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sing\Desktop\"/>
    </mc:Choice>
  </mc:AlternateContent>
  <xr:revisionPtr revIDLastSave="0" documentId="13_ncr:1_{146F96E4-435D-4EEB-B37A-DA3BFE5A0C2B}" xr6:coauthVersionLast="47" xr6:coauthVersionMax="47" xr10:uidLastSave="{00000000-0000-0000-0000-000000000000}"/>
  <bookViews>
    <workbookView xWindow="-120" yWindow="-120" windowWidth="29040" windowHeight="15990" tabRatio="805" firstSheet="1" activeTab="1" xr2:uid="{3CC18DEB-9B86-4160-AC31-AB2B5CE07FF2}"/>
  </bookViews>
  <sheets>
    <sheet name="Descript." sheetId="11" state="hidden" r:id="rId1"/>
    <sheet name="SELEKTION" sheetId="8" r:id="rId2"/>
    <sheet name="enter-data" sheetId="1" state="hidden" r:id="rId3"/>
    <sheet name="Parameter" sheetId="12" state="hidden" r:id="rId4"/>
    <sheet name="O" sheetId="3" r:id="rId5"/>
    <sheet name="calc.rank" sheetId="2" state="hidden" r:id="rId6"/>
    <sheet name="R" sheetId="7" r:id="rId7"/>
    <sheet name="calc.year" sheetId="13" state="hidden" r:id="rId8"/>
    <sheet name="Y" sheetId="5" r:id="rId9"/>
    <sheet name="calc.nat." sheetId="10" state="hidden" r:id="rId10"/>
    <sheet name="N" sheetId="9" r:id="rId11"/>
    <sheet name="calc.disziplin" sheetId="15" state="hidden" r:id="rId12"/>
    <sheet name="D" sheetId="6" r:id="rId13"/>
  </sheets>
  <definedNames>
    <definedName name="_xlnm._FilterDatabase" localSheetId="9" hidden="1">'calc.nat.'!$C$6:$BW$102</definedName>
    <definedName name="_xlnm._FilterDatabase" localSheetId="7" hidden="1">'calc.year'!$A$8:$CA$149</definedName>
    <definedName name="_xlnm._FilterDatabase" localSheetId="2" hidden="1">'enter-data'!$A$7:$BX$94</definedName>
    <definedName name="_xlnm._FilterDatabase" localSheetId="3" hidden="1">Parameter!$I$1:$I$142</definedName>
    <definedName name="_xlnm.Print_Area" localSheetId="12">D!$B$1:$G$41</definedName>
    <definedName name="_xlnm.Print_Area" localSheetId="10">N!$B$1:$P$76</definedName>
    <definedName name="_xlnm.Print_Area" localSheetId="4">O!$A$1:$N$50</definedName>
    <definedName name="_xlnm.Print_Area" localSheetId="6">'R'!$A$1:$P$43</definedName>
    <definedName name="_xlnm.Print_Area" localSheetId="8">Y!$B$1:$O$34</definedName>
    <definedName name="_xlnm.Print_Titles" localSheetId="10">N!$10:$11</definedName>
    <definedName name="_xlnm.Print_Titles" localSheetId="6">'R'!$7:$8</definedName>
  </definedNames>
  <calcPr calcId="191029" iterate="1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6" i="12" l="1"/>
  <c r="F75" i="12"/>
  <c r="F74" i="12"/>
  <c r="F73" i="12"/>
  <c r="F72" i="12"/>
  <c r="F71" i="12"/>
  <c r="F70" i="12"/>
  <c r="F69" i="12"/>
  <c r="F68" i="12"/>
  <c r="F67" i="12"/>
  <c r="F66" i="12"/>
  <c r="F65" i="12"/>
  <c r="F64" i="12"/>
  <c r="F63" i="12"/>
  <c r="F62" i="12"/>
  <c r="F61" i="12"/>
  <c r="F60" i="12"/>
  <c r="F59" i="12"/>
  <c r="F58" i="12"/>
  <c r="F57" i="12"/>
  <c r="F56" i="12"/>
  <c r="F55" i="12"/>
  <c r="F54" i="12"/>
  <c r="F53" i="12"/>
  <c r="F52" i="12"/>
  <c r="F51" i="12"/>
  <c r="F50" i="12"/>
  <c r="F49" i="12"/>
  <c r="F48" i="12"/>
  <c r="D24" i="8"/>
  <c r="D12" i="8"/>
  <c r="D18" i="8"/>
  <c r="B5" i="6"/>
  <c r="C4" i="10"/>
  <c r="B5" i="9" s="1"/>
  <c r="K3" i="9"/>
  <c r="I76" i="12"/>
  <c r="I75" i="12"/>
  <c r="I74" i="12"/>
  <c r="I73" i="12"/>
  <c r="I72" i="12"/>
  <c r="I71" i="12"/>
  <c r="I70" i="12"/>
  <c r="I69" i="12"/>
  <c r="I68" i="12"/>
  <c r="I67" i="12"/>
  <c r="I66" i="12"/>
  <c r="I65" i="12"/>
  <c r="I64" i="12"/>
  <c r="I63" i="12"/>
  <c r="I62" i="12"/>
  <c r="I61" i="12"/>
  <c r="I60" i="12"/>
  <c r="I59" i="12"/>
  <c r="I58" i="12"/>
  <c r="I57" i="12"/>
  <c r="I56" i="12"/>
  <c r="I55" i="12"/>
  <c r="I54" i="12"/>
  <c r="I53" i="12"/>
  <c r="I52" i="12"/>
  <c r="I51" i="12"/>
  <c r="I50" i="12"/>
  <c r="I49" i="12"/>
  <c r="I48" i="12"/>
  <c r="B5" i="5" l="1"/>
  <c r="B142" i="15"/>
  <c r="B141" i="15"/>
  <c r="B140" i="15"/>
  <c r="B139" i="15"/>
  <c r="B138" i="15"/>
  <c r="B137" i="15"/>
  <c r="B136" i="15"/>
  <c r="B135" i="15"/>
  <c r="B134" i="15"/>
  <c r="B133" i="15"/>
  <c r="B132" i="15"/>
  <c r="B131" i="15"/>
  <c r="B130" i="15"/>
  <c r="B129" i="15"/>
  <c r="B128" i="15"/>
  <c r="B127" i="15"/>
  <c r="B126" i="15"/>
  <c r="B125" i="15"/>
  <c r="B124" i="15"/>
  <c r="B123" i="15"/>
  <c r="B122" i="15"/>
  <c r="B121" i="15"/>
  <c r="B120" i="15"/>
  <c r="B119" i="15"/>
  <c r="B118" i="15"/>
  <c r="B117" i="15"/>
  <c r="B116" i="15"/>
  <c r="B115" i="15"/>
  <c r="B114" i="15"/>
  <c r="B113" i="15"/>
  <c r="B112" i="15"/>
  <c r="B111" i="15"/>
  <c r="B110" i="15"/>
  <c r="B109" i="15"/>
  <c r="B108" i="15"/>
  <c r="B107" i="15"/>
  <c r="B106" i="15"/>
  <c r="B105" i="15"/>
  <c r="B104" i="15"/>
  <c r="B103" i="15"/>
  <c r="B102" i="15"/>
  <c r="B101" i="15"/>
  <c r="B100" i="15"/>
  <c r="B99" i="15"/>
  <c r="B98" i="15"/>
  <c r="B97" i="15"/>
  <c r="B96" i="15"/>
  <c r="B95" i="15"/>
  <c r="B94" i="15"/>
  <c r="B93" i="15"/>
  <c r="B92" i="15"/>
  <c r="B91" i="15"/>
  <c r="B90" i="15"/>
  <c r="B89" i="15"/>
  <c r="B88" i="15"/>
  <c r="B87" i="15"/>
  <c r="B86" i="15"/>
  <c r="B85" i="15"/>
  <c r="B84" i="15"/>
  <c r="B83" i="15"/>
  <c r="B82" i="15"/>
  <c r="B81" i="15"/>
  <c r="B80" i="15"/>
  <c r="B79" i="15"/>
  <c r="B78" i="15"/>
  <c r="B77" i="15"/>
  <c r="B76" i="15"/>
  <c r="B75" i="15"/>
  <c r="B74" i="15"/>
  <c r="B73" i="15"/>
  <c r="B72" i="15"/>
  <c r="B71" i="15"/>
  <c r="B70" i="15"/>
  <c r="B69" i="15"/>
  <c r="B68" i="15"/>
  <c r="B67" i="15"/>
  <c r="B66" i="15"/>
  <c r="B65" i="15"/>
  <c r="B64" i="15"/>
  <c r="B63" i="15"/>
  <c r="B62" i="15"/>
  <c r="B61" i="15"/>
  <c r="B60" i="15"/>
  <c r="B59" i="15"/>
  <c r="B58" i="15"/>
  <c r="B57" i="15"/>
  <c r="B56" i="15"/>
  <c r="B55" i="15"/>
  <c r="B54" i="15"/>
  <c r="B53" i="15"/>
  <c r="B52" i="15"/>
  <c r="B51" i="15"/>
  <c r="B50" i="15"/>
  <c r="B49" i="15"/>
  <c r="B48" i="15"/>
  <c r="B47" i="15"/>
  <c r="B46" i="15"/>
  <c r="B45" i="15"/>
  <c r="B44" i="15"/>
  <c r="B43" i="15"/>
  <c r="B42" i="15"/>
  <c r="B41" i="15"/>
  <c r="B40" i="15"/>
  <c r="B39" i="15"/>
  <c r="B38" i="15"/>
  <c r="B37" i="15"/>
  <c r="B36" i="15"/>
  <c r="B35" i="15"/>
  <c r="B34" i="15"/>
  <c r="B33" i="15"/>
  <c r="B32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7" i="15"/>
  <c r="B6" i="15"/>
  <c r="B5" i="15"/>
  <c r="B4" i="15"/>
  <c r="B3" i="15"/>
  <c r="K2" i="7"/>
  <c r="B148" i="13"/>
  <c r="B147" i="13"/>
  <c r="B146" i="13"/>
  <c r="B145" i="13"/>
  <c r="B144" i="13"/>
  <c r="B143" i="13"/>
  <c r="B142" i="13"/>
  <c r="B141" i="13"/>
  <c r="B140" i="13"/>
  <c r="B139" i="13"/>
  <c r="B138" i="13"/>
  <c r="B137" i="13"/>
  <c r="B136" i="13"/>
  <c r="B135" i="13"/>
  <c r="B134" i="13"/>
  <c r="B133" i="13"/>
  <c r="B132" i="13"/>
  <c r="B131" i="13"/>
  <c r="B130" i="13"/>
  <c r="B129" i="13"/>
  <c r="B128" i="13"/>
  <c r="B127" i="13"/>
  <c r="B126" i="13"/>
  <c r="B125" i="13"/>
  <c r="B124" i="13"/>
  <c r="B123" i="13"/>
  <c r="B122" i="13"/>
  <c r="B121" i="13"/>
  <c r="B120" i="13"/>
  <c r="B119" i="13"/>
  <c r="B118" i="13"/>
  <c r="B117" i="13"/>
  <c r="B116" i="13"/>
  <c r="B115" i="13"/>
  <c r="B114" i="13"/>
  <c r="B113" i="13"/>
  <c r="B112" i="13"/>
  <c r="B111" i="13"/>
  <c r="B110" i="13"/>
  <c r="B109" i="13"/>
  <c r="B108" i="13"/>
  <c r="B107" i="13"/>
  <c r="B106" i="13"/>
  <c r="B105" i="13"/>
  <c r="B104" i="13"/>
  <c r="B103" i="13"/>
  <c r="B102" i="13"/>
  <c r="B101" i="13"/>
  <c r="B100" i="13"/>
  <c r="B99" i="13"/>
  <c r="B98" i="13"/>
  <c r="B97" i="13"/>
  <c r="B96" i="13"/>
  <c r="B95" i="13"/>
  <c r="B94" i="13"/>
  <c r="B93" i="13"/>
  <c r="B92" i="13"/>
  <c r="B91" i="13"/>
  <c r="B90" i="13"/>
  <c r="B89" i="13"/>
  <c r="B88" i="13"/>
  <c r="B87" i="13"/>
  <c r="B86" i="13"/>
  <c r="B85" i="13"/>
  <c r="B84" i="13"/>
  <c r="B83" i="13"/>
  <c r="B82" i="13"/>
  <c r="B81" i="13"/>
  <c r="B80" i="13"/>
  <c r="B79" i="13"/>
  <c r="B78" i="13"/>
  <c r="B77" i="13"/>
  <c r="B76" i="13"/>
  <c r="B75" i="13"/>
  <c r="B74" i="13"/>
  <c r="B73" i="13"/>
  <c r="B72" i="13"/>
  <c r="B71" i="13"/>
  <c r="B70" i="13"/>
  <c r="B69" i="13"/>
  <c r="B68" i="13"/>
  <c r="B67" i="13"/>
  <c r="B66" i="13"/>
  <c r="B65" i="13"/>
  <c r="B64" i="13"/>
  <c r="B63" i="13"/>
  <c r="B62" i="13"/>
  <c r="B61" i="13"/>
  <c r="B60" i="13"/>
  <c r="B59" i="13"/>
  <c r="B58" i="13"/>
  <c r="B57" i="13"/>
  <c r="B56" i="13"/>
  <c r="B55" i="13"/>
  <c r="B54" i="13"/>
  <c r="B53" i="13"/>
  <c r="B52" i="13"/>
  <c r="B51" i="13"/>
  <c r="B50" i="13"/>
  <c r="B49" i="13"/>
  <c r="B48" i="13"/>
  <c r="B47" i="13"/>
  <c r="B46" i="13"/>
  <c r="B45" i="13"/>
  <c r="B44" i="13"/>
  <c r="B43" i="13"/>
  <c r="B42" i="13"/>
  <c r="B41" i="13"/>
  <c r="B40" i="13"/>
  <c r="B39" i="13"/>
  <c r="B38" i="13"/>
  <c r="B37" i="13"/>
  <c r="B36" i="13"/>
  <c r="B35" i="13"/>
  <c r="B34" i="13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G71" i="10" l="1"/>
  <c r="G70" i="10"/>
  <c r="G69" i="10"/>
  <c r="G68" i="10"/>
  <c r="G67" i="10"/>
  <c r="G66" i="10"/>
  <c r="G65" i="10"/>
  <c r="G64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F71" i="10"/>
  <c r="F70" i="10"/>
  <c r="F69" i="10"/>
  <c r="F68" i="10"/>
  <c r="F67" i="10"/>
  <c r="F66" i="10"/>
  <c r="F65" i="10"/>
  <c r="F64" i="10"/>
  <c r="F63" i="10"/>
  <c r="F62" i="10"/>
  <c r="F61" i="10"/>
  <c r="F60" i="10"/>
  <c r="F59" i="10"/>
  <c r="F58" i="10"/>
  <c r="F57" i="10"/>
  <c r="F56" i="10"/>
  <c r="F55" i="10"/>
  <c r="F54" i="10"/>
  <c r="F53" i="10"/>
  <c r="F52" i="10"/>
  <c r="F51" i="10"/>
  <c r="F50" i="10"/>
  <c r="F49" i="10"/>
  <c r="F48" i="10"/>
  <c r="F47" i="10"/>
  <c r="F46" i="10"/>
  <c r="F45" i="10"/>
  <c r="F44" i="10"/>
  <c r="F43" i="10"/>
  <c r="F42" i="10"/>
  <c r="F41" i="10"/>
  <c r="F40" i="10"/>
  <c r="F39" i="10"/>
  <c r="F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F8" i="10"/>
  <c r="L1" i="9"/>
  <c r="B2" i="9" s="1"/>
  <c r="C16" i="10"/>
  <c r="BR142" i="15" l="1"/>
  <c r="BQ142" i="15"/>
  <c r="BP142" i="15"/>
  <c r="BO142" i="15"/>
  <c r="BN142" i="15"/>
  <c r="BM142" i="15"/>
  <c r="BL142" i="15"/>
  <c r="BK142" i="15"/>
  <c r="BJ142" i="15"/>
  <c r="BI142" i="15"/>
  <c r="BH142" i="15"/>
  <c r="BG142" i="15"/>
  <c r="BF142" i="15"/>
  <c r="BE142" i="15"/>
  <c r="BD142" i="15"/>
  <c r="BC142" i="15"/>
  <c r="BB142" i="15"/>
  <c r="BA142" i="15"/>
  <c r="AZ142" i="15"/>
  <c r="AY142" i="15"/>
  <c r="AX142" i="15"/>
  <c r="AW142" i="15"/>
  <c r="AV142" i="15"/>
  <c r="AU142" i="15"/>
  <c r="AT142" i="15"/>
  <c r="AS142" i="15"/>
  <c r="AR142" i="15"/>
  <c r="BR141" i="15"/>
  <c r="BQ141" i="15"/>
  <c r="BP141" i="15"/>
  <c r="BO141" i="15"/>
  <c r="BN141" i="15"/>
  <c r="BM141" i="15"/>
  <c r="BL141" i="15"/>
  <c r="BK141" i="15"/>
  <c r="BJ141" i="15"/>
  <c r="BI141" i="15"/>
  <c r="BH141" i="15"/>
  <c r="BG141" i="15"/>
  <c r="BF141" i="15"/>
  <c r="BE141" i="15"/>
  <c r="BD141" i="15"/>
  <c r="BC141" i="15"/>
  <c r="BB141" i="15"/>
  <c r="BA141" i="15"/>
  <c r="AZ141" i="15"/>
  <c r="AY141" i="15"/>
  <c r="AX141" i="15"/>
  <c r="AW141" i="15"/>
  <c r="AV141" i="15"/>
  <c r="AU141" i="15"/>
  <c r="AT141" i="15"/>
  <c r="AS141" i="15"/>
  <c r="AR141" i="15"/>
  <c r="BR140" i="15"/>
  <c r="BQ140" i="15"/>
  <c r="BP140" i="15"/>
  <c r="BO140" i="15"/>
  <c r="BN140" i="15"/>
  <c r="BM140" i="15"/>
  <c r="BL140" i="15"/>
  <c r="BK140" i="15"/>
  <c r="BJ140" i="15"/>
  <c r="BI140" i="15"/>
  <c r="BH140" i="15"/>
  <c r="BG140" i="15"/>
  <c r="BF140" i="15"/>
  <c r="BE140" i="15"/>
  <c r="BD140" i="15"/>
  <c r="BC140" i="15"/>
  <c r="BB140" i="15"/>
  <c r="BA140" i="15"/>
  <c r="AZ140" i="15"/>
  <c r="AY140" i="15"/>
  <c r="AX140" i="15"/>
  <c r="AW140" i="15"/>
  <c r="AV140" i="15"/>
  <c r="AU140" i="15"/>
  <c r="AT140" i="15"/>
  <c r="AS140" i="15"/>
  <c r="AR140" i="15"/>
  <c r="BR139" i="15"/>
  <c r="BQ139" i="15"/>
  <c r="BP139" i="15"/>
  <c r="BO139" i="15"/>
  <c r="BN139" i="15"/>
  <c r="BM139" i="15"/>
  <c r="BL139" i="15"/>
  <c r="BK139" i="15"/>
  <c r="BJ139" i="15"/>
  <c r="BI139" i="15"/>
  <c r="BH139" i="15"/>
  <c r="BG139" i="15"/>
  <c r="BF139" i="15"/>
  <c r="BE139" i="15"/>
  <c r="BD139" i="15"/>
  <c r="BC139" i="15"/>
  <c r="BB139" i="15"/>
  <c r="BA139" i="15"/>
  <c r="AZ139" i="15"/>
  <c r="AY139" i="15"/>
  <c r="AX139" i="15"/>
  <c r="AW139" i="15"/>
  <c r="AV139" i="15"/>
  <c r="AU139" i="15"/>
  <c r="AT139" i="15"/>
  <c r="AS139" i="15"/>
  <c r="AR139" i="15"/>
  <c r="BR138" i="15"/>
  <c r="BQ138" i="15"/>
  <c r="BP138" i="15"/>
  <c r="BO138" i="15"/>
  <c r="BN138" i="15"/>
  <c r="BM138" i="15"/>
  <c r="BL138" i="15"/>
  <c r="BK138" i="15"/>
  <c r="BJ138" i="15"/>
  <c r="BI138" i="15"/>
  <c r="BH138" i="15"/>
  <c r="BG138" i="15"/>
  <c r="BF138" i="15"/>
  <c r="BE138" i="15"/>
  <c r="BD138" i="15"/>
  <c r="BC138" i="15"/>
  <c r="BB138" i="15"/>
  <c r="BA138" i="15"/>
  <c r="AZ138" i="15"/>
  <c r="AY138" i="15"/>
  <c r="AX138" i="15"/>
  <c r="AW138" i="15"/>
  <c r="AV138" i="15"/>
  <c r="AU138" i="15"/>
  <c r="AT138" i="15"/>
  <c r="AS138" i="15"/>
  <c r="AR138" i="15"/>
  <c r="BR137" i="15"/>
  <c r="BQ137" i="15"/>
  <c r="BP137" i="15"/>
  <c r="BO137" i="15"/>
  <c r="BN137" i="15"/>
  <c r="BM137" i="15"/>
  <c r="BL137" i="15"/>
  <c r="BK137" i="15"/>
  <c r="BJ137" i="15"/>
  <c r="BI137" i="15"/>
  <c r="BH137" i="15"/>
  <c r="BG137" i="15"/>
  <c r="BF137" i="15"/>
  <c r="BE137" i="15"/>
  <c r="BD137" i="15"/>
  <c r="BC137" i="15"/>
  <c r="BB137" i="15"/>
  <c r="BA137" i="15"/>
  <c r="AZ137" i="15"/>
  <c r="AY137" i="15"/>
  <c r="AX137" i="15"/>
  <c r="AW137" i="15"/>
  <c r="AV137" i="15"/>
  <c r="AU137" i="15"/>
  <c r="AT137" i="15"/>
  <c r="AS137" i="15"/>
  <c r="AR137" i="15"/>
  <c r="BR136" i="15"/>
  <c r="BQ136" i="15"/>
  <c r="BP136" i="15"/>
  <c r="BO136" i="15"/>
  <c r="BN136" i="15"/>
  <c r="BM136" i="15"/>
  <c r="BL136" i="15"/>
  <c r="BK136" i="15"/>
  <c r="BJ136" i="15"/>
  <c r="BI136" i="15"/>
  <c r="BH136" i="15"/>
  <c r="BG136" i="15"/>
  <c r="BF136" i="15"/>
  <c r="BE136" i="15"/>
  <c r="BD136" i="15"/>
  <c r="BC136" i="15"/>
  <c r="BB136" i="15"/>
  <c r="BA136" i="15"/>
  <c r="AZ136" i="15"/>
  <c r="AY136" i="15"/>
  <c r="AX136" i="15"/>
  <c r="AW136" i="15"/>
  <c r="AV136" i="15"/>
  <c r="AU136" i="15"/>
  <c r="AT136" i="15"/>
  <c r="AS136" i="15"/>
  <c r="AR136" i="15"/>
  <c r="BR135" i="15"/>
  <c r="BQ135" i="15"/>
  <c r="BP135" i="15"/>
  <c r="BO135" i="15"/>
  <c r="BN135" i="15"/>
  <c r="BM135" i="15"/>
  <c r="BL135" i="15"/>
  <c r="BK135" i="15"/>
  <c r="BJ135" i="15"/>
  <c r="BI135" i="15"/>
  <c r="BH135" i="15"/>
  <c r="BG135" i="15"/>
  <c r="BF135" i="15"/>
  <c r="BE135" i="15"/>
  <c r="BD135" i="15"/>
  <c r="BC135" i="15"/>
  <c r="BB135" i="15"/>
  <c r="BA135" i="15"/>
  <c r="AZ135" i="15"/>
  <c r="AY135" i="15"/>
  <c r="AX135" i="15"/>
  <c r="AW135" i="15"/>
  <c r="AV135" i="15"/>
  <c r="AU135" i="15"/>
  <c r="AT135" i="15"/>
  <c r="AS135" i="15"/>
  <c r="AR135" i="15"/>
  <c r="BR134" i="15"/>
  <c r="BQ134" i="15"/>
  <c r="BP134" i="15"/>
  <c r="BO134" i="15"/>
  <c r="BN134" i="15"/>
  <c r="BM134" i="15"/>
  <c r="BL134" i="15"/>
  <c r="BK134" i="15"/>
  <c r="BJ134" i="15"/>
  <c r="BI134" i="15"/>
  <c r="BH134" i="15"/>
  <c r="BG134" i="15"/>
  <c r="BF134" i="15"/>
  <c r="BE134" i="15"/>
  <c r="BD134" i="15"/>
  <c r="BC134" i="15"/>
  <c r="BB134" i="15"/>
  <c r="BA134" i="15"/>
  <c r="AZ134" i="15"/>
  <c r="AY134" i="15"/>
  <c r="AX134" i="15"/>
  <c r="AW134" i="15"/>
  <c r="AV134" i="15"/>
  <c r="AU134" i="15"/>
  <c r="AT134" i="15"/>
  <c r="AS134" i="15"/>
  <c r="AR134" i="15"/>
  <c r="BR133" i="15"/>
  <c r="BQ133" i="15"/>
  <c r="BP133" i="15"/>
  <c r="BO133" i="15"/>
  <c r="BN133" i="15"/>
  <c r="BM133" i="15"/>
  <c r="BL133" i="15"/>
  <c r="BK133" i="15"/>
  <c r="BJ133" i="15"/>
  <c r="BI133" i="15"/>
  <c r="BH133" i="15"/>
  <c r="BG133" i="15"/>
  <c r="BF133" i="15"/>
  <c r="BE133" i="15"/>
  <c r="BD133" i="15"/>
  <c r="BC133" i="15"/>
  <c r="BB133" i="15"/>
  <c r="BA133" i="15"/>
  <c r="AZ133" i="15"/>
  <c r="AY133" i="15"/>
  <c r="AX133" i="15"/>
  <c r="AW133" i="15"/>
  <c r="AV133" i="15"/>
  <c r="AU133" i="15"/>
  <c r="AT133" i="15"/>
  <c r="AS133" i="15"/>
  <c r="AR133" i="15"/>
  <c r="BR132" i="15"/>
  <c r="BQ132" i="15"/>
  <c r="BP132" i="15"/>
  <c r="BO132" i="15"/>
  <c r="BN132" i="15"/>
  <c r="BM132" i="15"/>
  <c r="BL132" i="15"/>
  <c r="BK132" i="15"/>
  <c r="BJ132" i="15"/>
  <c r="BI132" i="15"/>
  <c r="BH132" i="15"/>
  <c r="BG132" i="15"/>
  <c r="BF132" i="15"/>
  <c r="BE132" i="15"/>
  <c r="BD132" i="15"/>
  <c r="BC132" i="15"/>
  <c r="BB132" i="15"/>
  <c r="BA132" i="15"/>
  <c r="AZ132" i="15"/>
  <c r="AY132" i="15"/>
  <c r="AX132" i="15"/>
  <c r="AW132" i="15"/>
  <c r="AV132" i="15"/>
  <c r="AU132" i="15"/>
  <c r="AT132" i="15"/>
  <c r="AS132" i="15"/>
  <c r="AR132" i="15"/>
  <c r="BR131" i="15"/>
  <c r="BQ131" i="15"/>
  <c r="BP131" i="15"/>
  <c r="BO131" i="15"/>
  <c r="BN131" i="15"/>
  <c r="BM131" i="15"/>
  <c r="BL131" i="15"/>
  <c r="BK131" i="15"/>
  <c r="BJ131" i="15"/>
  <c r="BI131" i="15"/>
  <c r="BH131" i="15"/>
  <c r="BG131" i="15"/>
  <c r="BF131" i="15"/>
  <c r="BE131" i="15"/>
  <c r="BD131" i="15"/>
  <c r="BC131" i="15"/>
  <c r="BB131" i="15"/>
  <c r="BA131" i="15"/>
  <c r="AZ131" i="15"/>
  <c r="AY131" i="15"/>
  <c r="AX131" i="15"/>
  <c r="AW131" i="15"/>
  <c r="AV131" i="15"/>
  <c r="AU131" i="15"/>
  <c r="AT131" i="15"/>
  <c r="AS131" i="15"/>
  <c r="AR131" i="15"/>
  <c r="BR130" i="15"/>
  <c r="BQ130" i="15"/>
  <c r="BP130" i="15"/>
  <c r="BO130" i="15"/>
  <c r="BN130" i="15"/>
  <c r="BM130" i="15"/>
  <c r="BL130" i="15"/>
  <c r="BK130" i="15"/>
  <c r="BJ130" i="15"/>
  <c r="BI130" i="15"/>
  <c r="BH130" i="15"/>
  <c r="BG130" i="15"/>
  <c r="BF130" i="15"/>
  <c r="BE130" i="15"/>
  <c r="BD130" i="15"/>
  <c r="BC130" i="15"/>
  <c r="BB130" i="15"/>
  <c r="BA130" i="15"/>
  <c r="AZ130" i="15"/>
  <c r="AY130" i="15"/>
  <c r="AX130" i="15"/>
  <c r="AW130" i="15"/>
  <c r="AV130" i="15"/>
  <c r="AU130" i="15"/>
  <c r="AT130" i="15"/>
  <c r="AS130" i="15"/>
  <c r="AR130" i="15"/>
  <c r="BR129" i="15"/>
  <c r="BQ129" i="15"/>
  <c r="BP129" i="15"/>
  <c r="BO129" i="15"/>
  <c r="BN129" i="15"/>
  <c r="BM129" i="15"/>
  <c r="BL129" i="15"/>
  <c r="BK129" i="15"/>
  <c r="BJ129" i="15"/>
  <c r="BI129" i="15"/>
  <c r="BH129" i="15"/>
  <c r="BG129" i="15"/>
  <c r="BF129" i="15"/>
  <c r="BE129" i="15"/>
  <c r="BD129" i="15"/>
  <c r="BC129" i="15"/>
  <c r="BB129" i="15"/>
  <c r="BA129" i="15"/>
  <c r="AZ129" i="15"/>
  <c r="AY129" i="15"/>
  <c r="AX129" i="15"/>
  <c r="AW129" i="15"/>
  <c r="AV129" i="15"/>
  <c r="AU129" i="15"/>
  <c r="AT129" i="15"/>
  <c r="AS129" i="15"/>
  <c r="AR129" i="15"/>
  <c r="BR128" i="15"/>
  <c r="BQ128" i="15"/>
  <c r="BP128" i="15"/>
  <c r="BO128" i="15"/>
  <c r="BN128" i="15"/>
  <c r="BM128" i="15"/>
  <c r="BL128" i="15"/>
  <c r="BK128" i="15"/>
  <c r="BJ128" i="15"/>
  <c r="BI128" i="15"/>
  <c r="BH128" i="15"/>
  <c r="BG128" i="15"/>
  <c r="BF128" i="15"/>
  <c r="BE128" i="15"/>
  <c r="BD128" i="15"/>
  <c r="BC128" i="15"/>
  <c r="BB128" i="15"/>
  <c r="BA128" i="15"/>
  <c r="AZ128" i="15"/>
  <c r="AY128" i="15"/>
  <c r="AX128" i="15"/>
  <c r="AW128" i="15"/>
  <c r="AV128" i="15"/>
  <c r="AU128" i="15"/>
  <c r="AT128" i="15"/>
  <c r="AS128" i="15"/>
  <c r="AR128" i="15"/>
  <c r="BR127" i="15"/>
  <c r="BQ127" i="15"/>
  <c r="BP127" i="15"/>
  <c r="BO127" i="15"/>
  <c r="BN127" i="15"/>
  <c r="BM127" i="15"/>
  <c r="BL127" i="15"/>
  <c r="BK127" i="15"/>
  <c r="BJ127" i="15"/>
  <c r="BI127" i="15"/>
  <c r="BH127" i="15"/>
  <c r="BG127" i="15"/>
  <c r="BF127" i="15"/>
  <c r="BE127" i="15"/>
  <c r="BD127" i="15"/>
  <c r="BC127" i="15"/>
  <c r="BB127" i="15"/>
  <c r="BA127" i="15"/>
  <c r="AZ127" i="15"/>
  <c r="AY127" i="15"/>
  <c r="AX127" i="15"/>
  <c r="AW127" i="15"/>
  <c r="AV127" i="15"/>
  <c r="AU127" i="15"/>
  <c r="AT127" i="15"/>
  <c r="AS127" i="15"/>
  <c r="AR127" i="15"/>
  <c r="BR126" i="15"/>
  <c r="BQ126" i="15"/>
  <c r="BP126" i="15"/>
  <c r="BO126" i="15"/>
  <c r="BN126" i="15"/>
  <c r="BM126" i="15"/>
  <c r="BL126" i="15"/>
  <c r="BK126" i="15"/>
  <c r="BJ126" i="15"/>
  <c r="BI126" i="15"/>
  <c r="BH126" i="15"/>
  <c r="BG126" i="15"/>
  <c r="BF126" i="15"/>
  <c r="BE126" i="15"/>
  <c r="BD126" i="15"/>
  <c r="BC126" i="15"/>
  <c r="BB126" i="15"/>
  <c r="BA126" i="15"/>
  <c r="AZ126" i="15"/>
  <c r="AY126" i="15"/>
  <c r="AX126" i="15"/>
  <c r="AW126" i="15"/>
  <c r="AV126" i="15"/>
  <c r="AU126" i="15"/>
  <c r="AT126" i="15"/>
  <c r="AS126" i="15"/>
  <c r="AR126" i="15"/>
  <c r="BR125" i="15"/>
  <c r="BQ125" i="15"/>
  <c r="BP125" i="15"/>
  <c r="BO125" i="15"/>
  <c r="BN125" i="15"/>
  <c r="BM125" i="15"/>
  <c r="BL125" i="15"/>
  <c r="BK125" i="15"/>
  <c r="BJ125" i="15"/>
  <c r="BI125" i="15"/>
  <c r="BH125" i="15"/>
  <c r="BG125" i="15"/>
  <c r="BF125" i="15"/>
  <c r="BE125" i="15"/>
  <c r="BD125" i="15"/>
  <c r="BC125" i="15"/>
  <c r="BB125" i="15"/>
  <c r="BA125" i="15"/>
  <c r="AZ125" i="15"/>
  <c r="AY125" i="15"/>
  <c r="AX125" i="15"/>
  <c r="AW125" i="15"/>
  <c r="AV125" i="15"/>
  <c r="AU125" i="15"/>
  <c r="AT125" i="15"/>
  <c r="AS125" i="15"/>
  <c r="AR125" i="15"/>
  <c r="BR124" i="15"/>
  <c r="BQ124" i="15"/>
  <c r="BP124" i="15"/>
  <c r="BO124" i="15"/>
  <c r="BN124" i="15"/>
  <c r="BM124" i="15"/>
  <c r="BL124" i="15"/>
  <c r="BK124" i="15"/>
  <c r="BJ124" i="15"/>
  <c r="BI124" i="15"/>
  <c r="BH124" i="15"/>
  <c r="BG124" i="15"/>
  <c r="BF124" i="15"/>
  <c r="BE124" i="15"/>
  <c r="BD124" i="15"/>
  <c r="BC124" i="15"/>
  <c r="BB124" i="15"/>
  <c r="BA124" i="15"/>
  <c r="AZ124" i="15"/>
  <c r="AY124" i="15"/>
  <c r="AX124" i="15"/>
  <c r="AW124" i="15"/>
  <c r="AV124" i="15"/>
  <c r="AU124" i="15"/>
  <c r="AT124" i="15"/>
  <c r="AS124" i="15"/>
  <c r="AR124" i="15"/>
  <c r="BR123" i="15"/>
  <c r="BQ123" i="15"/>
  <c r="BP123" i="15"/>
  <c r="BO123" i="15"/>
  <c r="BN123" i="15"/>
  <c r="BM123" i="15"/>
  <c r="BL123" i="15"/>
  <c r="BK123" i="15"/>
  <c r="BJ123" i="15"/>
  <c r="BI123" i="15"/>
  <c r="BH123" i="15"/>
  <c r="BG123" i="15"/>
  <c r="BF123" i="15"/>
  <c r="BE123" i="15"/>
  <c r="BD123" i="15"/>
  <c r="BC123" i="15"/>
  <c r="BB123" i="15"/>
  <c r="BA123" i="15"/>
  <c r="AZ123" i="15"/>
  <c r="AY123" i="15"/>
  <c r="AX123" i="15"/>
  <c r="AW123" i="15"/>
  <c r="AV123" i="15"/>
  <c r="AU123" i="15"/>
  <c r="AT123" i="15"/>
  <c r="AS123" i="15"/>
  <c r="AR123" i="15"/>
  <c r="BR122" i="15"/>
  <c r="BQ122" i="15"/>
  <c r="BP122" i="15"/>
  <c r="BO122" i="15"/>
  <c r="BN122" i="15"/>
  <c r="BM122" i="15"/>
  <c r="BL122" i="15"/>
  <c r="BK122" i="15"/>
  <c r="BJ122" i="15"/>
  <c r="BI122" i="15"/>
  <c r="BH122" i="15"/>
  <c r="BG122" i="15"/>
  <c r="BF122" i="15"/>
  <c r="BE122" i="15"/>
  <c r="BD122" i="15"/>
  <c r="BC122" i="15"/>
  <c r="BB122" i="15"/>
  <c r="BA122" i="15"/>
  <c r="AZ122" i="15"/>
  <c r="AY122" i="15"/>
  <c r="AX122" i="15"/>
  <c r="AW122" i="15"/>
  <c r="AV122" i="15"/>
  <c r="AU122" i="15"/>
  <c r="AT122" i="15"/>
  <c r="AS122" i="15"/>
  <c r="AR122" i="15"/>
  <c r="BR121" i="15"/>
  <c r="BQ121" i="15"/>
  <c r="BP121" i="15"/>
  <c r="BO121" i="15"/>
  <c r="BN121" i="15"/>
  <c r="BM121" i="15"/>
  <c r="BL121" i="15"/>
  <c r="BK121" i="15"/>
  <c r="BJ121" i="15"/>
  <c r="BI121" i="15"/>
  <c r="BH121" i="15"/>
  <c r="BG121" i="15"/>
  <c r="BF121" i="15"/>
  <c r="BE121" i="15"/>
  <c r="BD121" i="15"/>
  <c r="BC121" i="15"/>
  <c r="BB121" i="15"/>
  <c r="BA121" i="15"/>
  <c r="AZ121" i="15"/>
  <c r="AY121" i="15"/>
  <c r="AX121" i="15"/>
  <c r="AW121" i="15"/>
  <c r="AV121" i="15"/>
  <c r="AU121" i="15"/>
  <c r="AT121" i="15"/>
  <c r="AS121" i="15"/>
  <c r="AR121" i="15"/>
  <c r="BR120" i="15"/>
  <c r="BQ120" i="15"/>
  <c r="BP120" i="15"/>
  <c r="BO120" i="15"/>
  <c r="BN120" i="15"/>
  <c r="BM120" i="15"/>
  <c r="BL120" i="15"/>
  <c r="BK120" i="15"/>
  <c r="BJ120" i="15"/>
  <c r="BI120" i="15"/>
  <c r="BH120" i="15"/>
  <c r="BG120" i="15"/>
  <c r="BF120" i="15"/>
  <c r="BE120" i="15"/>
  <c r="BD120" i="15"/>
  <c r="BC120" i="15"/>
  <c r="BB120" i="15"/>
  <c r="BA120" i="15"/>
  <c r="AZ120" i="15"/>
  <c r="AY120" i="15"/>
  <c r="AX120" i="15"/>
  <c r="AW120" i="15"/>
  <c r="AV120" i="15"/>
  <c r="AU120" i="15"/>
  <c r="AT120" i="15"/>
  <c r="AS120" i="15"/>
  <c r="AR120" i="15"/>
  <c r="BR119" i="15"/>
  <c r="BQ119" i="15"/>
  <c r="BP119" i="15"/>
  <c r="BO119" i="15"/>
  <c r="BN119" i="15"/>
  <c r="BM119" i="15"/>
  <c r="BL119" i="15"/>
  <c r="BK119" i="15"/>
  <c r="BJ119" i="15"/>
  <c r="BI119" i="15"/>
  <c r="BH119" i="15"/>
  <c r="BG119" i="15"/>
  <c r="BF119" i="15"/>
  <c r="BE119" i="15"/>
  <c r="BD119" i="15"/>
  <c r="BC119" i="15"/>
  <c r="BB119" i="15"/>
  <c r="BA119" i="15"/>
  <c r="AZ119" i="15"/>
  <c r="AY119" i="15"/>
  <c r="AX119" i="15"/>
  <c r="AW119" i="15"/>
  <c r="AV119" i="15"/>
  <c r="AU119" i="15"/>
  <c r="AT119" i="15"/>
  <c r="AS119" i="15"/>
  <c r="AR119" i="15"/>
  <c r="BR118" i="15"/>
  <c r="BQ118" i="15"/>
  <c r="BP118" i="15"/>
  <c r="BO118" i="15"/>
  <c r="BN118" i="15"/>
  <c r="BM118" i="15"/>
  <c r="BL118" i="15"/>
  <c r="BK118" i="15"/>
  <c r="BJ118" i="15"/>
  <c r="BI118" i="15"/>
  <c r="BH118" i="15"/>
  <c r="BG118" i="15"/>
  <c r="BF118" i="15"/>
  <c r="BE118" i="15"/>
  <c r="BD118" i="15"/>
  <c r="BC118" i="15"/>
  <c r="BB118" i="15"/>
  <c r="BA118" i="15"/>
  <c r="AZ118" i="15"/>
  <c r="AY118" i="15"/>
  <c r="AX118" i="15"/>
  <c r="AW118" i="15"/>
  <c r="AV118" i="15"/>
  <c r="AU118" i="15"/>
  <c r="AT118" i="15"/>
  <c r="AS118" i="15"/>
  <c r="AR118" i="15"/>
  <c r="BR117" i="15"/>
  <c r="BQ117" i="15"/>
  <c r="BP117" i="15"/>
  <c r="BO117" i="15"/>
  <c r="BN117" i="15"/>
  <c r="BM117" i="15"/>
  <c r="BL117" i="15"/>
  <c r="BK117" i="15"/>
  <c r="BJ117" i="15"/>
  <c r="BI117" i="15"/>
  <c r="BH117" i="15"/>
  <c r="BG117" i="15"/>
  <c r="BF117" i="15"/>
  <c r="BE117" i="15"/>
  <c r="BD117" i="15"/>
  <c r="BC117" i="15"/>
  <c r="BB117" i="15"/>
  <c r="BA117" i="15"/>
  <c r="AZ117" i="15"/>
  <c r="AY117" i="15"/>
  <c r="AX117" i="15"/>
  <c r="AW117" i="15"/>
  <c r="AV117" i="15"/>
  <c r="AU117" i="15"/>
  <c r="AT117" i="15"/>
  <c r="AS117" i="15"/>
  <c r="AR117" i="15"/>
  <c r="BR116" i="15"/>
  <c r="BQ116" i="15"/>
  <c r="BP116" i="15"/>
  <c r="BO116" i="15"/>
  <c r="BN116" i="15"/>
  <c r="BM116" i="15"/>
  <c r="BL116" i="15"/>
  <c r="BK116" i="15"/>
  <c r="BJ116" i="15"/>
  <c r="BI116" i="15"/>
  <c r="BH116" i="15"/>
  <c r="BG116" i="15"/>
  <c r="BF116" i="15"/>
  <c r="BE116" i="15"/>
  <c r="BD116" i="15"/>
  <c r="BC116" i="15"/>
  <c r="BB116" i="15"/>
  <c r="BA116" i="15"/>
  <c r="AZ116" i="15"/>
  <c r="AY116" i="15"/>
  <c r="AX116" i="15"/>
  <c r="AW116" i="15"/>
  <c r="AV116" i="15"/>
  <c r="AU116" i="15"/>
  <c r="AT116" i="15"/>
  <c r="AS116" i="15"/>
  <c r="AR116" i="15"/>
  <c r="BR115" i="15"/>
  <c r="BQ115" i="15"/>
  <c r="BP115" i="15"/>
  <c r="BO115" i="15"/>
  <c r="BN115" i="15"/>
  <c r="BM115" i="15"/>
  <c r="BL115" i="15"/>
  <c r="BK115" i="15"/>
  <c r="BJ115" i="15"/>
  <c r="BI115" i="15"/>
  <c r="BH115" i="15"/>
  <c r="BG115" i="15"/>
  <c r="BF115" i="15"/>
  <c r="BE115" i="15"/>
  <c r="BD115" i="15"/>
  <c r="BC115" i="15"/>
  <c r="BB115" i="15"/>
  <c r="BA115" i="15"/>
  <c r="AZ115" i="15"/>
  <c r="AY115" i="15"/>
  <c r="AX115" i="15"/>
  <c r="AW115" i="15"/>
  <c r="AV115" i="15"/>
  <c r="AU115" i="15"/>
  <c r="AT115" i="15"/>
  <c r="AS115" i="15"/>
  <c r="AR115" i="15"/>
  <c r="BR114" i="15"/>
  <c r="BQ114" i="15"/>
  <c r="BP114" i="15"/>
  <c r="BO114" i="15"/>
  <c r="BN114" i="15"/>
  <c r="BM114" i="15"/>
  <c r="BL114" i="15"/>
  <c r="BK114" i="15"/>
  <c r="BJ114" i="15"/>
  <c r="BI114" i="15"/>
  <c r="BH114" i="15"/>
  <c r="BG114" i="15"/>
  <c r="BF114" i="15"/>
  <c r="BE114" i="15"/>
  <c r="BD114" i="15"/>
  <c r="BC114" i="15"/>
  <c r="BB114" i="15"/>
  <c r="BA114" i="15"/>
  <c r="AZ114" i="15"/>
  <c r="AY114" i="15"/>
  <c r="AX114" i="15"/>
  <c r="AW114" i="15"/>
  <c r="AV114" i="15"/>
  <c r="AU114" i="15"/>
  <c r="AT114" i="15"/>
  <c r="AS114" i="15"/>
  <c r="AR114" i="15"/>
  <c r="BR113" i="15"/>
  <c r="BQ113" i="15"/>
  <c r="BP113" i="15"/>
  <c r="BO113" i="15"/>
  <c r="BN113" i="15"/>
  <c r="BM113" i="15"/>
  <c r="BL113" i="15"/>
  <c r="BK113" i="15"/>
  <c r="BJ113" i="15"/>
  <c r="BI113" i="15"/>
  <c r="BH113" i="15"/>
  <c r="BG113" i="15"/>
  <c r="BF113" i="15"/>
  <c r="BE113" i="15"/>
  <c r="BD113" i="15"/>
  <c r="BC113" i="15"/>
  <c r="BB113" i="15"/>
  <c r="BA113" i="15"/>
  <c r="AZ113" i="15"/>
  <c r="AY113" i="15"/>
  <c r="AX113" i="15"/>
  <c r="AW113" i="15"/>
  <c r="AV113" i="15"/>
  <c r="AU113" i="15"/>
  <c r="AT113" i="15"/>
  <c r="AS113" i="15"/>
  <c r="AR113" i="15"/>
  <c r="BR112" i="15"/>
  <c r="BQ112" i="15"/>
  <c r="BP112" i="15"/>
  <c r="BO112" i="15"/>
  <c r="BN112" i="15"/>
  <c r="BM112" i="15"/>
  <c r="BL112" i="15"/>
  <c r="BK112" i="15"/>
  <c r="BJ112" i="15"/>
  <c r="BI112" i="15"/>
  <c r="BH112" i="15"/>
  <c r="BG112" i="15"/>
  <c r="BF112" i="15"/>
  <c r="BE112" i="15"/>
  <c r="BD112" i="15"/>
  <c r="BC112" i="15"/>
  <c r="BB112" i="15"/>
  <c r="BA112" i="15"/>
  <c r="AZ112" i="15"/>
  <c r="AY112" i="15"/>
  <c r="AX112" i="15"/>
  <c r="AW112" i="15"/>
  <c r="AV112" i="15"/>
  <c r="AU112" i="15"/>
  <c r="AT112" i="15"/>
  <c r="AS112" i="15"/>
  <c r="AR112" i="15"/>
  <c r="BR111" i="15"/>
  <c r="BQ111" i="15"/>
  <c r="BP111" i="15"/>
  <c r="BO111" i="15"/>
  <c r="BN111" i="15"/>
  <c r="BM111" i="15"/>
  <c r="BL111" i="15"/>
  <c r="BK111" i="15"/>
  <c r="BJ111" i="15"/>
  <c r="BI111" i="15"/>
  <c r="BH111" i="15"/>
  <c r="BG111" i="15"/>
  <c r="BF111" i="15"/>
  <c r="BE111" i="15"/>
  <c r="BD111" i="15"/>
  <c r="BC111" i="15"/>
  <c r="BB111" i="15"/>
  <c r="BA111" i="15"/>
  <c r="AZ111" i="15"/>
  <c r="AY111" i="15"/>
  <c r="AX111" i="15"/>
  <c r="AW111" i="15"/>
  <c r="AV111" i="15"/>
  <c r="AU111" i="15"/>
  <c r="AT111" i="15"/>
  <c r="AS111" i="15"/>
  <c r="AR111" i="15"/>
  <c r="BR110" i="15"/>
  <c r="BQ110" i="15"/>
  <c r="BP110" i="15"/>
  <c r="BO110" i="15"/>
  <c r="BN110" i="15"/>
  <c r="BM110" i="15"/>
  <c r="BL110" i="15"/>
  <c r="BK110" i="15"/>
  <c r="BJ110" i="15"/>
  <c r="BI110" i="15"/>
  <c r="BH110" i="15"/>
  <c r="BG110" i="15"/>
  <c r="BF110" i="15"/>
  <c r="BE110" i="15"/>
  <c r="BD110" i="15"/>
  <c r="BC110" i="15"/>
  <c r="BB110" i="15"/>
  <c r="BA110" i="15"/>
  <c r="AZ110" i="15"/>
  <c r="AY110" i="15"/>
  <c r="AX110" i="15"/>
  <c r="AW110" i="15"/>
  <c r="AV110" i="15"/>
  <c r="AU110" i="15"/>
  <c r="AT110" i="15"/>
  <c r="AS110" i="15"/>
  <c r="AR110" i="15"/>
  <c r="BR109" i="15"/>
  <c r="BQ109" i="15"/>
  <c r="BP109" i="15"/>
  <c r="BO109" i="15"/>
  <c r="BN109" i="15"/>
  <c r="BM109" i="15"/>
  <c r="BL109" i="15"/>
  <c r="BK109" i="15"/>
  <c r="BJ109" i="15"/>
  <c r="BI109" i="15"/>
  <c r="BH109" i="15"/>
  <c r="BG109" i="15"/>
  <c r="BF109" i="15"/>
  <c r="BE109" i="15"/>
  <c r="BD109" i="15"/>
  <c r="BC109" i="15"/>
  <c r="BB109" i="15"/>
  <c r="BA109" i="15"/>
  <c r="AZ109" i="15"/>
  <c r="AY109" i="15"/>
  <c r="AX109" i="15"/>
  <c r="AW109" i="15"/>
  <c r="AV109" i="15"/>
  <c r="AU109" i="15"/>
  <c r="AT109" i="15"/>
  <c r="AS109" i="15"/>
  <c r="AR109" i="15"/>
  <c r="BR108" i="15"/>
  <c r="BQ108" i="15"/>
  <c r="BP108" i="15"/>
  <c r="BO108" i="15"/>
  <c r="BN108" i="15"/>
  <c r="BM108" i="15"/>
  <c r="BL108" i="15"/>
  <c r="BK108" i="15"/>
  <c r="BJ108" i="15"/>
  <c r="BI108" i="15"/>
  <c r="BH108" i="15"/>
  <c r="BG108" i="15"/>
  <c r="BF108" i="15"/>
  <c r="BE108" i="15"/>
  <c r="BD108" i="15"/>
  <c r="BC108" i="15"/>
  <c r="BB108" i="15"/>
  <c r="BA108" i="15"/>
  <c r="AZ108" i="15"/>
  <c r="AY108" i="15"/>
  <c r="AX108" i="15"/>
  <c r="AW108" i="15"/>
  <c r="AV108" i="15"/>
  <c r="AU108" i="15"/>
  <c r="AT108" i="15"/>
  <c r="AS108" i="15"/>
  <c r="AR108" i="15"/>
  <c r="BR107" i="15"/>
  <c r="BQ107" i="15"/>
  <c r="BP107" i="15"/>
  <c r="BO107" i="15"/>
  <c r="BN107" i="15"/>
  <c r="BM107" i="15"/>
  <c r="BL107" i="15"/>
  <c r="BK107" i="15"/>
  <c r="BJ107" i="15"/>
  <c r="BI107" i="15"/>
  <c r="BH107" i="15"/>
  <c r="BG107" i="15"/>
  <c r="BF107" i="15"/>
  <c r="BE107" i="15"/>
  <c r="BD107" i="15"/>
  <c r="BC107" i="15"/>
  <c r="BB107" i="15"/>
  <c r="BA107" i="15"/>
  <c r="AZ107" i="15"/>
  <c r="AY107" i="15"/>
  <c r="AX107" i="15"/>
  <c r="AW107" i="15"/>
  <c r="AV107" i="15"/>
  <c r="AU107" i="15"/>
  <c r="AT107" i="15"/>
  <c r="AS107" i="15"/>
  <c r="AR107" i="15"/>
  <c r="BR106" i="15"/>
  <c r="BQ106" i="15"/>
  <c r="BP106" i="15"/>
  <c r="BO106" i="15"/>
  <c r="BN106" i="15"/>
  <c r="BM106" i="15"/>
  <c r="BL106" i="15"/>
  <c r="BK106" i="15"/>
  <c r="BJ106" i="15"/>
  <c r="BI106" i="15"/>
  <c r="BH106" i="15"/>
  <c r="BG106" i="15"/>
  <c r="BF106" i="15"/>
  <c r="BE106" i="15"/>
  <c r="BD106" i="15"/>
  <c r="BC106" i="15"/>
  <c r="BB106" i="15"/>
  <c r="BA106" i="15"/>
  <c r="AZ106" i="15"/>
  <c r="AY106" i="15"/>
  <c r="AX106" i="15"/>
  <c r="AW106" i="15"/>
  <c r="AV106" i="15"/>
  <c r="AU106" i="15"/>
  <c r="AT106" i="15"/>
  <c r="AS106" i="15"/>
  <c r="AR106" i="15"/>
  <c r="BR105" i="15"/>
  <c r="BQ105" i="15"/>
  <c r="BP105" i="15"/>
  <c r="BO105" i="15"/>
  <c r="BN105" i="15"/>
  <c r="BM105" i="15"/>
  <c r="BL105" i="15"/>
  <c r="BK105" i="15"/>
  <c r="BJ105" i="15"/>
  <c r="BI105" i="15"/>
  <c r="BH105" i="15"/>
  <c r="BG105" i="15"/>
  <c r="BF105" i="15"/>
  <c r="BE105" i="15"/>
  <c r="BD105" i="15"/>
  <c r="BC105" i="15"/>
  <c r="BB105" i="15"/>
  <c r="BA105" i="15"/>
  <c r="AZ105" i="15"/>
  <c r="AY105" i="15"/>
  <c r="AX105" i="15"/>
  <c r="AW105" i="15"/>
  <c r="AV105" i="15"/>
  <c r="AU105" i="15"/>
  <c r="AT105" i="15"/>
  <c r="AS105" i="15"/>
  <c r="AR105" i="15"/>
  <c r="BR104" i="15"/>
  <c r="BQ104" i="15"/>
  <c r="BP104" i="15"/>
  <c r="BO104" i="15"/>
  <c r="BN104" i="15"/>
  <c r="BM104" i="15"/>
  <c r="BL104" i="15"/>
  <c r="BK104" i="15"/>
  <c r="BJ104" i="15"/>
  <c r="BI104" i="15"/>
  <c r="BH104" i="15"/>
  <c r="BG104" i="15"/>
  <c r="BF104" i="15"/>
  <c r="BE104" i="15"/>
  <c r="BD104" i="15"/>
  <c r="BC104" i="15"/>
  <c r="BB104" i="15"/>
  <c r="BA104" i="15"/>
  <c r="AZ104" i="15"/>
  <c r="AY104" i="15"/>
  <c r="AX104" i="15"/>
  <c r="AW104" i="15"/>
  <c r="AV104" i="15"/>
  <c r="AU104" i="15"/>
  <c r="AT104" i="15"/>
  <c r="AS104" i="15"/>
  <c r="AR104" i="15"/>
  <c r="BR103" i="15"/>
  <c r="BQ103" i="15"/>
  <c r="BP103" i="15"/>
  <c r="BO103" i="15"/>
  <c r="BN103" i="15"/>
  <c r="BM103" i="15"/>
  <c r="BL103" i="15"/>
  <c r="BK103" i="15"/>
  <c r="BJ103" i="15"/>
  <c r="BI103" i="15"/>
  <c r="BH103" i="15"/>
  <c r="BG103" i="15"/>
  <c r="BF103" i="15"/>
  <c r="BE103" i="15"/>
  <c r="BD103" i="15"/>
  <c r="BC103" i="15"/>
  <c r="BB103" i="15"/>
  <c r="BA103" i="15"/>
  <c r="AZ103" i="15"/>
  <c r="AY103" i="15"/>
  <c r="AX103" i="15"/>
  <c r="AW103" i="15"/>
  <c r="AV103" i="15"/>
  <c r="AU103" i="15"/>
  <c r="AT103" i="15"/>
  <c r="AS103" i="15"/>
  <c r="AR103" i="15"/>
  <c r="BR102" i="15"/>
  <c r="BQ102" i="15"/>
  <c r="BP102" i="15"/>
  <c r="BO102" i="15"/>
  <c r="BN102" i="15"/>
  <c r="BM102" i="15"/>
  <c r="BL102" i="15"/>
  <c r="BK102" i="15"/>
  <c r="BJ102" i="15"/>
  <c r="BI102" i="15"/>
  <c r="BH102" i="15"/>
  <c r="BG102" i="15"/>
  <c r="BF102" i="15"/>
  <c r="BE102" i="15"/>
  <c r="BD102" i="15"/>
  <c r="BC102" i="15"/>
  <c r="BB102" i="15"/>
  <c r="BA102" i="15"/>
  <c r="AZ102" i="15"/>
  <c r="AY102" i="15"/>
  <c r="AX102" i="15"/>
  <c r="AW102" i="15"/>
  <c r="AV102" i="15"/>
  <c r="AU102" i="15"/>
  <c r="AT102" i="15"/>
  <c r="AS102" i="15"/>
  <c r="AR102" i="15"/>
  <c r="BR101" i="15"/>
  <c r="BQ101" i="15"/>
  <c r="BP101" i="15"/>
  <c r="BO101" i="15"/>
  <c r="BN101" i="15"/>
  <c r="BM101" i="15"/>
  <c r="BL101" i="15"/>
  <c r="BK101" i="15"/>
  <c r="BJ101" i="15"/>
  <c r="BI101" i="15"/>
  <c r="BH101" i="15"/>
  <c r="BG101" i="15"/>
  <c r="BF101" i="15"/>
  <c r="BE101" i="15"/>
  <c r="BD101" i="15"/>
  <c r="BC101" i="15"/>
  <c r="BB101" i="15"/>
  <c r="BA101" i="15"/>
  <c r="AZ101" i="15"/>
  <c r="AY101" i="15"/>
  <c r="AX101" i="15"/>
  <c r="AW101" i="15"/>
  <c r="AV101" i="15"/>
  <c r="AU101" i="15"/>
  <c r="AT101" i="15"/>
  <c r="AS101" i="15"/>
  <c r="AR101" i="15"/>
  <c r="BR100" i="15"/>
  <c r="BQ100" i="15"/>
  <c r="BP100" i="15"/>
  <c r="BO100" i="15"/>
  <c r="BN100" i="15"/>
  <c r="BM100" i="15"/>
  <c r="BL100" i="15"/>
  <c r="BK100" i="15"/>
  <c r="BJ100" i="15"/>
  <c r="BI100" i="15"/>
  <c r="BH100" i="15"/>
  <c r="BG100" i="15"/>
  <c r="BF100" i="15"/>
  <c r="BE100" i="15"/>
  <c r="BD100" i="15"/>
  <c r="BC100" i="15"/>
  <c r="BB100" i="15"/>
  <c r="BA100" i="15"/>
  <c r="AZ100" i="15"/>
  <c r="AY100" i="15"/>
  <c r="AX100" i="15"/>
  <c r="AW100" i="15"/>
  <c r="AV100" i="15"/>
  <c r="AU100" i="15"/>
  <c r="AT100" i="15"/>
  <c r="AS100" i="15"/>
  <c r="AR100" i="15"/>
  <c r="BR99" i="15"/>
  <c r="BQ99" i="15"/>
  <c r="BP99" i="15"/>
  <c r="BO99" i="15"/>
  <c r="BN99" i="15"/>
  <c r="BM99" i="15"/>
  <c r="BL99" i="15"/>
  <c r="BK99" i="15"/>
  <c r="BJ99" i="15"/>
  <c r="BI99" i="15"/>
  <c r="BH99" i="15"/>
  <c r="BG99" i="15"/>
  <c r="BF99" i="15"/>
  <c r="BE99" i="15"/>
  <c r="BD99" i="15"/>
  <c r="BC99" i="15"/>
  <c r="BB99" i="15"/>
  <c r="BA99" i="15"/>
  <c r="AZ99" i="15"/>
  <c r="AY99" i="15"/>
  <c r="AX99" i="15"/>
  <c r="AW99" i="15"/>
  <c r="AV99" i="15"/>
  <c r="AU99" i="15"/>
  <c r="AT99" i="15"/>
  <c r="AS99" i="15"/>
  <c r="AR99" i="15"/>
  <c r="BR98" i="15"/>
  <c r="BQ98" i="15"/>
  <c r="BP98" i="15"/>
  <c r="BO98" i="15"/>
  <c r="BN98" i="15"/>
  <c r="BM98" i="15"/>
  <c r="BL98" i="15"/>
  <c r="BK98" i="15"/>
  <c r="BJ98" i="15"/>
  <c r="BI98" i="15"/>
  <c r="BH98" i="15"/>
  <c r="BG98" i="15"/>
  <c r="BF98" i="15"/>
  <c r="BE98" i="15"/>
  <c r="BD98" i="15"/>
  <c r="BC98" i="15"/>
  <c r="BB98" i="15"/>
  <c r="BA98" i="15"/>
  <c r="AZ98" i="15"/>
  <c r="AY98" i="15"/>
  <c r="AX98" i="15"/>
  <c r="AW98" i="15"/>
  <c r="AV98" i="15"/>
  <c r="AU98" i="15"/>
  <c r="AT98" i="15"/>
  <c r="AS98" i="15"/>
  <c r="AR98" i="15"/>
  <c r="BR97" i="15"/>
  <c r="BQ97" i="15"/>
  <c r="BP97" i="15"/>
  <c r="BO97" i="15"/>
  <c r="BN97" i="15"/>
  <c r="BM97" i="15"/>
  <c r="BL97" i="15"/>
  <c r="BK97" i="15"/>
  <c r="BJ97" i="15"/>
  <c r="BI97" i="15"/>
  <c r="BH97" i="15"/>
  <c r="BG97" i="15"/>
  <c r="BF97" i="15"/>
  <c r="BE97" i="15"/>
  <c r="BD97" i="15"/>
  <c r="BC97" i="15"/>
  <c r="BB97" i="15"/>
  <c r="BA97" i="15"/>
  <c r="AZ97" i="15"/>
  <c r="AY97" i="15"/>
  <c r="AX97" i="15"/>
  <c r="AW97" i="15"/>
  <c r="AV97" i="15"/>
  <c r="AU97" i="15"/>
  <c r="AT97" i="15"/>
  <c r="AS97" i="15"/>
  <c r="AR97" i="15"/>
  <c r="BR96" i="15"/>
  <c r="BQ96" i="15"/>
  <c r="BP96" i="15"/>
  <c r="BO96" i="15"/>
  <c r="BN96" i="15"/>
  <c r="BM96" i="15"/>
  <c r="BL96" i="15"/>
  <c r="BK96" i="15"/>
  <c r="BJ96" i="15"/>
  <c r="BI96" i="15"/>
  <c r="BH96" i="15"/>
  <c r="BG96" i="15"/>
  <c r="BF96" i="15"/>
  <c r="BE96" i="15"/>
  <c r="BD96" i="15"/>
  <c r="BC96" i="15"/>
  <c r="BB96" i="15"/>
  <c r="BA96" i="15"/>
  <c r="AZ96" i="15"/>
  <c r="AY96" i="15"/>
  <c r="AX96" i="15"/>
  <c r="AW96" i="15"/>
  <c r="AV96" i="15"/>
  <c r="AU96" i="15"/>
  <c r="AT96" i="15"/>
  <c r="AS96" i="15"/>
  <c r="AR96" i="15"/>
  <c r="BR95" i="15"/>
  <c r="BQ95" i="15"/>
  <c r="BP95" i="15"/>
  <c r="BO95" i="15"/>
  <c r="BN95" i="15"/>
  <c r="BM95" i="15"/>
  <c r="BL95" i="15"/>
  <c r="BK95" i="15"/>
  <c r="BJ95" i="15"/>
  <c r="BI95" i="15"/>
  <c r="BH95" i="15"/>
  <c r="BG95" i="15"/>
  <c r="BF95" i="15"/>
  <c r="BE95" i="15"/>
  <c r="BD95" i="15"/>
  <c r="BC95" i="15"/>
  <c r="BB95" i="15"/>
  <c r="BA95" i="15"/>
  <c r="AZ95" i="15"/>
  <c r="AY95" i="15"/>
  <c r="AX95" i="15"/>
  <c r="AW95" i="15"/>
  <c r="AV95" i="15"/>
  <c r="AU95" i="15"/>
  <c r="AT95" i="15"/>
  <c r="AS95" i="15"/>
  <c r="AR95" i="15"/>
  <c r="BR94" i="15"/>
  <c r="BQ94" i="15"/>
  <c r="BP94" i="15"/>
  <c r="BO94" i="15"/>
  <c r="BN94" i="15"/>
  <c r="BM94" i="15"/>
  <c r="BL94" i="15"/>
  <c r="BK94" i="15"/>
  <c r="BJ94" i="15"/>
  <c r="BI94" i="15"/>
  <c r="BH94" i="15"/>
  <c r="BG94" i="15"/>
  <c r="BF94" i="15"/>
  <c r="BE94" i="15"/>
  <c r="BD94" i="15"/>
  <c r="BC94" i="15"/>
  <c r="BB94" i="15"/>
  <c r="BA94" i="15"/>
  <c r="AZ94" i="15"/>
  <c r="AY94" i="15"/>
  <c r="AX94" i="15"/>
  <c r="AW94" i="15"/>
  <c r="AV94" i="15"/>
  <c r="AU94" i="15"/>
  <c r="AT94" i="15"/>
  <c r="AS94" i="15"/>
  <c r="AR94" i="15"/>
  <c r="BR93" i="15"/>
  <c r="BQ93" i="15"/>
  <c r="BP93" i="15"/>
  <c r="BO93" i="15"/>
  <c r="BN93" i="15"/>
  <c r="BM93" i="15"/>
  <c r="BL93" i="15"/>
  <c r="BK93" i="15"/>
  <c r="BJ93" i="15"/>
  <c r="BI93" i="15"/>
  <c r="BH93" i="15"/>
  <c r="BG93" i="15"/>
  <c r="BF93" i="15"/>
  <c r="BE93" i="15"/>
  <c r="BD93" i="15"/>
  <c r="BC93" i="15"/>
  <c r="BB93" i="15"/>
  <c r="BA93" i="15"/>
  <c r="AZ93" i="15"/>
  <c r="AY93" i="15"/>
  <c r="AX93" i="15"/>
  <c r="AW93" i="15"/>
  <c r="AV93" i="15"/>
  <c r="AU93" i="15"/>
  <c r="AT93" i="15"/>
  <c r="AS93" i="15"/>
  <c r="AR93" i="15"/>
  <c r="BR92" i="15"/>
  <c r="BQ92" i="15"/>
  <c r="BP92" i="15"/>
  <c r="BO92" i="15"/>
  <c r="BN92" i="15"/>
  <c r="BM92" i="15"/>
  <c r="BL92" i="15"/>
  <c r="BK92" i="15"/>
  <c r="BJ92" i="15"/>
  <c r="BI92" i="15"/>
  <c r="BH92" i="15"/>
  <c r="BG92" i="15"/>
  <c r="BF92" i="15"/>
  <c r="BE92" i="15"/>
  <c r="BD92" i="15"/>
  <c r="BC92" i="15"/>
  <c r="BB92" i="15"/>
  <c r="BA92" i="15"/>
  <c r="AZ92" i="15"/>
  <c r="AY92" i="15"/>
  <c r="AX92" i="15"/>
  <c r="AW92" i="15"/>
  <c r="AV92" i="15"/>
  <c r="AU92" i="15"/>
  <c r="AT92" i="15"/>
  <c r="AS92" i="15"/>
  <c r="AR92" i="15"/>
  <c r="BR91" i="15"/>
  <c r="BQ91" i="15"/>
  <c r="BP91" i="15"/>
  <c r="BO91" i="15"/>
  <c r="BN91" i="15"/>
  <c r="BM91" i="15"/>
  <c r="BL91" i="15"/>
  <c r="BK91" i="15"/>
  <c r="BJ91" i="15"/>
  <c r="BI91" i="15"/>
  <c r="BH91" i="15"/>
  <c r="BG91" i="15"/>
  <c r="BF91" i="15"/>
  <c r="BE91" i="15"/>
  <c r="BD91" i="15"/>
  <c r="BC91" i="15"/>
  <c r="BB91" i="15"/>
  <c r="BA91" i="15"/>
  <c r="AZ91" i="15"/>
  <c r="AY91" i="15"/>
  <c r="AX91" i="15"/>
  <c r="AW91" i="15"/>
  <c r="AV91" i="15"/>
  <c r="AU91" i="15"/>
  <c r="AT91" i="15"/>
  <c r="AS91" i="15"/>
  <c r="AR91" i="15"/>
  <c r="BR90" i="15"/>
  <c r="BQ90" i="15"/>
  <c r="BP90" i="15"/>
  <c r="BO90" i="15"/>
  <c r="BN90" i="15"/>
  <c r="BM90" i="15"/>
  <c r="BL90" i="15"/>
  <c r="BK90" i="15"/>
  <c r="BJ90" i="15"/>
  <c r="BI90" i="15"/>
  <c r="BH90" i="15"/>
  <c r="BG90" i="15"/>
  <c r="BF90" i="15"/>
  <c r="BE90" i="15"/>
  <c r="BD90" i="15"/>
  <c r="BC90" i="15"/>
  <c r="BB90" i="15"/>
  <c r="BA90" i="15"/>
  <c r="AZ90" i="15"/>
  <c r="AY90" i="15"/>
  <c r="AX90" i="15"/>
  <c r="AW90" i="15"/>
  <c r="AV90" i="15"/>
  <c r="AU90" i="15"/>
  <c r="AT90" i="15"/>
  <c r="AS90" i="15"/>
  <c r="AR90" i="15"/>
  <c r="BR89" i="15"/>
  <c r="BQ89" i="15"/>
  <c r="BP89" i="15"/>
  <c r="BO89" i="15"/>
  <c r="BN89" i="15"/>
  <c r="BM89" i="15"/>
  <c r="BL89" i="15"/>
  <c r="BK89" i="15"/>
  <c r="BJ89" i="15"/>
  <c r="BI89" i="15"/>
  <c r="BH89" i="15"/>
  <c r="BG89" i="15"/>
  <c r="BF89" i="15"/>
  <c r="BE89" i="15"/>
  <c r="BD89" i="15"/>
  <c r="BC89" i="15"/>
  <c r="BB89" i="15"/>
  <c r="BA89" i="15"/>
  <c r="AZ89" i="15"/>
  <c r="AY89" i="15"/>
  <c r="AX89" i="15"/>
  <c r="AW89" i="15"/>
  <c r="AV89" i="15"/>
  <c r="AU89" i="15"/>
  <c r="AT89" i="15"/>
  <c r="AS89" i="15"/>
  <c r="AR89" i="15"/>
  <c r="BR88" i="15"/>
  <c r="BQ88" i="15"/>
  <c r="BP88" i="15"/>
  <c r="BO88" i="15"/>
  <c r="BN88" i="15"/>
  <c r="BM88" i="15"/>
  <c r="BL88" i="15"/>
  <c r="BK88" i="15"/>
  <c r="BJ88" i="15"/>
  <c r="BI88" i="15"/>
  <c r="BH88" i="15"/>
  <c r="BG88" i="15"/>
  <c r="BF88" i="15"/>
  <c r="BE88" i="15"/>
  <c r="BD88" i="15"/>
  <c r="BC88" i="15"/>
  <c r="BB88" i="15"/>
  <c r="BA88" i="15"/>
  <c r="AZ88" i="15"/>
  <c r="AY88" i="15"/>
  <c r="AX88" i="15"/>
  <c r="AW88" i="15"/>
  <c r="AV88" i="15"/>
  <c r="AU88" i="15"/>
  <c r="AT88" i="15"/>
  <c r="AS88" i="15"/>
  <c r="AR88" i="15"/>
  <c r="BR87" i="15"/>
  <c r="BQ87" i="15"/>
  <c r="BP87" i="15"/>
  <c r="BO87" i="15"/>
  <c r="BN87" i="15"/>
  <c r="BM87" i="15"/>
  <c r="BL87" i="15"/>
  <c r="BK87" i="15"/>
  <c r="BJ87" i="15"/>
  <c r="BI87" i="15"/>
  <c r="BH87" i="15"/>
  <c r="BG87" i="15"/>
  <c r="BF87" i="15"/>
  <c r="BE87" i="15"/>
  <c r="BD87" i="15"/>
  <c r="BC87" i="15"/>
  <c r="BB87" i="15"/>
  <c r="BA87" i="15"/>
  <c r="AZ87" i="15"/>
  <c r="AY87" i="15"/>
  <c r="AX87" i="15"/>
  <c r="AW87" i="15"/>
  <c r="AV87" i="15"/>
  <c r="AU87" i="15"/>
  <c r="AT87" i="15"/>
  <c r="AS87" i="15"/>
  <c r="AR87" i="15"/>
  <c r="BR86" i="15"/>
  <c r="BQ86" i="15"/>
  <c r="BP86" i="15"/>
  <c r="BO86" i="15"/>
  <c r="BN86" i="15"/>
  <c r="BM86" i="15"/>
  <c r="BL86" i="15"/>
  <c r="BK86" i="15"/>
  <c r="BJ86" i="15"/>
  <c r="BI86" i="15"/>
  <c r="BH86" i="15"/>
  <c r="BG86" i="15"/>
  <c r="BF86" i="15"/>
  <c r="BE86" i="15"/>
  <c r="BD86" i="15"/>
  <c r="BC86" i="15"/>
  <c r="BB86" i="15"/>
  <c r="BA86" i="15"/>
  <c r="AZ86" i="15"/>
  <c r="AY86" i="15"/>
  <c r="AX86" i="15"/>
  <c r="AW86" i="15"/>
  <c r="AV86" i="15"/>
  <c r="AU86" i="15"/>
  <c r="AT86" i="15"/>
  <c r="AS86" i="15"/>
  <c r="AR86" i="15"/>
  <c r="BR85" i="15"/>
  <c r="BQ85" i="15"/>
  <c r="BP85" i="15"/>
  <c r="BO85" i="15"/>
  <c r="BN85" i="15"/>
  <c r="BM85" i="15"/>
  <c r="BL85" i="15"/>
  <c r="BK85" i="15"/>
  <c r="BJ85" i="15"/>
  <c r="BI85" i="15"/>
  <c r="BH85" i="15"/>
  <c r="BG85" i="15"/>
  <c r="BF85" i="15"/>
  <c r="BE85" i="15"/>
  <c r="BD85" i="15"/>
  <c r="BC85" i="15"/>
  <c r="BB85" i="15"/>
  <c r="BA85" i="15"/>
  <c r="AZ85" i="15"/>
  <c r="AY85" i="15"/>
  <c r="AX85" i="15"/>
  <c r="AW85" i="15"/>
  <c r="AV85" i="15"/>
  <c r="AU85" i="15"/>
  <c r="AT85" i="15"/>
  <c r="AS85" i="15"/>
  <c r="AR85" i="15"/>
  <c r="BR84" i="15"/>
  <c r="BQ84" i="15"/>
  <c r="BP84" i="15"/>
  <c r="BO84" i="15"/>
  <c r="BN84" i="15"/>
  <c r="BM84" i="15"/>
  <c r="BL84" i="15"/>
  <c r="BK84" i="15"/>
  <c r="BJ84" i="15"/>
  <c r="BI84" i="15"/>
  <c r="BH84" i="15"/>
  <c r="BG84" i="15"/>
  <c r="BF84" i="15"/>
  <c r="BE84" i="15"/>
  <c r="BD84" i="15"/>
  <c r="BC84" i="15"/>
  <c r="BB84" i="15"/>
  <c r="BA84" i="15"/>
  <c r="AZ84" i="15"/>
  <c r="AY84" i="15"/>
  <c r="AX84" i="15"/>
  <c r="AW84" i="15"/>
  <c r="AV84" i="15"/>
  <c r="AU84" i="15"/>
  <c r="AT84" i="15"/>
  <c r="AS84" i="15"/>
  <c r="AR84" i="15"/>
  <c r="BR83" i="15"/>
  <c r="BQ83" i="15"/>
  <c r="BP83" i="15"/>
  <c r="BO83" i="15"/>
  <c r="BN83" i="15"/>
  <c r="BM83" i="15"/>
  <c r="BL83" i="15"/>
  <c r="BK83" i="15"/>
  <c r="BJ83" i="15"/>
  <c r="BI83" i="15"/>
  <c r="BH83" i="15"/>
  <c r="BG83" i="15"/>
  <c r="BF83" i="15"/>
  <c r="BE83" i="15"/>
  <c r="BD83" i="15"/>
  <c r="BC83" i="15"/>
  <c r="BB83" i="15"/>
  <c r="BA83" i="15"/>
  <c r="AZ83" i="15"/>
  <c r="AY83" i="15"/>
  <c r="AX83" i="15"/>
  <c r="AW83" i="15"/>
  <c r="AV83" i="15"/>
  <c r="AU83" i="15"/>
  <c r="AT83" i="15"/>
  <c r="AS83" i="15"/>
  <c r="AR83" i="15"/>
  <c r="BR82" i="15"/>
  <c r="BQ82" i="15"/>
  <c r="BP82" i="15"/>
  <c r="BO82" i="15"/>
  <c r="BN82" i="15"/>
  <c r="BM82" i="15"/>
  <c r="BL82" i="15"/>
  <c r="BK82" i="15"/>
  <c r="BJ82" i="15"/>
  <c r="BI82" i="15"/>
  <c r="BH82" i="15"/>
  <c r="BG82" i="15"/>
  <c r="BF82" i="15"/>
  <c r="BE82" i="15"/>
  <c r="BD82" i="15"/>
  <c r="BC82" i="15"/>
  <c r="BB82" i="15"/>
  <c r="BA82" i="15"/>
  <c r="AZ82" i="15"/>
  <c r="AY82" i="15"/>
  <c r="AX82" i="15"/>
  <c r="AW82" i="15"/>
  <c r="AV82" i="15"/>
  <c r="AU82" i="15"/>
  <c r="AT82" i="15"/>
  <c r="AS82" i="15"/>
  <c r="AR82" i="15"/>
  <c r="BR81" i="15"/>
  <c r="BQ81" i="15"/>
  <c r="BP81" i="15"/>
  <c r="BO81" i="15"/>
  <c r="BN81" i="15"/>
  <c r="BM81" i="15"/>
  <c r="BL81" i="15"/>
  <c r="BK81" i="15"/>
  <c r="BJ81" i="15"/>
  <c r="BI81" i="15"/>
  <c r="BH81" i="15"/>
  <c r="BG81" i="15"/>
  <c r="BF81" i="15"/>
  <c r="BE81" i="15"/>
  <c r="BD81" i="15"/>
  <c r="BC81" i="15"/>
  <c r="BB81" i="15"/>
  <c r="BA81" i="15"/>
  <c r="AZ81" i="15"/>
  <c r="AY81" i="15"/>
  <c r="AX81" i="15"/>
  <c r="AW81" i="15"/>
  <c r="AV81" i="15"/>
  <c r="AU81" i="15"/>
  <c r="AT81" i="15"/>
  <c r="AS81" i="15"/>
  <c r="AR81" i="15"/>
  <c r="BR80" i="15"/>
  <c r="BQ80" i="15"/>
  <c r="BP80" i="15"/>
  <c r="BO80" i="15"/>
  <c r="BN80" i="15"/>
  <c r="BM80" i="15"/>
  <c r="BL80" i="15"/>
  <c r="BK80" i="15"/>
  <c r="BJ80" i="15"/>
  <c r="BI80" i="15"/>
  <c r="BH80" i="15"/>
  <c r="BG80" i="15"/>
  <c r="BF80" i="15"/>
  <c r="BE80" i="15"/>
  <c r="BD80" i="15"/>
  <c r="BC80" i="15"/>
  <c r="BB80" i="15"/>
  <c r="BA80" i="15"/>
  <c r="AZ80" i="15"/>
  <c r="AY80" i="15"/>
  <c r="AX80" i="15"/>
  <c r="AW80" i="15"/>
  <c r="AV80" i="15"/>
  <c r="AU80" i="15"/>
  <c r="AT80" i="15"/>
  <c r="AS80" i="15"/>
  <c r="AR80" i="15"/>
  <c r="BR79" i="15"/>
  <c r="BQ79" i="15"/>
  <c r="BP79" i="15"/>
  <c r="BO79" i="15"/>
  <c r="BN79" i="15"/>
  <c r="BM79" i="15"/>
  <c r="BL79" i="15"/>
  <c r="BK79" i="15"/>
  <c r="BJ79" i="15"/>
  <c r="BI79" i="15"/>
  <c r="BH79" i="15"/>
  <c r="BG79" i="15"/>
  <c r="BF79" i="15"/>
  <c r="BE79" i="15"/>
  <c r="BD79" i="15"/>
  <c r="BC79" i="15"/>
  <c r="BB79" i="15"/>
  <c r="BA79" i="15"/>
  <c r="AZ79" i="15"/>
  <c r="AY79" i="15"/>
  <c r="AX79" i="15"/>
  <c r="AW79" i="15"/>
  <c r="AV79" i="15"/>
  <c r="AU79" i="15"/>
  <c r="AT79" i="15"/>
  <c r="AS79" i="15"/>
  <c r="AR79" i="15"/>
  <c r="BR78" i="15"/>
  <c r="BQ78" i="15"/>
  <c r="BP78" i="15"/>
  <c r="BO78" i="15"/>
  <c r="BN78" i="15"/>
  <c r="BM78" i="15"/>
  <c r="BL78" i="15"/>
  <c r="BK78" i="15"/>
  <c r="BJ78" i="15"/>
  <c r="BI78" i="15"/>
  <c r="BH78" i="15"/>
  <c r="BG78" i="15"/>
  <c r="BF78" i="15"/>
  <c r="BE78" i="15"/>
  <c r="BD78" i="15"/>
  <c r="BC78" i="15"/>
  <c r="BB78" i="15"/>
  <c r="BA78" i="15"/>
  <c r="AZ78" i="15"/>
  <c r="AY78" i="15"/>
  <c r="AX78" i="15"/>
  <c r="AW78" i="15"/>
  <c r="AV78" i="15"/>
  <c r="AU78" i="15"/>
  <c r="AT78" i="15"/>
  <c r="AS78" i="15"/>
  <c r="AR78" i="15"/>
  <c r="BR77" i="15"/>
  <c r="BQ77" i="15"/>
  <c r="BP77" i="15"/>
  <c r="BO77" i="15"/>
  <c r="BN77" i="15"/>
  <c r="BM77" i="15"/>
  <c r="BL77" i="15"/>
  <c r="BK77" i="15"/>
  <c r="BJ77" i="15"/>
  <c r="BI77" i="15"/>
  <c r="BH77" i="15"/>
  <c r="BG77" i="15"/>
  <c r="BF77" i="15"/>
  <c r="BE77" i="15"/>
  <c r="BD77" i="15"/>
  <c r="BC77" i="15"/>
  <c r="BB77" i="15"/>
  <c r="BA77" i="15"/>
  <c r="AZ77" i="15"/>
  <c r="AY77" i="15"/>
  <c r="AX77" i="15"/>
  <c r="AW77" i="15"/>
  <c r="AV77" i="15"/>
  <c r="AU77" i="15"/>
  <c r="AT77" i="15"/>
  <c r="AS77" i="15"/>
  <c r="AR77" i="15"/>
  <c r="BR76" i="15"/>
  <c r="BQ76" i="15"/>
  <c r="BP76" i="15"/>
  <c r="BO76" i="15"/>
  <c r="BN76" i="15"/>
  <c r="BM76" i="15"/>
  <c r="BL76" i="15"/>
  <c r="BK76" i="15"/>
  <c r="BJ76" i="15"/>
  <c r="BI76" i="15"/>
  <c r="BH76" i="15"/>
  <c r="BG76" i="15"/>
  <c r="BF76" i="15"/>
  <c r="BE76" i="15"/>
  <c r="BD76" i="15"/>
  <c r="BC76" i="15"/>
  <c r="BB76" i="15"/>
  <c r="BA76" i="15"/>
  <c r="AZ76" i="15"/>
  <c r="AY76" i="15"/>
  <c r="AX76" i="15"/>
  <c r="AW76" i="15"/>
  <c r="AV76" i="15"/>
  <c r="AU76" i="15"/>
  <c r="AT76" i="15"/>
  <c r="AS76" i="15"/>
  <c r="AR76" i="15"/>
  <c r="BR75" i="15"/>
  <c r="BQ75" i="15"/>
  <c r="BP75" i="15"/>
  <c r="BO75" i="15"/>
  <c r="BN75" i="15"/>
  <c r="BM75" i="15"/>
  <c r="BL75" i="15"/>
  <c r="BK75" i="15"/>
  <c r="BJ75" i="15"/>
  <c r="BI75" i="15"/>
  <c r="BH75" i="15"/>
  <c r="BG75" i="15"/>
  <c r="BF75" i="15"/>
  <c r="BE75" i="15"/>
  <c r="BD75" i="15"/>
  <c r="BC75" i="15"/>
  <c r="BB75" i="15"/>
  <c r="BA75" i="15"/>
  <c r="AZ75" i="15"/>
  <c r="AY75" i="15"/>
  <c r="AX75" i="15"/>
  <c r="AW75" i="15"/>
  <c r="AV75" i="15"/>
  <c r="AU75" i="15"/>
  <c r="AT75" i="15"/>
  <c r="AS75" i="15"/>
  <c r="AR75" i="15"/>
  <c r="BR74" i="15"/>
  <c r="BQ74" i="15"/>
  <c r="BP74" i="15"/>
  <c r="BO74" i="15"/>
  <c r="BN74" i="15"/>
  <c r="BM74" i="15"/>
  <c r="BL74" i="15"/>
  <c r="BK74" i="15"/>
  <c r="BJ74" i="15"/>
  <c r="BI74" i="15"/>
  <c r="BH74" i="15"/>
  <c r="BG74" i="15"/>
  <c r="BF74" i="15"/>
  <c r="BE74" i="15"/>
  <c r="BD74" i="15"/>
  <c r="BC74" i="15"/>
  <c r="BB74" i="15"/>
  <c r="BA74" i="15"/>
  <c r="AZ74" i="15"/>
  <c r="AY74" i="15"/>
  <c r="AX74" i="15"/>
  <c r="AW74" i="15"/>
  <c r="AV74" i="15"/>
  <c r="AU74" i="15"/>
  <c r="AT74" i="15"/>
  <c r="AS74" i="15"/>
  <c r="AR74" i="15"/>
  <c r="BR73" i="15"/>
  <c r="BQ73" i="15"/>
  <c r="BP73" i="15"/>
  <c r="BO73" i="15"/>
  <c r="BN73" i="15"/>
  <c r="BM73" i="15"/>
  <c r="BL73" i="15"/>
  <c r="BK73" i="15"/>
  <c r="BJ73" i="15"/>
  <c r="BI73" i="15"/>
  <c r="BH73" i="15"/>
  <c r="BG73" i="15"/>
  <c r="BF73" i="15"/>
  <c r="BE73" i="15"/>
  <c r="BD73" i="15"/>
  <c r="BC73" i="15"/>
  <c r="BB73" i="15"/>
  <c r="BA73" i="15"/>
  <c r="AZ73" i="15"/>
  <c r="AY73" i="15"/>
  <c r="AX73" i="15"/>
  <c r="AW73" i="15"/>
  <c r="AV73" i="15"/>
  <c r="AU73" i="15"/>
  <c r="AT73" i="15"/>
  <c r="AS73" i="15"/>
  <c r="AR73" i="15"/>
  <c r="BR72" i="15"/>
  <c r="BQ72" i="15"/>
  <c r="BP72" i="15"/>
  <c r="BO72" i="15"/>
  <c r="BN72" i="15"/>
  <c r="BM72" i="15"/>
  <c r="BL72" i="15"/>
  <c r="BK72" i="15"/>
  <c r="BJ72" i="15"/>
  <c r="BI72" i="15"/>
  <c r="BH72" i="15"/>
  <c r="BG72" i="15"/>
  <c r="BF72" i="15"/>
  <c r="BE72" i="15"/>
  <c r="BD72" i="15"/>
  <c r="BC72" i="15"/>
  <c r="BB72" i="15"/>
  <c r="BA72" i="15"/>
  <c r="AZ72" i="15"/>
  <c r="AY72" i="15"/>
  <c r="AX72" i="15"/>
  <c r="AW72" i="15"/>
  <c r="AV72" i="15"/>
  <c r="AU72" i="15"/>
  <c r="AT72" i="15"/>
  <c r="AS72" i="15"/>
  <c r="AR72" i="15"/>
  <c r="BR71" i="15"/>
  <c r="BQ71" i="15"/>
  <c r="BP71" i="15"/>
  <c r="BO71" i="15"/>
  <c r="BN71" i="15"/>
  <c r="BM71" i="15"/>
  <c r="BL71" i="15"/>
  <c r="BK71" i="15"/>
  <c r="BJ71" i="15"/>
  <c r="BI71" i="15"/>
  <c r="BH71" i="15"/>
  <c r="BG71" i="15"/>
  <c r="BF71" i="15"/>
  <c r="BE71" i="15"/>
  <c r="BD71" i="15"/>
  <c r="BC71" i="15"/>
  <c r="BB71" i="15"/>
  <c r="BA71" i="15"/>
  <c r="AZ71" i="15"/>
  <c r="AY71" i="15"/>
  <c r="AX71" i="15"/>
  <c r="AW71" i="15"/>
  <c r="AV71" i="15"/>
  <c r="AU71" i="15"/>
  <c r="AT71" i="15"/>
  <c r="AS71" i="15"/>
  <c r="AR71" i="15"/>
  <c r="BR70" i="15"/>
  <c r="BQ70" i="15"/>
  <c r="BP70" i="15"/>
  <c r="BO70" i="15"/>
  <c r="BN70" i="15"/>
  <c r="BM70" i="15"/>
  <c r="BL70" i="15"/>
  <c r="BK70" i="15"/>
  <c r="BJ70" i="15"/>
  <c r="BI70" i="15"/>
  <c r="BH70" i="15"/>
  <c r="BG70" i="15"/>
  <c r="BF70" i="15"/>
  <c r="BE70" i="15"/>
  <c r="BD70" i="15"/>
  <c r="BC70" i="15"/>
  <c r="BB70" i="15"/>
  <c r="BA70" i="15"/>
  <c r="AZ70" i="15"/>
  <c r="AY70" i="15"/>
  <c r="AX70" i="15"/>
  <c r="AW70" i="15"/>
  <c r="AV70" i="15"/>
  <c r="AU70" i="15"/>
  <c r="AT70" i="15"/>
  <c r="AS70" i="15"/>
  <c r="AR70" i="15"/>
  <c r="BR69" i="15"/>
  <c r="BQ69" i="15"/>
  <c r="BP69" i="15"/>
  <c r="BO69" i="15"/>
  <c r="BN69" i="15"/>
  <c r="BM69" i="15"/>
  <c r="BL69" i="15"/>
  <c r="BK69" i="15"/>
  <c r="BJ69" i="15"/>
  <c r="BI69" i="15"/>
  <c r="BH69" i="15"/>
  <c r="BG69" i="15"/>
  <c r="BF69" i="15"/>
  <c r="BE69" i="15"/>
  <c r="BD69" i="15"/>
  <c r="BC69" i="15"/>
  <c r="BB69" i="15"/>
  <c r="BA69" i="15"/>
  <c r="AZ69" i="15"/>
  <c r="AY69" i="15"/>
  <c r="AX69" i="15"/>
  <c r="AW69" i="15"/>
  <c r="AV69" i="15"/>
  <c r="AU69" i="15"/>
  <c r="AT69" i="15"/>
  <c r="AS69" i="15"/>
  <c r="AR69" i="15"/>
  <c r="BR68" i="15"/>
  <c r="BQ68" i="15"/>
  <c r="BP68" i="15"/>
  <c r="BO68" i="15"/>
  <c r="BN68" i="15"/>
  <c r="BM68" i="15"/>
  <c r="BL68" i="15"/>
  <c r="BK68" i="15"/>
  <c r="BJ68" i="15"/>
  <c r="BI68" i="15"/>
  <c r="BH68" i="15"/>
  <c r="BG68" i="15"/>
  <c r="BF68" i="15"/>
  <c r="BE68" i="15"/>
  <c r="BD68" i="15"/>
  <c r="BC68" i="15"/>
  <c r="BB68" i="15"/>
  <c r="BA68" i="15"/>
  <c r="AZ68" i="15"/>
  <c r="AY68" i="15"/>
  <c r="AX68" i="15"/>
  <c r="AW68" i="15"/>
  <c r="AV68" i="15"/>
  <c r="AU68" i="15"/>
  <c r="AT68" i="15"/>
  <c r="AS68" i="15"/>
  <c r="AR68" i="15"/>
  <c r="BR67" i="15"/>
  <c r="BQ67" i="15"/>
  <c r="BP67" i="15"/>
  <c r="BO67" i="15"/>
  <c r="BN67" i="15"/>
  <c r="BM67" i="15"/>
  <c r="BL67" i="15"/>
  <c r="BK67" i="15"/>
  <c r="BJ67" i="15"/>
  <c r="BI67" i="15"/>
  <c r="BH67" i="15"/>
  <c r="BG67" i="15"/>
  <c r="BF67" i="15"/>
  <c r="BE67" i="15"/>
  <c r="BD67" i="15"/>
  <c r="BC67" i="15"/>
  <c r="BB67" i="15"/>
  <c r="BA67" i="15"/>
  <c r="AZ67" i="15"/>
  <c r="AY67" i="15"/>
  <c r="AX67" i="15"/>
  <c r="AW67" i="15"/>
  <c r="AV67" i="15"/>
  <c r="AU67" i="15"/>
  <c r="AT67" i="15"/>
  <c r="AS67" i="15"/>
  <c r="AR67" i="15"/>
  <c r="BR66" i="15"/>
  <c r="BQ66" i="15"/>
  <c r="BP66" i="15"/>
  <c r="BO66" i="15"/>
  <c r="BN66" i="15"/>
  <c r="BM66" i="15"/>
  <c r="BL66" i="15"/>
  <c r="BK66" i="15"/>
  <c r="BJ66" i="15"/>
  <c r="BI66" i="15"/>
  <c r="BH66" i="15"/>
  <c r="BG66" i="15"/>
  <c r="BF66" i="15"/>
  <c r="BE66" i="15"/>
  <c r="BD66" i="15"/>
  <c r="BC66" i="15"/>
  <c r="BB66" i="15"/>
  <c r="BA66" i="15"/>
  <c r="AZ66" i="15"/>
  <c r="AY66" i="15"/>
  <c r="AX66" i="15"/>
  <c r="AW66" i="15"/>
  <c r="AV66" i="15"/>
  <c r="AU66" i="15"/>
  <c r="AT66" i="15"/>
  <c r="AS66" i="15"/>
  <c r="AR66" i="15"/>
  <c r="BR65" i="15"/>
  <c r="BQ65" i="15"/>
  <c r="BP65" i="15"/>
  <c r="BO65" i="15"/>
  <c r="BN65" i="15"/>
  <c r="BM65" i="15"/>
  <c r="BL65" i="15"/>
  <c r="BK65" i="15"/>
  <c r="BJ65" i="15"/>
  <c r="BI65" i="15"/>
  <c r="BH65" i="15"/>
  <c r="BG65" i="15"/>
  <c r="BF65" i="15"/>
  <c r="BE65" i="15"/>
  <c r="BD65" i="15"/>
  <c r="BC65" i="15"/>
  <c r="BB65" i="15"/>
  <c r="BA65" i="15"/>
  <c r="AZ65" i="15"/>
  <c r="AY65" i="15"/>
  <c r="AX65" i="15"/>
  <c r="AW65" i="15"/>
  <c r="AV65" i="15"/>
  <c r="AU65" i="15"/>
  <c r="AT65" i="15"/>
  <c r="AS65" i="15"/>
  <c r="AR65" i="15"/>
  <c r="BR64" i="15"/>
  <c r="BQ64" i="15"/>
  <c r="BP64" i="15"/>
  <c r="BO64" i="15"/>
  <c r="BN64" i="15"/>
  <c r="BM64" i="15"/>
  <c r="BL64" i="15"/>
  <c r="BK64" i="15"/>
  <c r="BJ64" i="15"/>
  <c r="BI64" i="15"/>
  <c r="BH64" i="15"/>
  <c r="BG64" i="15"/>
  <c r="BF64" i="15"/>
  <c r="BE64" i="15"/>
  <c r="BD64" i="15"/>
  <c r="BC64" i="15"/>
  <c r="BB64" i="15"/>
  <c r="BA64" i="15"/>
  <c r="AZ64" i="15"/>
  <c r="AY64" i="15"/>
  <c r="AX64" i="15"/>
  <c r="AW64" i="15"/>
  <c r="AV64" i="15"/>
  <c r="AU64" i="15"/>
  <c r="AT64" i="15"/>
  <c r="AS64" i="15"/>
  <c r="AR64" i="15"/>
  <c r="BR63" i="15"/>
  <c r="BQ63" i="15"/>
  <c r="BP63" i="15"/>
  <c r="BO63" i="15"/>
  <c r="BN63" i="15"/>
  <c r="BM63" i="15"/>
  <c r="BL63" i="15"/>
  <c r="BK63" i="15"/>
  <c r="BJ63" i="15"/>
  <c r="BI63" i="15"/>
  <c r="BH63" i="15"/>
  <c r="BG63" i="15"/>
  <c r="BF63" i="15"/>
  <c r="BE63" i="15"/>
  <c r="BD63" i="15"/>
  <c r="BC63" i="15"/>
  <c r="BB63" i="15"/>
  <c r="BA63" i="15"/>
  <c r="AZ63" i="15"/>
  <c r="AY63" i="15"/>
  <c r="AX63" i="15"/>
  <c r="AW63" i="15"/>
  <c r="AV63" i="15"/>
  <c r="AU63" i="15"/>
  <c r="AT63" i="15"/>
  <c r="AS63" i="15"/>
  <c r="AR63" i="15"/>
  <c r="BR62" i="15"/>
  <c r="BQ62" i="15"/>
  <c r="BP62" i="15"/>
  <c r="BO62" i="15"/>
  <c r="BN62" i="15"/>
  <c r="BM62" i="15"/>
  <c r="BL62" i="15"/>
  <c r="BK62" i="15"/>
  <c r="BJ62" i="15"/>
  <c r="BI62" i="15"/>
  <c r="BH62" i="15"/>
  <c r="BG62" i="15"/>
  <c r="BF62" i="15"/>
  <c r="BE62" i="15"/>
  <c r="BD62" i="15"/>
  <c r="BC62" i="15"/>
  <c r="BB62" i="15"/>
  <c r="BA62" i="15"/>
  <c r="AZ62" i="15"/>
  <c r="AY62" i="15"/>
  <c r="AX62" i="15"/>
  <c r="AW62" i="15"/>
  <c r="AV62" i="15"/>
  <c r="AU62" i="15"/>
  <c r="AT62" i="15"/>
  <c r="AS62" i="15"/>
  <c r="AR62" i="15"/>
  <c r="BR61" i="15"/>
  <c r="BQ61" i="15"/>
  <c r="BP61" i="15"/>
  <c r="BO61" i="15"/>
  <c r="BN61" i="15"/>
  <c r="BM61" i="15"/>
  <c r="BL61" i="15"/>
  <c r="BK61" i="15"/>
  <c r="BJ61" i="15"/>
  <c r="BI61" i="15"/>
  <c r="BH61" i="15"/>
  <c r="BG61" i="15"/>
  <c r="BF61" i="15"/>
  <c r="BE61" i="15"/>
  <c r="BD61" i="15"/>
  <c r="BC61" i="15"/>
  <c r="BB61" i="15"/>
  <c r="BA61" i="15"/>
  <c r="AZ61" i="15"/>
  <c r="AY61" i="15"/>
  <c r="AX61" i="15"/>
  <c r="AW61" i="15"/>
  <c r="AV61" i="15"/>
  <c r="AU61" i="15"/>
  <c r="AT61" i="15"/>
  <c r="AS61" i="15"/>
  <c r="AR61" i="15"/>
  <c r="BR60" i="15"/>
  <c r="BQ60" i="15"/>
  <c r="BP60" i="15"/>
  <c r="BO60" i="15"/>
  <c r="BN60" i="15"/>
  <c r="BM60" i="15"/>
  <c r="BL60" i="15"/>
  <c r="BK60" i="15"/>
  <c r="BJ60" i="15"/>
  <c r="BI60" i="15"/>
  <c r="BH60" i="15"/>
  <c r="BG60" i="15"/>
  <c r="BF60" i="15"/>
  <c r="BE60" i="15"/>
  <c r="BD60" i="15"/>
  <c r="BC60" i="15"/>
  <c r="BB60" i="15"/>
  <c r="BA60" i="15"/>
  <c r="AZ60" i="15"/>
  <c r="AY60" i="15"/>
  <c r="AX60" i="15"/>
  <c r="AW60" i="15"/>
  <c r="AV60" i="15"/>
  <c r="AU60" i="15"/>
  <c r="AT60" i="15"/>
  <c r="AS60" i="15"/>
  <c r="AR60" i="15"/>
  <c r="BR59" i="15"/>
  <c r="BQ59" i="15"/>
  <c r="BP59" i="15"/>
  <c r="BO59" i="15"/>
  <c r="BN59" i="15"/>
  <c r="BM59" i="15"/>
  <c r="BL59" i="15"/>
  <c r="BK59" i="15"/>
  <c r="BJ59" i="15"/>
  <c r="BI59" i="15"/>
  <c r="BH59" i="15"/>
  <c r="BG59" i="15"/>
  <c r="BF59" i="15"/>
  <c r="BE59" i="15"/>
  <c r="BD59" i="15"/>
  <c r="BC59" i="15"/>
  <c r="BB59" i="15"/>
  <c r="BA59" i="15"/>
  <c r="AZ59" i="15"/>
  <c r="AY59" i="15"/>
  <c r="AX59" i="15"/>
  <c r="AW59" i="15"/>
  <c r="AV59" i="15"/>
  <c r="AU59" i="15"/>
  <c r="AT59" i="15"/>
  <c r="AS59" i="15"/>
  <c r="AR59" i="15"/>
  <c r="BR58" i="15"/>
  <c r="BQ58" i="15"/>
  <c r="BP58" i="15"/>
  <c r="BO58" i="15"/>
  <c r="BN58" i="15"/>
  <c r="BM58" i="15"/>
  <c r="BL58" i="15"/>
  <c r="BK58" i="15"/>
  <c r="BJ58" i="15"/>
  <c r="BI58" i="15"/>
  <c r="BH58" i="15"/>
  <c r="BG58" i="15"/>
  <c r="BF58" i="15"/>
  <c r="BE58" i="15"/>
  <c r="BD58" i="15"/>
  <c r="BC58" i="15"/>
  <c r="BB58" i="15"/>
  <c r="BA58" i="15"/>
  <c r="AZ58" i="15"/>
  <c r="AY58" i="15"/>
  <c r="AX58" i="15"/>
  <c r="AW58" i="15"/>
  <c r="AV58" i="15"/>
  <c r="AU58" i="15"/>
  <c r="AT58" i="15"/>
  <c r="AS58" i="15"/>
  <c r="AR58" i="15"/>
  <c r="BR57" i="15"/>
  <c r="BQ57" i="15"/>
  <c r="BP57" i="15"/>
  <c r="BO57" i="15"/>
  <c r="BN57" i="15"/>
  <c r="BM57" i="15"/>
  <c r="BL57" i="15"/>
  <c r="BK57" i="15"/>
  <c r="BJ57" i="15"/>
  <c r="BI57" i="15"/>
  <c r="BH57" i="15"/>
  <c r="BG57" i="15"/>
  <c r="BF57" i="15"/>
  <c r="BE57" i="15"/>
  <c r="BD57" i="15"/>
  <c r="BC57" i="15"/>
  <c r="BB57" i="15"/>
  <c r="BA57" i="15"/>
  <c r="AZ57" i="15"/>
  <c r="AY57" i="15"/>
  <c r="AX57" i="15"/>
  <c r="AW57" i="15"/>
  <c r="AV57" i="15"/>
  <c r="AU57" i="15"/>
  <c r="AT57" i="15"/>
  <c r="AS57" i="15"/>
  <c r="AR57" i="15"/>
  <c r="BR56" i="15"/>
  <c r="BQ56" i="15"/>
  <c r="BP56" i="15"/>
  <c r="BO56" i="15"/>
  <c r="BN56" i="15"/>
  <c r="BM56" i="15"/>
  <c r="BL56" i="15"/>
  <c r="BK56" i="15"/>
  <c r="BJ56" i="15"/>
  <c r="BI56" i="15"/>
  <c r="BH56" i="15"/>
  <c r="BG56" i="15"/>
  <c r="BF56" i="15"/>
  <c r="BE56" i="15"/>
  <c r="BD56" i="15"/>
  <c r="BC56" i="15"/>
  <c r="BB56" i="15"/>
  <c r="BA56" i="15"/>
  <c r="AZ56" i="15"/>
  <c r="AY56" i="15"/>
  <c r="AX56" i="15"/>
  <c r="AW56" i="15"/>
  <c r="AV56" i="15"/>
  <c r="AU56" i="15"/>
  <c r="AT56" i="15"/>
  <c r="AS56" i="15"/>
  <c r="AR56" i="15"/>
  <c r="BR55" i="15"/>
  <c r="BQ55" i="15"/>
  <c r="BP55" i="15"/>
  <c r="BO55" i="15"/>
  <c r="BN55" i="15"/>
  <c r="BM55" i="15"/>
  <c r="BL55" i="15"/>
  <c r="BK55" i="15"/>
  <c r="BJ55" i="15"/>
  <c r="BI55" i="15"/>
  <c r="BH55" i="15"/>
  <c r="BG55" i="15"/>
  <c r="BF55" i="15"/>
  <c r="BE55" i="15"/>
  <c r="BD55" i="15"/>
  <c r="BC55" i="15"/>
  <c r="BB55" i="15"/>
  <c r="BA55" i="15"/>
  <c r="AZ55" i="15"/>
  <c r="AY55" i="15"/>
  <c r="AX55" i="15"/>
  <c r="AW55" i="15"/>
  <c r="AV55" i="15"/>
  <c r="AU55" i="15"/>
  <c r="AT55" i="15"/>
  <c r="AS55" i="15"/>
  <c r="AR55" i="15"/>
  <c r="BR54" i="15"/>
  <c r="BQ54" i="15"/>
  <c r="BP54" i="15"/>
  <c r="BO54" i="15"/>
  <c r="BN54" i="15"/>
  <c r="BM54" i="15"/>
  <c r="BL54" i="15"/>
  <c r="BK54" i="15"/>
  <c r="BJ54" i="15"/>
  <c r="BI54" i="15"/>
  <c r="BH54" i="15"/>
  <c r="BG54" i="15"/>
  <c r="BF54" i="15"/>
  <c r="BE54" i="15"/>
  <c r="BD54" i="15"/>
  <c r="BC54" i="15"/>
  <c r="BB54" i="15"/>
  <c r="BA54" i="15"/>
  <c r="AZ54" i="15"/>
  <c r="AY54" i="15"/>
  <c r="AX54" i="15"/>
  <c r="AW54" i="15"/>
  <c r="AV54" i="15"/>
  <c r="AU54" i="15"/>
  <c r="AT54" i="15"/>
  <c r="AS54" i="15"/>
  <c r="AR54" i="15"/>
  <c r="BR53" i="15"/>
  <c r="BQ53" i="15"/>
  <c r="BP53" i="15"/>
  <c r="BO53" i="15"/>
  <c r="BN53" i="15"/>
  <c r="BM53" i="15"/>
  <c r="BL53" i="15"/>
  <c r="BK53" i="15"/>
  <c r="BJ53" i="15"/>
  <c r="BI53" i="15"/>
  <c r="BH53" i="15"/>
  <c r="BG53" i="15"/>
  <c r="BF53" i="15"/>
  <c r="BE53" i="15"/>
  <c r="BD53" i="15"/>
  <c r="BC53" i="15"/>
  <c r="BB53" i="15"/>
  <c r="BA53" i="15"/>
  <c r="AZ53" i="15"/>
  <c r="AY53" i="15"/>
  <c r="AX53" i="15"/>
  <c r="AW53" i="15"/>
  <c r="AV53" i="15"/>
  <c r="AU53" i="15"/>
  <c r="AT53" i="15"/>
  <c r="AS53" i="15"/>
  <c r="AR53" i="15"/>
  <c r="BR52" i="15"/>
  <c r="BQ52" i="15"/>
  <c r="BP52" i="15"/>
  <c r="BO52" i="15"/>
  <c r="BN52" i="15"/>
  <c r="BM52" i="15"/>
  <c r="BL52" i="15"/>
  <c r="BK52" i="15"/>
  <c r="BJ52" i="15"/>
  <c r="BI52" i="15"/>
  <c r="BH52" i="15"/>
  <c r="BG52" i="15"/>
  <c r="BF52" i="15"/>
  <c r="BE52" i="15"/>
  <c r="BD52" i="15"/>
  <c r="BC52" i="15"/>
  <c r="BB52" i="15"/>
  <c r="BA52" i="15"/>
  <c r="AZ52" i="15"/>
  <c r="AY52" i="15"/>
  <c r="AX52" i="15"/>
  <c r="AW52" i="15"/>
  <c r="AV52" i="15"/>
  <c r="AU52" i="15"/>
  <c r="AT52" i="15"/>
  <c r="AS52" i="15"/>
  <c r="AR52" i="15"/>
  <c r="BR51" i="15"/>
  <c r="BQ51" i="15"/>
  <c r="BP51" i="15"/>
  <c r="BO51" i="15"/>
  <c r="BN51" i="15"/>
  <c r="BM51" i="15"/>
  <c r="BL51" i="15"/>
  <c r="BK51" i="15"/>
  <c r="BJ51" i="15"/>
  <c r="BI51" i="15"/>
  <c r="BH51" i="15"/>
  <c r="BG51" i="15"/>
  <c r="BF51" i="15"/>
  <c r="BE51" i="15"/>
  <c r="BD51" i="15"/>
  <c r="BC51" i="15"/>
  <c r="BB51" i="15"/>
  <c r="BA51" i="15"/>
  <c r="AZ51" i="15"/>
  <c r="AY51" i="15"/>
  <c r="AX51" i="15"/>
  <c r="AW51" i="15"/>
  <c r="AV51" i="15"/>
  <c r="AU51" i="15"/>
  <c r="AT51" i="15"/>
  <c r="AS51" i="15"/>
  <c r="AR51" i="15"/>
  <c r="BR50" i="15"/>
  <c r="BQ50" i="15"/>
  <c r="BP50" i="15"/>
  <c r="BO50" i="15"/>
  <c r="BN50" i="15"/>
  <c r="BM50" i="15"/>
  <c r="BL50" i="15"/>
  <c r="BK50" i="15"/>
  <c r="BJ50" i="15"/>
  <c r="BI50" i="15"/>
  <c r="BH50" i="15"/>
  <c r="BG50" i="15"/>
  <c r="BF50" i="15"/>
  <c r="BE50" i="15"/>
  <c r="BD50" i="15"/>
  <c r="BC50" i="15"/>
  <c r="BB50" i="15"/>
  <c r="BA50" i="15"/>
  <c r="AZ50" i="15"/>
  <c r="AY50" i="15"/>
  <c r="AX50" i="15"/>
  <c r="AW50" i="15"/>
  <c r="AV50" i="15"/>
  <c r="AU50" i="15"/>
  <c r="AT50" i="15"/>
  <c r="AS50" i="15"/>
  <c r="AR50" i="15"/>
  <c r="BR49" i="15"/>
  <c r="BQ49" i="15"/>
  <c r="BP49" i="15"/>
  <c r="BO49" i="15"/>
  <c r="BN49" i="15"/>
  <c r="BM49" i="15"/>
  <c r="BL49" i="15"/>
  <c r="BK49" i="15"/>
  <c r="BJ49" i="15"/>
  <c r="BI49" i="15"/>
  <c r="BH49" i="15"/>
  <c r="BG49" i="15"/>
  <c r="BF49" i="15"/>
  <c r="BE49" i="15"/>
  <c r="BD49" i="15"/>
  <c r="BC49" i="15"/>
  <c r="BB49" i="15"/>
  <c r="BA49" i="15"/>
  <c r="AZ49" i="15"/>
  <c r="AY49" i="15"/>
  <c r="AX49" i="15"/>
  <c r="AW49" i="15"/>
  <c r="AV49" i="15"/>
  <c r="AU49" i="15"/>
  <c r="AT49" i="15"/>
  <c r="AS49" i="15"/>
  <c r="AR49" i="15"/>
  <c r="BR48" i="15"/>
  <c r="BQ48" i="15"/>
  <c r="BP48" i="15"/>
  <c r="BO48" i="15"/>
  <c r="BN48" i="15"/>
  <c r="BM48" i="15"/>
  <c r="BL48" i="15"/>
  <c r="BK48" i="15"/>
  <c r="BJ48" i="15"/>
  <c r="BI48" i="15"/>
  <c r="BH48" i="15"/>
  <c r="BG48" i="15"/>
  <c r="BF48" i="15"/>
  <c r="BE48" i="15"/>
  <c r="BD48" i="15"/>
  <c r="BC48" i="15"/>
  <c r="BB48" i="15"/>
  <c r="BA48" i="15"/>
  <c r="AZ48" i="15"/>
  <c r="AY48" i="15"/>
  <c r="AX48" i="15"/>
  <c r="AW48" i="15"/>
  <c r="AV48" i="15"/>
  <c r="AU48" i="15"/>
  <c r="AT48" i="15"/>
  <c r="AS48" i="15"/>
  <c r="AR48" i="15"/>
  <c r="BR47" i="15"/>
  <c r="BQ47" i="15"/>
  <c r="BP47" i="15"/>
  <c r="BO47" i="15"/>
  <c r="BN47" i="15"/>
  <c r="BM47" i="15"/>
  <c r="BL47" i="15"/>
  <c r="BK47" i="15"/>
  <c r="BJ47" i="15"/>
  <c r="BI47" i="15"/>
  <c r="BH47" i="15"/>
  <c r="BG47" i="15"/>
  <c r="BF47" i="15"/>
  <c r="BE47" i="15"/>
  <c r="BD47" i="15"/>
  <c r="BC47" i="15"/>
  <c r="BB47" i="15"/>
  <c r="BA47" i="15"/>
  <c r="AZ47" i="15"/>
  <c r="AY47" i="15"/>
  <c r="AX47" i="15"/>
  <c r="AW47" i="15"/>
  <c r="AV47" i="15"/>
  <c r="AU47" i="15"/>
  <c r="AT47" i="15"/>
  <c r="AS47" i="15"/>
  <c r="AR47" i="15"/>
  <c r="BR46" i="15"/>
  <c r="BQ46" i="15"/>
  <c r="BP46" i="15"/>
  <c r="BO46" i="15"/>
  <c r="BN46" i="15"/>
  <c r="BM46" i="15"/>
  <c r="BL46" i="15"/>
  <c r="BK46" i="15"/>
  <c r="BJ46" i="15"/>
  <c r="BI46" i="15"/>
  <c r="BH46" i="15"/>
  <c r="BG46" i="15"/>
  <c r="BF46" i="15"/>
  <c r="BE46" i="15"/>
  <c r="BD46" i="15"/>
  <c r="BC46" i="15"/>
  <c r="BB46" i="15"/>
  <c r="BA46" i="15"/>
  <c r="AZ46" i="15"/>
  <c r="AY46" i="15"/>
  <c r="AX46" i="15"/>
  <c r="AW46" i="15"/>
  <c r="AV46" i="15"/>
  <c r="AU46" i="15"/>
  <c r="AT46" i="15"/>
  <c r="AS46" i="15"/>
  <c r="AR46" i="15"/>
  <c r="BR45" i="15"/>
  <c r="BQ45" i="15"/>
  <c r="BP45" i="15"/>
  <c r="BO45" i="15"/>
  <c r="BN45" i="15"/>
  <c r="BM45" i="15"/>
  <c r="BL45" i="15"/>
  <c r="BK45" i="15"/>
  <c r="BJ45" i="15"/>
  <c r="BI45" i="15"/>
  <c r="BH45" i="15"/>
  <c r="BG45" i="15"/>
  <c r="BF45" i="15"/>
  <c r="BE45" i="15"/>
  <c r="BD45" i="15"/>
  <c r="BC45" i="15"/>
  <c r="BB45" i="15"/>
  <c r="BA45" i="15"/>
  <c r="AZ45" i="15"/>
  <c r="AY45" i="15"/>
  <c r="AX45" i="15"/>
  <c r="AW45" i="15"/>
  <c r="AV45" i="15"/>
  <c r="AU45" i="15"/>
  <c r="AT45" i="15"/>
  <c r="AS45" i="15"/>
  <c r="AR45" i="15"/>
  <c r="BR44" i="15"/>
  <c r="BQ44" i="15"/>
  <c r="BP44" i="15"/>
  <c r="BO44" i="15"/>
  <c r="BN44" i="15"/>
  <c r="BM44" i="15"/>
  <c r="BL44" i="15"/>
  <c r="BK44" i="15"/>
  <c r="BJ44" i="15"/>
  <c r="BI44" i="15"/>
  <c r="BH44" i="15"/>
  <c r="BG44" i="15"/>
  <c r="BF44" i="15"/>
  <c r="BE44" i="15"/>
  <c r="BD44" i="15"/>
  <c r="BC44" i="15"/>
  <c r="BB44" i="15"/>
  <c r="BA44" i="15"/>
  <c r="AZ44" i="15"/>
  <c r="AY44" i="15"/>
  <c r="AX44" i="15"/>
  <c r="AW44" i="15"/>
  <c r="AV44" i="15"/>
  <c r="AU44" i="15"/>
  <c r="AT44" i="15"/>
  <c r="AS44" i="15"/>
  <c r="AR44" i="15"/>
  <c r="BR43" i="15"/>
  <c r="BQ43" i="15"/>
  <c r="BP43" i="15"/>
  <c r="BO43" i="15"/>
  <c r="BN43" i="15"/>
  <c r="BM43" i="15"/>
  <c r="BL43" i="15"/>
  <c r="BK43" i="15"/>
  <c r="BJ43" i="15"/>
  <c r="BI43" i="15"/>
  <c r="BH43" i="15"/>
  <c r="BG43" i="15"/>
  <c r="BF43" i="15"/>
  <c r="BE43" i="15"/>
  <c r="BD43" i="15"/>
  <c r="BC43" i="15"/>
  <c r="BB43" i="15"/>
  <c r="BA43" i="15"/>
  <c r="AZ43" i="15"/>
  <c r="AY43" i="15"/>
  <c r="AX43" i="15"/>
  <c r="AW43" i="15"/>
  <c r="AV43" i="15"/>
  <c r="AU43" i="15"/>
  <c r="AT43" i="15"/>
  <c r="AS43" i="15"/>
  <c r="AR43" i="15"/>
  <c r="BR42" i="15"/>
  <c r="BQ42" i="15"/>
  <c r="BP42" i="15"/>
  <c r="BO42" i="15"/>
  <c r="BN42" i="15"/>
  <c r="BM42" i="15"/>
  <c r="BL42" i="15"/>
  <c r="BK42" i="15"/>
  <c r="BJ42" i="15"/>
  <c r="BI42" i="15"/>
  <c r="BH42" i="15"/>
  <c r="BG42" i="15"/>
  <c r="BF42" i="15"/>
  <c r="BE42" i="15"/>
  <c r="BD42" i="15"/>
  <c r="BC42" i="15"/>
  <c r="BB42" i="15"/>
  <c r="BA42" i="15"/>
  <c r="AZ42" i="15"/>
  <c r="AY42" i="15"/>
  <c r="AX42" i="15"/>
  <c r="AW42" i="15"/>
  <c r="AV42" i="15"/>
  <c r="AU42" i="15"/>
  <c r="AT42" i="15"/>
  <c r="AS42" i="15"/>
  <c r="AR42" i="15"/>
  <c r="BR41" i="15"/>
  <c r="BQ41" i="15"/>
  <c r="BP41" i="15"/>
  <c r="BO41" i="15"/>
  <c r="BN41" i="15"/>
  <c r="BM41" i="15"/>
  <c r="BL41" i="15"/>
  <c r="BK41" i="15"/>
  <c r="BJ41" i="15"/>
  <c r="BI41" i="15"/>
  <c r="BH41" i="15"/>
  <c r="BG41" i="15"/>
  <c r="BF41" i="15"/>
  <c r="BE41" i="15"/>
  <c r="BD41" i="15"/>
  <c r="BC41" i="15"/>
  <c r="BB41" i="15"/>
  <c r="BA41" i="15"/>
  <c r="AZ41" i="15"/>
  <c r="AY41" i="15"/>
  <c r="AX41" i="15"/>
  <c r="AW41" i="15"/>
  <c r="AV41" i="15"/>
  <c r="AU41" i="15"/>
  <c r="AT41" i="15"/>
  <c r="AS41" i="15"/>
  <c r="AR41" i="15"/>
  <c r="BR40" i="15"/>
  <c r="BQ40" i="15"/>
  <c r="BP40" i="15"/>
  <c r="BO40" i="15"/>
  <c r="BN40" i="15"/>
  <c r="BM40" i="15"/>
  <c r="BL40" i="15"/>
  <c r="BK40" i="15"/>
  <c r="BJ40" i="15"/>
  <c r="BI40" i="15"/>
  <c r="BH40" i="15"/>
  <c r="BG40" i="15"/>
  <c r="BF40" i="15"/>
  <c r="BE40" i="15"/>
  <c r="BD40" i="15"/>
  <c r="BC40" i="15"/>
  <c r="BB40" i="15"/>
  <c r="BA40" i="15"/>
  <c r="AZ40" i="15"/>
  <c r="AY40" i="15"/>
  <c r="AX40" i="15"/>
  <c r="AW40" i="15"/>
  <c r="AV40" i="15"/>
  <c r="AU40" i="15"/>
  <c r="AT40" i="15"/>
  <c r="AS40" i="15"/>
  <c r="AR40" i="15"/>
  <c r="BR39" i="15"/>
  <c r="BQ39" i="15"/>
  <c r="BP39" i="15"/>
  <c r="BO39" i="15"/>
  <c r="BN39" i="15"/>
  <c r="BM39" i="15"/>
  <c r="BL39" i="15"/>
  <c r="BK39" i="15"/>
  <c r="BJ39" i="15"/>
  <c r="BI39" i="15"/>
  <c r="BH39" i="15"/>
  <c r="BG39" i="15"/>
  <c r="BF39" i="15"/>
  <c r="BE39" i="15"/>
  <c r="BD39" i="15"/>
  <c r="BC39" i="15"/>
  <c r="BB39" i="15"/>
  <c r="BA39" i="15"/>
  <c r="AZ39" i="15"/>
  <c r="AY39" i="15"/>
  <c r="AX39" i="15"/>
  <c r="AW39" i="15"/>
  <c r="AV39" i="15"/>
  <c r="AU39" i="15"/>
  <c r="AT39" i="15"/>
  <c r="AS39" i="15"/>
  <c r="AR39" i="15"/>
  <c r="BR38" i="15"/>
  <c r="BQ38" i="15"/>
  <c r="BP38" i="15"/>
  <c r="BO38" i="15"/>
  <c r="BN38" i="15"/>
  <c r="BM38" i="15"/>
  <c r="BL38" i="15"/>
  <c r="BK38" i="15"/>
  <c r="BJ38" i="15"/>
  <c r="BI38" i="15"/>
  <c r="BH38" i="15"/>
  <c r="BG38" i="15"/>
  <c r="BF38" i="15"/>
  <c r="BE38" i="15"/>
  <c r="BD38" i="15"/>
  <c r="BC38" i="15"/>
  <c r="BB38" i="15"/>
  <c r="BA38" i="15"/>
  <c r="AZ38" i="15"/>
  <c r="AY38" i="15"/>
  <c r="AX38" i="15"/>
  <c r="AW38" i="15"/>
  <c r="AV38" i="15"/>
  <c r="AU38" i="15"/>
  <c r="AT38" i="15"/>
  <c r="AS38" i="15"/>
  <c r="AR38" i="15"/>
  <c r="BR37" i="15"/>
  <c r="BQ37" i="15"/>
  <c r="BP37" i="15"/>
  <c r="BO37" i="15"/>
  <c r="BN37" i="15"/>
  <c r="BM37" i="15"/>
  <c r="BL37" i="15"/>
  <c r="BK37" i="15"/>
  <c r="BJ37" i="15"/>
  <c r="BI37" i="15"/>
  <c r="BH37" i="15"/>
  <c r="BG37" i="15"/>
  <c r="BF37" i="15"/>
  <c r="BE37" i="15"/>
  <c r="BD37" i="15"/>
  <c r="BC37" i="15"/>
  <c r="BB37" i="15"/>
  <c r="BA37" i="15"/>
  <c r="AZ37" i="15"/>
  <c r="AY37" i="15"/>
  <c r="AX37" i="15"/>
  <c r="AW37" i="15"/>
  <c r="AV37" i="15"/>
  <c r="AU37" i="15"/>
  <c r="AT37" i="15"/>
  <c r="AS37" i="15"/>
  <c r="AR37" i="15"/>
  <c r="BR36" i="15"/>
  <c r="BQ36" i="15"/>
  <c r="BP36" i="15"/>
  <c r="BO36" i="15"/>
  <c r="BN36" i="15"/>
  <c r="BM36" i="15"/>
  <c r="BL36" i="15"/>
  <c r="BK36" i="15"/>
  <c r="BJ36" i="15"/>
  <c r="BI36" i="15"/>
  <c r="BH36" i="15"/>
  <c r="BG36" i="15"/>
  <c r="BF36" i="15"/>
  <c r="BE36" i="15"/>
  <c r="BD36" i="15"/>
  <c r="BC36" i="15"/>
  <c r="BB36" i="15"/>
  <c r="BA36" i="15"/>
  <c r="AZ36" i="15"/>
  <c r="AY36" i="15"/>
  <c r="AX36" i="15"/>
  <c r="AW36" i="15"/>
  <c r="AV36" i="15"/>
  <c r="AU36" i="15"/>
  <c r="AT36" i="15"/>
  <c r="AS36" i="15"/>
  <c r="AR36" i="15"/>
  <c r="BR35" i="15"/>
  <c r="BQ35" i="15"/>
  <c r="BP35" i="15"/>
  <c r="BO35" i="15"/>
  <c r="BN35" i="15"/>
  <c r="BM35" i="15"/>
  <c r="BL35" i="15"/>
  <c r="BK35" i="15"/>
  <c r="BJ35" i="15"/>
  <c r="BI35" i="15"/>
  <c r="BH35" i="15"/>
  <c r="BG35" i="15"/>
  <c r="BF35" i="15"/>
  <c r="BE35" i="15"/>
  <c r="BD35" i="15"/>
  <c r="BC35" i="15"/>
  <c r="BB35" i="15"/>
  <c r="BA35" i="15"/>
  <c r="AZ35" i="15"/>
  <c r="AY35" i="15"/>
  <c r="AX35" i="15"/>
  <c r="AW35" i="15"/>
  <c r="AV35" i="15"/>
  <c r="AU35" i="15"/>
  <c r="AT35" i="15"/>
  <c r="AS35" i="15"/>
  <c r="AR35" i="15"/>
  <c r="BR34" i="15"/>
  <c r="BQ34" i="15"/>
  <c r="BP34" i="15"/>
  <c r="BO34" i="15"/>
  <c r="BN34" i="15"/>
  <c r="BM34" i="15"/>
  <c r="BL34" i="15"/>
  <c r="BK34" i="15"/>
  <c r="BJ34" i="15"/>
  <c r="BI34" i="15"/>
  <c r="BH34" i="15"/>
  <c r="BG34" i="15"/>
  <c r="BF34" i="15"/>
  <c r="BE34" i="15"/>
  <c r="BD34" i="15"/>
  <c r="BC34" i="15"/>
  <c r="BB34" i="15"/>
  <c r="BA34" i="15"/>
  <c r="AZ34" i="15"/>
  <c r="AY34" i="15"/>
  <c r="AX34" i="15"/>
  <c r="AW34" i="15"/>
  <c r="AV34" i="15"/>
  <c r="AU34" i="15"/>
  <c r="AT34" i="15"/>
  <c r="AS34" i="15"/>
  <c r="AR34" i="15"/>
  <c r="BR33" i="15"/>
  <c r="BQ33" i="15"/>
  <c r="BP33" i="15"/>
  <c r="BO33" i="15"/>
  <c r="BN33" i="15"/>
  <c r="BM33" i="15"/>
  <c r="BL33" i="15"/>
  <c r="BK33" i="15"/>
  <c r="BJ33" i="15"/>
  <c r="BI33" i="15"/>
  <c r="BH33" i="15"/>
  <c r="BG33" i="15"/>
  <c r="BF33" i="15"/>
  <c r="BE33" i="15"/>
  <c r="BD33" i="15"/>
  <c r="BC33" i="15"/>
  <c r="BB33" i="15"/>
  <c r="BA33" i="15"/>
  <c r="AZ33" i="15"/>
  <c r="AY33" i="15"/>
  <c r="AX33" i="15"/>
  <c r="AW33" i="15"/>
  <c r="AV33" i="15"/>
  <c r="AU33" i="15"/>
  <c r="AT33" i="15"/>
  <c r="AS33" i="15"/>
  <c r="AR33" i="15"/>
  <c r="BR32" i="15"/>
  <c r="BQ32" i="15"/>
  <c r="BP32" i="15"/>
  <c r="BO32" i="15"/>
  <c r="BN32" i="15"/>
  <c r="BM32" i="15"/>
  <c r="BL32" i="15"/>
  <c r="BK32" i="15"/>
  <c r="BJ32" i="15"/>
  <c r="BI32" i="15"/>
  <c r="BH32" i="15"/>
  <c r="BG32" i="15"/>
  <c r="BF32" i="15"/>
  <c r="BE32" i="15"/>
  <c r="BD32" i="15"/>
  <c r="BC32" i="15"/>
  <c r="BB32" i="15"/>
  <c r="BA32" i="15"/>
  <c r="AZ32" i="15"/>
  <c r="AY32" i="15"/>
  <c r="AX32" i="15"/>
  <c r="AW32" i="15"/>
  <c r="AV32" i="15"/>
  <c r="AU32" i="15"/>
  <c r="AT32" i="15"/>
  <c r="AS32" i="15"/>
  <c r="AR32" i="15"/>
  <c r="BR31" i="15"/>
  <c r="BQ31" i="15"/>
  <c r="BP31" i="15"/>
  <c r="BO31" i="15"/>
  <c r="BN31" i="15"/>
  <c r="BM31" i="15"/>
  <c r="BL31" i="15"/>
  <c r="BK31" i="15"/>
  <c r="BJ31" i="15"/>
  <c r="BI31" i="15"/>
  <c r="BH31" i="15"/>
  <c r="BG31" i="15"/>
  <c r="BF31" i="15"/>
  <c r="BE31" i="15"/>
  <c r="BD31" i="15"/>
  <c r="BC31" i="15"/>
  <c r="BB31" i="15"/>
  <c r="BA31" i="15"/>
  <c r="AZ31" i="15"/>
  <c r="AY31" i="15"/>
  <c r="AX31" i="15"/>
  <c r="AW31" i="15"/>
  <c r="AV31" i="15"/>
  <c r="AU31" i="15"/>
  <c r="AT31" i="15"/>
  <c r="AS31" i="15"/>
  <c r="AR31" i="15"/>
  <c r="BR30" i="15"/>
  <c r="BQ30" i="15"/>
  <c r="BP30" i="15"/>
  <c r="BO30" i="15"/>
  <c r="BN30" i="15"/>
  <c r="BM30" i="15"/>
  <c r="BL30" i="15"/>
  <c r="BK30" i="15"/>
  <c r="BJ30" i="15"/>
  <c r="BI30" i="15"/>
  <c r="BH30" i="15"/>
  <c r="BG30" i="15"/>
  <c r="BF30" i="15"/>
  <c r="BE30" i="15"/>
  <c r="BD30" i="15"/>
  <c r="BC30" i="15"/>
  <c r="BB30" i="15"/>
  <c r="BA30" i="15"/>
  <c r="AZ30" i="15"/>
  <c r="AY30" i="15"/>
  <c r="AX30" i="15"/>
  <c r="AW30" i="15"/>
  <c r="AV30" i="15"/>
  <c r="AU30" i="15"/>
  <c r="AT30" i="15"/>
  <c r="AS30" i="15"/>
  <c r="AR30" i="15"/>
  <c r="BR29" i="15"/>
  <c r="BQ29" i="15"/>
  <c r="BP29" i="15"/>
  <c r="BO29" i="15"/>
  <c r="BN29" i="15"/>
  <c r="BM29" i="15"/>
  <c r="BL29" i="15"/>
  <c r="BK29" i="15"/>
  <c r="BJ29" i="15"/>
  <c r="BI29" i="15"/>
  <c r="BH29" i="15"/>
  <c r="BG29" i="15"/>
  <c r="BF29" i="15"/>
  <c r="BE29" i="15"/>
  <c r="BD29" i="15"/>
  <c r="BC29" i="15"/>
  <c r="BB29" i="15"/>
  <c r="BA29" i="15"/>
  <c r="AZ29" i="15"/>
  <c r="AY29" i="15"/>
  <c r="AX29" i="15"/>
  <c r="AW29" i="15"/>
  <c r="AV29" i="15"/>
  <c r="AU29" i="15"/>
  <c r="AT29" i="15"/>
  <c r="AS29" i="15"/>
  <c r="AR29" i="15"/>
  <c r="BR28" i="15"/>
  <c r="BQ28" i="15"/>
  <c r="BP28" i="15"/>
  <c r="BO28" i="15"/>
  <c r="BN28" i="15"/>
  <c r="BM28" i="15"/>
  <c r="BL28" i="15"/>
  <c r="BK28" i="15"/>
  <c r="BJ28" i="15"/>
  <c r="BI28" i="15"/>
  <c r="BH28" i="15"/>
  <c r="BG28" i="15"/>
  <c r="BF28" i="15"/>
  <c r="BE28" i="15"/>
  <c r="BD28" i="15"/>
  <c r="BC28" i="15"/>
  <c r="BB28" i="15"/>
  <c r="BA28" i="15"/>
  <c r="AZ28" i="15"/>
  <c r="AY28" i="15"/>
  <c r="AX28" i="15"/>
  <c r="AW28" i="15"/>
  <c r="AV28" i="15"/>
  <c r="AU28" i="15"/>
  <c r="AT28" i="15"/>
  <c r="AS28" i="15"/>
  <c r="AR28" i="15"/>
  <c r="BR27" i="15"/>
  <c r="BQ27" i="15"/>
  <c r="BP27" i="15"/>
  <c r="BO27" i="15"/>
  <c r="BN27" i="15"/>
  <c r="BM27" i="15"/>
  <c r="BL27" i="15"/>
  <c r="BK27" i="15"/>
  <c r="BJ27" i="15"/>
  <c r="BI27" i="15"/>
  <c r="BH27" i="15"/>
  <c r="BG27" i="15"/>
  <c r="BF27" i="15"/>
  <c r="BE27" i="15"/>
  <c r="BD27" i="15"/>
  <c r="BC27" i="15"/>
  <c r="BB27" i="15"/>
  <c r="BA27" i="15"/>
  <c r="AZ27" i="15"/>
  <c r="AY27" i="15"/>
  <c r="AX27" i="15"/>
  <c r="AW27" i="15"/>
  <c r="AV27" i="15"/>
  <c r="AU27" i="15"/>
  <c r="AT27" i="15"/>
  <c r="AS27" i="15"/>
  <c r="AR27" i="15"/>
  <c r="BR26" i="15"/>
  <c r="BQ26" i="15"/>
  <c r="BP26" i="15"/>
  <c r="BO26" i="15"/>
  <c r="BN26" i="15"/>
  <c r="BM26" i="15"/>
  <c r="BL26" i="15"/>
  <c r="BK26" i="15"/>
  <c r="BJ26" i="15"/>
  <c r="BI26" i="15"/>
  <c r="BH26" i="15"/>
  <c r="BG26" i="15"/>
  <c r="BF26" i="15"/>
  <c r="BE26" i="15"/>
  <c r="BD26" i="15"/>
  <c r="BC26" i="15"/>
  <c r="BB26" i="15"/>
  <c r="BA26" i="15"/>
  <c r="AZ26" i="15"/>
  <c r="AY26" i="15"/>
  <c r="AX26" i="15"/>
  <c r="AW26" i="15"/>
  <c r="AV26" i="15"/>
  <c r="AU26" i="15"/>
  <c r="AT26" i="15"/>
  <c r="AS26" i="15"/>
  <c r="AR26" i="15"/>
  <c r="BR25" i="15"/>
  <c r="BQ25" i="15"/>
  <c r="BP25" i="15"/>
  <c r="BO25" i="15"/>
  <c r="BN25" i="15"/>
  <c r="BM25" i="15"/>
  <c r="BL25" i="15"/>
  <c r="BK25" i="15"/>
  <c r="BJ25" i="15"/>
  <c r="BI25" i="15"/>
  <c r="BH25" i="15"/>
  <c r="BG25" i="15"/>
  <c r="BF25" i="15"/>
  <c r="BE25" i="15"/>
  <c r="BD25" i="15"/>
  <c r="BC25" i="15"/>
  <c r="BB25" i="15"/>
  <c r="BA25" i="15"/>
  <c r="AZ25" i="15"/>
  <c r="AY25" i="15"/>
  <c r="AX25" i="15"/>
  <c r="AW25" i="15"/>
  <c r="AV25" i="15"/>
  <c r="AU25" i="15"/>
  <c r="AT25" i="15"/>
  <c r="AS25" i="15"/>
  <c r="AR25" i="15"/>
  <c r="BR24" i="15"/>
  <c r="BQ24" i="15"/>
  <c r="BP24" i="15"/>
  <c r="BO24" i="15"/>
  <c r="BN24" i="15"/>
  <c r="BM24" i="15"/>
  <c r="BL24" i="15"/>
  <c r="BK24" i="15"/>
  <c r="BJ24" i="15"/>
  <c r="BI24" i="15"/>
  <c r="BH24" i="15"/>
  <c r="BG24" i="15"/>
  <c r="BF24" i="15"/>
  <c r="BE24" i="15"/>
  <c r="BD24" i="15"/>
  <c r="BC24" i="15"/>
  <c r="BB24" i="15"/>
  <c r="BA24" i="15"/>
  <c r="AZ24" i="15"/>
  <c r="AY24" i="15"/>
  <c r="AX24" i="15"/>
  <c r="AW24" i="15"/>
  <c r="AV24" i="15"/>
  <c r="AU24" i="15"/>
  <c r="AT24" i="15"/>
  <c r="AS24" i="15"/>
  <c r="AR24" i="15"/>
  <c r="BR23" i="15"/>
  <c r="BQ23" i="15"/>
  <c r="BP23" i="15"/>
  <c r="BO23" i="15"/>
  <c r="BN23" i="15"/>
  <c r="BM23" i="15"/>
  <c r="BL23" i="15"/>
  <c r="BK23" i="15"/>
  <c r="BJ23" i="15"/>
  <c r="BI23" i="15"/>
  <c r="BH23" i="15"/>
  <c r="BG23" i="15"/>
  <c r="BF23" i="15"/>
  <c r="BE23" i="15"/>
  <c r="BD23" i="15"/>
  <c r="BC23" i="15"/>
  <c r="BB23" i="15"/>
  <c r="BA23" i="15"/>
  <c r="AZ23" i="15"/>
  <c r="AY23" i="15"/>
  <c r="AX23" i="15"/>
  <c r="AW23" i="15"/>
  <c r="AV23" i="15"/>
  <c r="AU23" i="15"/>
  <c r="AT23" i="15"/>
  <c r="AS23" i="15"/>
  <c r="AR23" i="15"/>
  <c r="BR22" i="15"/>
  <c r="BQ22" i="15"/>
  <c r="BP22" i="15"/>
  <c r="BO22" i="15"/>
  <c r="BN22" i="15"/>
  <c r="BM22" i="15"/>
  <c r="BL22" i="15"/>
  <c r="BK22" i="15"/>
  <c r="BJ22" i="15"/>
  <c r="BI22" i="15"/>
  <c r="BH22" i="15"/>
  <c r="BG22" i="15"/>
  <c r="BF22" i="15"/>
  <c r="BE22" i="15"/>
  <c r="BD22" i="15"/>
  <c r="BC22" i="15"/>
  <c r="BB22" i="15"/>
  <c r="BA22" i="15"/>
  <c r="AZ22" i="15"/>
  <c r="AY22" i="15"/>
  <c r="AX22" i="15"/>
  <c r="AW22" i="15"/>
  <c r="AV22" i="15"/>
  <c r="AU22" i="15"/>
  <c r="AT22" i="15"/>
  <c r="AS22" i="15"/>
  <c r="AR22" i="15"/>
  <c r="BR21" i="15"/>
  <c r="BQ21" i="15"/>
  <c r="BP21" i="15"/>
  <c r="BO21" i="15"/>
  <c r="BN21" i="15"/>
  <c r="BM21" i="15"/>
  <c r="BL21" i="15"/>
  <c r="BK21" i="15"/>
  <c r="BJ21" i="15"/>
  <c r="BI21" i="15"/>
  <c r="BH21" i="15"/>
  <c r="BG21" i="15"/>
  <c r="BF21" i="15"/>
  <c r="BE21" i="15"/>
  <c r="BD21" i="15"/>
  <c r="BC21" i="15"/>
  <c r="BB21" i="15"/>
  <c r="BA21" i="15"/>
  <c r="AZ21" i="15"/>
  <c r="AY21" i="15"/>
  <c r="AX21" i="15"/>
  <c r="AW21" i="15"/>
  <c r="AV21" i="15"/>
  <c r="AU21" i="15"/>
  <c r="AT21" i="15"/>
  <c r="AS21" i="15"/>
  <c r="AR21" i="15"/>
  <c r="BR20" i="15"/>
  <c r="BQ20" i="15"/>
  <c r="BP20" i="15"/>
  <c r="BO20" i="15"/>
  <c r="BN20" i="15"/>
  <c r="BM20" i="15"/>
  <c r="BL20" i="15"/>
  <c r="BK20" i="15"/>
  <c r="BJ20" i="15"/>
  <c r="BI20" i="15"/>
  <c r="BH20" i="15"/>
  <c r="BG20" i="15"/>
  <c r="BF20" i="15"/>
  <c r="BE20" i="15"/>
  <c r="BD20" i="15"/>
  <c r="BC20" i="15"/>
  <c r="BB20" i="15"/>
  <c r="BA20" i="15"/>
  <c r="AZ20" i="15"/>
  <c r="AY20" i="15"/>
  <c r="AX20" i="15"/>
  <c r="AW20" i="15"/>
  <c r="AV20" i="15"/>
  <c r="AU20" i="15"/>
  <c r="AT20" i="15"/>
  <c r="AS20" i="15"/>
  <c r="AR20" i="15"/>
  <c r="BR19" i="15"/>
  <c r="BQ19" i="15"/>
  <c r="BP19" i="15"/>
  <c r="BO19" i="15"/>
  <c r="BN19" i="15"/>
  <c r="BM19" i="15"/>
  <c r="BL19" i="15"/>
  <c r="BK19" i="15"/>
  <c r="BJ19" i="15"/>
  <c r="BI19" i="15"/>
  <c r="BH19" i="15"/>
  <c r="BG19" i="15"/>
  <c r="BF19" i="15"/>
  <c r="BE19" i="15"/>
  <c r="BD19" i="15"/>
  <c r="BC19" i="15"/>
  <c r="BB19" i="15"/>
  <c r="BA19" i="15"/>
  <c r="AZ19" i="15"/>
  <c r="AY19" i="15"/>
  <c r="AX19" i="15"/>
  <c r="AW19" i="15"/>
  <c r="AV19" i="15"/>
  <c r="AU19" i="15"/>
  <c r="AT19" i="15"/>
  <c r="AS19" i="15"/>
  <c r="AR19" i="15"/>
  <c r="BR18" i="15"/>
  <c r="BQ18" i="15"/>
  <c r="BP18" i="15"/>
  <c r="BO18" i="15"/>
  <c r="BN18" i="15"/>
  <c r="BM18" i="15"/>
  <c r="BL18" i="15"/>
  <c r="BK18" i="15"/>
  <c r="BJ18" i="15"/>
  <c r="BI18" i="15"/>
  <c r="BH18" i="15"/>
  <c r="BG18" i="15"/>
  <c r="BF18" i="15"/>
  <c r="BE18" i="15"/>
  <c r="BD18" i="15"/>
  <c r="BC18" i="15"/>
  <c r="BB18" i="15"/>
  <c r="BA18" i="15"/>
  <c r="AZ18" i="15"/>
  <c r="AY18" i="15"/>
  <c r="AX18" i="15"/>
  <c r="AW18" i="15"/>
  <c r="AV18" i="15"/>
  <c r="AU18" i="15"/>
  <c r="AT18" i="15"/>
  <c r="AS18" i="15"/>
  <c r="AR18" i="15"/>
  <c r="BR17" i="15"/>
  <c r="BQ17" i="15"/>
  <c r="BP17" i="15"/>
  <c r="BO17" i="15"/>
  <c r="BN17" i="15"/>
  <c r="BM17" i="15"/>
  <c r="BL17" i="15"/>
  <c r="BK17" i="15"/>
  <c r="BJ17" i="15"/>
  <c r="BI17" i="15"/>
  <c r="BH17" i="15"/>
  <c r="BG17" i="15"/>
  <c r="BF17" i="15"/>
  <c r="BE17" i="15"/>
  <c r="BD17" i="15"/>
  <c r="BC17" i="15"/>
  <c r="BB17" i="15"/>
  <c r="BA17" i="15"/>
  <c r="AZ17" i="15"/>
  <c r="AY17" i="15"/>
  <c r="AX17" i="15"/>
  <c r="AW17" i="15"/>
  <c r="AV17" i="15"/>
  <c r="AU17" i="15"/>
  <c r="AT17" i="15"/>
  <c r="AS17" i="15"/>
  <c r="AR17" i="15"/>
  <c r="BR16" i="15"/>
  <c r="BQ16" i="15"/>
  <c r="BP16" i="15"/>
  <c r="BO16" i="15"/>
  <c r="BN16" i="15"/>
  <c r="BM16" i="15"/>
  <c r="BL16" i="15"/>
  <c r="BK16" i="15"/>
  <c r="BJ16" i="15"/>
  <c r="BI16" i="15"/>
  <c r="BH16" i="15"/>
  <c r="BG16" i="15"/>
  <c r="BF16" i="15"/>
  <c r="BE16" i="15"/>
  <c r="BD16" i="15"/>
  <c r="BC16" i="15"/>
  <c r="BB16" i="15"/>
  <c r="BA16" i="15"/>
  <c r="AZ16" i="15"/>
  <c r="AY16" i="15"/>
  <c r="AX16" i="15"/>
  <c r="AW16" i="15"/>
  <c r="AV16" i="15"/>
  <c r="AU16" i="15"/>
  <c r="AT16" i="15"/>
  <c r="AS16" i="15"/>
  <c r="AR16" i="15"/>
  <c r="BR15" i="15"/>
  <c r="BQ15" i="15"/>
  <c r="BP15" i="15"/>
  <c r="BO15" i="15"/>
  <c r="BN15" i="15"/>
  <c r="BM15" i="15"/>
  <c r="BL15" i="15"/>
  <c r="BK15" i="15"/>
  <c r="BJ15" i="15"/>
  <c r="BI15" i="15"/>
  <c r="BH15" i="15"/>
  <c r="BG15" i="15"/>
  <c r="BF15" i="15"/>
  <c r="BE15" i="15"/>
  <c r="BD15" i="15"/>
  <c r="BC15" i="15"/>
  <c r="BB15" i="15"/>
  <c r="BA15" i="15"/>
  <c r="AZ15" i="15"/>
  <c r="AY15" i="15"/>
  <c r="AX15" i="15"/>
  <c r="AW15" i="15"/>
  <c r="AV15" i="15"/>
  <c r="AU15" i="15"/>
  <c r="AT15" i="15"/>
  <c r="AS15" i="15"/>
  <c r="AR15" i="15"/>
  <c r="BR14" i="15"/>
  <c r="BQ14" i="15"/>
  <c r="BP14" i="15"/>
  <c r="BO14" i="15"/>
  <c r="BN14" i="15"/>
  <c r="BM14" i="15"/>
  <c r="BL14" i="15"/>
  <c r="BK14" i="15"/>
  <c r="BJ14" i="15"/>
  <c r="BI14" i="15"/>
  <c r="BH14" i="15"/>
  <c r="BG14" i="15"/>
  <c r="BF14" i="15"/>
  <c r="BE14" i="15"/>
  <c r="BD14" i="15"/>
  <c r="BC14" i="15"/>
  <c r="BB14" i="15"/>
  <c r="BA14" i="15"/>
  <c r="AZ14" i="15"/>
  <c r="AY14" i="15"/>
  <c r="AX14" i="15"/>
  <c r="AW14" i="15"/>
  <c r="AV14" i="15"/>
  <c r="AU14" i="15"/>
  <c r="AT14" i="15"/>
  <c r="AS14" i="15"/>
  <c r="AR14" i="15"/>
  <c r="BR13" i="15"/>
  <c r="BQ13" i="15"/>
  <c r="BP13" i="15"/>
  <c r="BO13" i="15"/>
  <c r="BN13" i="15"/>
  <c r="BM13" i="15"/>
  <c r="BL13" i="15"/>
  <c r="BK13" i="15"/>
  <c r="BJ13" i="15"/>
  <c r="BI13" i="15"/>
  <c r="BH13" i="15"/>
  <c r="BG13" i="15"/>
  <c r="BF13" i="15"/>
  <c r="BE13" i="15"/>
  <c r="BD13" i="15"/>
  <c r="BC13" i="15"/>
  <c r="BB13" i="15"/>
  <c r="BA13" i="15"/>
  <c r="AZ13" i="15"/>
  <c r="AY13" i="15"/>
  <c r="AX13" i="15"/>
  <c r="AW13" i="15"/>
  <c r="AV13" i="15"/>
  <c r="AU13" i="15"/>
  <c r="AT13" i="15"/>
  <c r="AS13" i="15"/>
  <c r="AR13" i="15"/>
  <c r="BR12" i="15"/>
  <c r="BQ12" i="15"/>
  <c r="BP12" i="15"/>
  <c r="BO12" i="15"/>
  <c r="BN12" i="15"/>
  <c r="BM12" i="15"/>
  <c r="BL12" i="15"/>
  <c r="BK12" i="15"/>
  <c r="BJ12" i="15"/>
  <c r="BI12" i="15"/>
  <c r="BH12" i="15"/>
  <c r="BG12" i="15"/>
  <c r="BF12" i="15"/>
  <c r="BE12" i="15"/>
  <c r="BD12" i="15"/>
  <c r="BC12" i="15"/>
  <c r="BB12" i="15"/>
  <c r="BA12" i="15"/>
  <c r="AZ12" i="15"/>
  <c r="AY12" i="15"/>
  <c r="AX12" i="15"/>
  <c r="AW12" i="15"/>
  <c r="AV12" i="15"/>
  <c r="AU12" i="15"/>
  <c r="AT12" i="15"/>
  <c r="AS12" i="15"/>
  <c r="AR12" i="15"/>
  <c r="BR11" i="15"/>
  <c r="BQ11" i="15"/>
  <c r="BP11" i="15"/>
  <c r="BO11" i="15"/>
  <c r="BN11" i="15"/>
  <c r="BM11" i="15"/>
  <c r="BL11" i="15"/>
  <c r="BK11" i="15"/>
  <c r="BJ11" i="15"/>
  <c r="BI11" i="15"/>
  <c r="BH11" i="15"/>
  <c r="BG11" i="15"/>
  <c r="BF11" i="15"/>
  <c r="BE11" i="15"/>
  <c r="BD11" i="15"/>
  <c r="BC11" i="15"/>
  <c r="BB11" i="15"/>
  <c r="BA11" i="15"/>
  <c r="AZ11" i="15"/>
  <c r="AY11" i="15"/>
  <c r="AX11" i="15"/>
  <c r="AW11" i="15"/>
  <c r="AV11" i="15"/>
  <c r="AU11" i="15"/>
  <c r="AT11" i="15"/>
  <c r="AS11" i="15"/>
  <c r="AR11" i="15"/>
  <c r="BR10" i="15"/>
  <c r="BQ10" i="15"/>
  <c r="BP10" i="15"/>
  <c r="BO10" i="15"/>
  <c r="BN10" i="15"/>
  <c r="BM10" i="15"/>
  <c r="BL10" i="15"/>
  <c r="BK10" i="15"/>
  <c r="BJ10" i="15"/>
  <c r="BI10" i="15"/>
  <c r="BH10" i="15"/>
  <c r="BG10" i="15"/>
  <c r="BF10" i="15"/>
  <c r="BE10" i="15"/>
  <c r="BD10" i="15"/>
  <c r="BC10" i="15"/>
  <c r="BB10" i="15"/>
  <c r="BA10" i="15"/>
  <c r="AZ10" i="15"/>
  <c r="AY10" i="15"/>
  <c r="AX10" i="15"/>
  <c r="AW10" i="15"/>
  <c r="AV10" i="15"/>
  <c r="AU10" i="15"/>
  <c r="AT10" i="15"/>
  <c r="AS10" i="15"/>
  <c r="AR10" i="15"/>
  <c r="BR9" i="15"/>
  <c r="BQ9" i="15"/>
  <c r="BP9" i="15"/>
  <c r="BO9" i="15"/>
  <c r="BN9" i="15"/>
  <c r="BM9" i="15"/>
  <c r="BL9" i="15"/>
  <c r="BK9" i="15"/>
  <c r="BJ9" i="15"/>
  <c r="BI9" i="15"/>
  <c r="BH9" i="15"/>
  <c r="BG9" i="15"/>
  <c r="BF9" i="15"/>
  <c r="BE9" i="15"/>
  <c r="BD9" i="15"/>
  <c r="BC9" i="15"/>
  <c r="BB9" i="15"/>
  <c r="BA9" i="15"/>
  <c r="AZ9" i="15"/>
  <c r="AY9" i="15"/>
  <c r="AX9" i="15"/>
  <c r="AW9" i="15"/>
  <c r="AV9" i="15"/>
  <c r="AU9" i="15"/>
  <c r="AT9" i="15"/>
  <c r="AS9" i="15"/>
  <c r="AR9" i="15"/>
  <c r="BR8" i="15"/>
  <c r="BQ8" i="15"/>
  <c r="BP8" i="15"/>
  <c r="BO8" i="15"/>
  <c r="BN8" i="15"/>
  <c r="BM8" i="15"/>
  <c r="BL8" i="15"/>
  <c r="BK8" i="15"/>
  <c r="BJ8" i="15"/>
  <c r="BI8" i="15"/>
  <c r="BH8" i="15"/>
  <c r="BG8" i="15"/>
  <c r="BF8" i="15"/>
  <c r="BE8" i="15"/>
  <c r="BD8" i="15"/>
  <c r="BC8" i="15"/>
  <c r="BB8" i="15"/>
  <c r="BA8" i="15"/>
  <c r="AZ8" i="15"/>
  <c r="AY8" i="15"/>
  <c r="AX8" i="15"/>
  <c r="AW8" i="15"/>
  <c r="AV8" i="15"/>
  <c r="AU8" i="15"/>
  <c r="AT8" i="15"/>
  <c r="AS8" i="15"/>
  <c r="AR8" i="15"/>
  <c r="BR7" i="15"/>
  <c r="BQ7" i="15"/>
  <c r="BP7" i="15"/>
  <c r="BO7" i="15"/>
  <c r="BN7" i="15"/>
  <c r="BM7" i="15"/>
  <c r="BL7" i="15"/>
  <c r="BK7" i="15"/>
  <c r="BJ7" i="15"/>
  <c r="BI7" i="15"/>
  <c r="BH7" i="15"/>
  <c r="BG7" i="15"/>
  <c r="BF7" i="15"/>
  <c r="BE7" i="15"/>
  <c r="BD7" i="15"/>
  <c r="BC7" i="15"/>
  <c r="BB7" i="15"/>
  <c r="BA7" i="15"/>
  <c r="AZ7" i="15"/>
  <c r="AY7" i="15"/>
  <c r="AX7" i="15"/>
  <c r="AW7" i="15"/>
  <c r="AV7" i="15"/>
  <c r="AU7" i="15"/>
  <c r="AT7" i="15"/>
  <c r="AS7" i="15"/>
  <c r="AR7" i="15"/>
  <c r="BR6" i="15"/>
  <c r="BQ6" i="15"/>
  <c r="BP6" i="15"/>
  <c r="BO6" i="15"/>
  <c r="BN6" i="15"/>
  <c r="BM6" i="15"/>
  <c r="BL6" i="15"/>
  <c r="BK6" i="15"/>
  <c r="BJ6" i="15"/>
  <c r="BI6" i="15"/>
  <c r="BH6" i="15"/>
  <c r="BG6" i="15"/>
  <c r="BF6" i="15"/>
  <c r="BE6" i="15"/>
  <c r="BD6" i="15"/>
  <c r="BC6" i="15"/>
  <c r="BB6" i="15"/>
  <c r="BA6" i="15"/>
  <c r="AZ6" i="15"/>
  <c r="AY6" i="15"/>
  <c r="AX6" i="15"/>
  <c r="AW6" i="15"/>
  <c r="AV6" i="15"/>
  <c r="AU6" i="15"/>
  <c r="AT6" i="15"/>
  <c r="AS6" i="15"/>
  <c r="AR6" i="15"/>
  <c r="BR5" i="15"/>
  <c r="BQ5" i="15"/>
  <c r="BP5" i="15"/>
  <c r="BO5" i="15"/>
  <c r="BN5" i="15"/>
  <c r="BM5" i="15"/>
  <c r="BL5" i="15"/>
  <c r="BK5" i="15"/>
  <c r="BJ5" i="15"/>
  <c r="BI5" i="15"/>
  <c r="BH5" i="15"/>
  <c r="BG5" i="15"/>
  <c r="BF5" i="15"/>
  <c r="BE5" i="15"/>
  <c r="BD5" i="15"/>
  <c r="BC5" i="15"/>
  <c r="BB5" i="15"/>
  <c r="BA5" i="15"/>
  <c r="AZ5" i="15"/>
  <c r="AY5" i="15"/>
  <c r="AX5" i="15"/>
  <c r="AW5" i="15"/>
  <c r="AV5" i="15"/>
  <c r="AU5" i="15"/>
  <c r="AT5" i="15"/>
  <c r="AS5" i="15"/>
  <c r="AR5" i="15"/>
  <c r="BR4" i="15"/>
  <c r="BQ4" i="15"/>
  <c r="BP4" i="15"/>
  <c r="BO4" i="15"/>
  <c r="BN4" i="15"/>
  <c r="BM4" i="15"/>
  <c r="BL4" i="15"/>
  <c r="BK4" i="15"/>
  <c r="BJ4" i="15"/>
  <c r="BI4" i="15"/>
  <c r="BH4" i="15"/>
  <c r="BG4" i="15"/>
  <c r="BF4" i="15"/>
  <c r="BE4" i="15"/>
  <c r="BD4" i="15"/>
  <c r="BC4" i="15"/>
  <c r="BB4" i="15"/>
  <c r="BA4" i="15"/>
  <c r="AZ4" i="15"/>
  <c r="AY4" i="15"/>
  <c r="AX4" i="15"/>
  <c r="AW4" i="15"/>
  <c r="AV4" i="15"/>
  <c r="AU4" i="15"/>
  <c r="AT4" i="15"/>
  <c r="AS4" i="15"/>
  <c r="AR4" i="15"/>
  <c r="BR3" i="15"/>
  <c r="BQ3" i="15"/>
  <c r="BP3" i="15"/>
  <c r="BO3" i="15"/>
  <c r="BN3" i="15"/>
  <c r="BM3" i="15"/>
  <c r="BL3" i="15"/>
  <c r="BK3" i="15"/>
  <c r="BJ3" i="15"/>
  <c r="BI3" i="15"/>
  <c r="BH3" i="15"/>
  <c r="BG3" i="15"/>
  <c r="BF3" i="15"/>
  <c r="BE3" i="15"/>
  <c r="BD3" i="15"/>
  <c r="BC3" i="15"/>
  <c r="BB3" i="15"/>
  <c r="BA3" i="15"/>
  <c r="AZ3" i="15"/>
  <c r="AY3" i="15"/>
  <c r="AX3" i="15"/>
  <c r="AW3" i="15"/>
  <c r="AV3" i="15"/>
  <c r="AU3" i="15"/>
  <c r="AT3" i="15"/>
  <c r="AS3" i="15"/>
  <c r="AR3" i="15"/>
  <c r="AP142" i="15"/>
  <c r="AO142" i="15"/>
  <c r="AN142" i="15"/>
  <c r="AM142" i="15"/>
  <c r="AL142" i="15"/>
  <c r="AK142" i="15"/>
  <c r="AJ142" i="15"/>
  <c r="AI142" i="15"/>
  <c r="AH142" i="15"/>
  <c r="AG142" i="15"/>
  <c r="AF142" i="15"/>
  <c r="AE142" i="15"/>
  <c r="AD142" i="15"/>
  <c r="AC142" i="15"/>
  <c r="AB142" i="15"/>
  <c r="AA142" i="15"/>
  <c r="Z142" i="15"/>
  <c r="Y142" i="15"/>
  <c r="X142" i="15"/>
  <c r="W142" i="15"/>
  <c r="V142" i="15"/>
  <c r="U142" i="15"/>
  <c r="T142" i="15"/>
  <c r="S142" i="15"/>
  <c r="R142" i="15"/>
  <c r="Q142" i="15"/>
  <c r="P142" i="15"/>
  <c r="AP141" i="15"/>
  <c r="AO141" i="15"/>
  <c r="AN141" i="15"/>
  <c r="AM141" i="15"/>
  <c r="AL141" i="15"/>
  <c r="AK141" i="15"/>
  <c r="AJ141" i="15"/>
  <c r="AI141" i="15"/>
  <c r="AH141" i="15"/>
  <c r="AG141" i="15"/>
  <c r="AF141" i="15"/>
  <c r="AE141" i="15"/>
  <c r="AD141" i="15"/>
  <c r="AC141" i="15"/>
  <c r="AB141" i="15"/>
  <c r="AA141" i="15"/>
  <c r="Z141" i="15"/>
  <c r="Y141" i="15"/>
  <c r="X141" i="15"/>
  <c r="W141" i="15"/>
  <c r="V141" i="15"/>
  <c r="U141" i="15"/>
  <c r="T141" i="15"/>
  <c r="S141" i="15"/>
  <c r="R141" i="15"/>
  <c r="Q141" i="15"/>
  <c r="P141" i="15"/>
  <c r="AP140" i="15"/>
  <c r="AO140" i="15"/>
  <c r="AN140" i="15"/>
  <c r="AM140" i="15"/>
  <c r="AL140" i="15"/>
  <c r="AK140" i="15"/>
  <c r="AJ140" i="15"/>
  <c r="AI140" i="15"/>
  <c r="AH140" i="15"/>
  <c r="AG140" i="15"/>
  <c r="AF140" i="15"/>
  <c r="AE140" i="15"/>
  <c r="AD140" i="15"/>
  <c r="AC140" i="15"/>
  <c r="AB140" i="15"/>
  <c r="AA140" i="15"/>
  <c r="Z140" i="15"/>
  <c r="Y140" i="15"/>
  <c r="X140" i="15"/>
  <c r="W140" i="15"/>
  <c r="V140" i="15"/>
  <c r="U140" i="15"/>
  <c r="T140" i="15"/>
  <c r="S140" i="15"/>
  <c r="R140" i="15"/>
  <c r="Q140" i="15"/>
  <c r="P140" i="15"/>
  <c r="AP139" i="15"/>
  <c r="AO139" i="15"/>
  <c r="AN139" i="15"/>
  <c r="AM139" i="15"/>
  <c r="AL139" i="15"/>
  <c r="AK139" i="15"/>
  <c r="AJ139" i="15"/>
  <c r="AI139" i="15"/>
  <c r="AH139" i="15"/>
  <c r="AG139" i="15"/>
  <c r="AF139" i="15"/>
  <c r="AE139" i="15"/>
  <c r="AD139" i="15"/>
  <c r="AC139" i="15"/>
  <c r="AB139" i="15"/>
  <c r="AA139" i="15"/>
  <c r="Z139" i="15"/>
  <c r="Y139" i="15"/>
  <c r="X139" i="15"/>
  <c r="W139" i="15"/>
  <c r="V139" i="15"/>
  <c r="U139" i="15"/>
  <c r="T139" i="15"/>
  <c r="S139" i="15"/>
  <c r="R139" i="15"/>
  <c r="Q139" i="15"/>
  <c r="P139" i="15"/>
  <c r="AP138" i="15"/>
  <c r="AO138" i="15"/>
  <c r="AN138" i="15"/>
  <c r="AM138" i="15"/>
  <c r="AL138" i="15"/>
  <c r="AK138" i="15"/>
  <c r="AJ138" i="15"/>
  <c r="AI138" i="15"/>
  <c r="AH138" i="15"/>
  <c r="AG138" i="15"/>
  <c r="AF138" i="15"/>
  <c r="AE138" i="15"/>
  <c r="AD138" i="15"/>
  <c r="AC138" i="15"/>
  <c r="AB138" i="15"/>
  <c r="AA138" i="15"/>
  <c r="Z138" i="15"/>
  <c r="Y138" i="15"/>
  <c r="X138" i="15"/>
  <c r="W138" i="15"/>
  <c r="V138" i="15"/>
  <c r="U138" i="15"/>
  <c r="T138" i="15"/>
  <c r="S138" i="15"/>
  <c r="R138" i="15"/>
  <c r="Q138" i="15"/>
  <c r="P138" i="15"/>
  <c r="AP137" i="15"/>
  <c r="AO137" i="15"/>
  <c r="AN137" i="15"/>
  <c r="AM137" i="15"/>
  <c r="AL137" i="15"/>
  <c r="AK137" i="15"/>
  <c r="AJ137" i="15"/>
  <c r="AI137" i="15"/>
  <c r="AH137" i="15"/>
  <c r="AG137" i="15"/>
  <c r="AF137" i="15"/>
  <c r="AE137" i="15"/>
  <c r="AD137" i="15"/>
  <c r="AC137" i="15"/>
  <c r="AB137" i="15"/>
  <c r="AA137" i="15"/>
  <c r="Z137" i="15"/>
  <c r="Y137" i="15"/>
  <c r="X137" i="15"/>
  <c r="W137" i="15"/>
  <c r="V137" i="15"/>
  <c r="U137" i="15"/>
  <c r="T137" i="15"/>
  <c r="S137" i="15"/>
  <c r="R137" i="15"/>
  <c r="Q137" i="15"/>
  <c r="P137" i="15"/>
  <c r="AP136" i="15"/>
  <c r="AO136" i="15"/>
  <c r="AN136" i="15"/>
  <c r="AM136" i="15"/>
  <c r="AL136" i="15"/>
  <c r="AK136" i="15"/>
  <c r="AJ136" i="15"/>
  <c r="AI136" i="15"/>
  <c r="AH136" i="15"/>
  <c r="AG136" i="15"/>
  <c r="AF136" i="15"/>
  <c r="AE136" i="15"/>
  <c r="AD136" i="15"/>
  <c r="AC136" i="15"/>
  <c r="AB136" i="15"/>
  <c r="AA136" i="15"/>
  <c r="Z136" i="15"/>
  <c r="Y136" i="15"/>
  <c r="X136" i="15"/>
  <c r="W136" i="15"/>
  <c r="V136" i="15"/>
  <c r="U136" i="15"/>
  <c r="T136" i="15"/>
  <c r="S136" i="15"/>
  <c r="R136" i="15"/>
  <c r="Q136" i="15"/>
  <c r="P136" i="15"/>
  <c r="AP135" i="15"/>
  <c r="AO135" i="15"/>
  <c r="AN135" i="15"/>
  <c r="AM135" i="15"/>
  <c r="AL135" i="15"/>
  <c r="AK135" i="15"/>
  <c r="AJ135" i="15"/>
  <c r="AI135" i="15"/>
  <c r="AH135" i="15"/>
  <c r="AG135" i="15"/>
  <c r="AF135" i="15"/>
  <c r="AE135" i="15"/>
  <c r="AD135" i="15"/>
  <c r="AC135" i="15"/>
  <c r="AB135" i="15"/>
  <c r="AA135" i="15"/>
  <c r="Z135" i="15"/>
  <c r="Y135" i="15"/>
  <c r="X135" i="15"/>
  <c r="W135" i="15"/>
  <c r="V135" i="15"/>
  <c r="U135" i="15"/>
  <c r="T135" i="15"/>
  <c r="S135" i="15"/>
  <c r="R135" i="15"/>
  <c r="Q135" i="15"/>
  <c r="P135" i="15"/>
  <c r="AP134" i="15"/>
  <c r="AO134" i="15"/>
  <c r="AN134" i="15"/>
  <c r="AM134" i="15"/>
  <c r="AL134" i="15"/>
  <c r="AK134" i="15"/>
  <c r="AJ134" i="15"/>
  <c r="AI134" i="15"/>
  <c r="AH134" i="15"/>
  <c r="AG134" i="15"/>
  <c r="AF134" i="15"/>
  <c r="AE134" i="15"/>
  <c r="AD134" i="15"/>
  <c r="AC134" i="15"/>
  <c r="AB134" i="15"/>
  <c r="AA134" i="15"/>
  <c r="Z134" i="15"/>
  <c r="Y134" i="15"/>
  <c r="X134" i="15"/>
  <c r="W134" i="15"/>
  <c r="V134" i="15"/>
  <c r="U134" i="15"/>
  <c r="T134" i="15"/>
  <c r="S134" i="15"/>
  <c r="R134" i="15"/>
  <c r="Q134" i="15"/>
  <c r="P134" i="15"/>
  <c r="AP133" i="15"/>
  <c r="AO133" i="15"/>
  <c r="AN133" i="15"/>
  <c r="AM133" i="15"/>
  <c r="AL133" i="15"/>
  <c r="AK133" i="15"/>
  <c r="AJ133" i="15"/>
  <c r="AI133" i="15"/>
  <c r="AH133" i="15"/>
  <c r="AG133" i="15"/>
  <c r="AF133" i="15"/>
  <c r="AE133" i="15"/>
  <c r="AD133" i="15"/>
  <c r="AC133" i="15"/>
  <c r="AB133" i="15"/>
  <c r="AA133" i="15"/>
  <c r="Z133" i="15"/>
  <c r="Y133" i="15"/>
  <c r="X133" i="15"/>
  <c r="W133" i="15"/>
  <c r="V133" i="15"/>
  <c r="U133" i="15"/>
  <c r="T133" i="15"/>
  <c r="S133" i="15"/>
  <c r="R133" i="15"/>
  <c r="Q133" i="15"/>
  <c r="P133" i="15"/>
  <c r="AP132" i="15"/>
  <c r="AO132" i="15"/>
  <c r="AN132" i="15"/>
  <c r="AM132" i="15"/>
  <c r="AL132" i="15"/>
  <c r="AK132" i="15"/>
  <c r="AJ132" i="15"/>
  <c r="AI132" i="15"/>
  <c r="AH132" i="15"/>
  <c r="AG132" i="15"/>
  <c r="AF132" i="15"/>
  <c r="AE132" i="15"/>
  <c r="AD132" i="15"/>
  <c r="AC132" i="15"/>
  <c r="AB132" i="15"/>
  <c r="AA132" i="15"/>
  <c r="Z132" i="15"/>
  <c r="Y132" i="15"/>
  <c r="X132" i="15"/>
  <c r="W132" i="15"/>
  <c r="V132" i="15"/>
  <c r="U132" i="15"/>
  <c r="T132" i="15"/>
  <c r="S132" i="15"/>
  <c r="R132" i="15"/>
  <c r="Q132" i="15"/>
  <c r="P132" i="15"/>
  <c r="AP131" i="15"/>
  <c r="AO131" i="15"/>
  <c r="AN131" i="15"/>
  <c r="AM131" i="15"/>
  <c r="AL131" i="15"/>
  <c r="AK131" i="15"/>
  <c r="AJ131" i="15"/>
  <c r="AI131" i="15"/>
  <c r="AH131" i="15"/>
  <c r="AG131" i="15"/>
  <c r="AF131" i="15"/>
  <c r="AE131" i="15"/>
  <c r="AD131" i="15"/>
  <c r="AC131" i="15"/>
  <c r="AB131" i="15"/>
  <c r="AA131" i="15"/>
  <c r="Z131" i="15"/>
  <c r="Y131" i="15"/>
  <c r="X131" i="15"/>
  <c r="W131" i="15"/>
  <c r="V131" i="15"/>
  <c r="U131" i="15"/>
  <c r="T131" i="15"/>
  <c r="S131" i="15"/>
  <c r="R131" i="15"/>
  <c r="Q131" i="15"/>
  <c r="P131" i="15"/>
  <c r="AP130" i="15"/>
  <c r="AO130" i="15"/>
  <c r="AN130" i="15"/>
  <c r="AM130" i="15"/>
  <c r="AL130" i="15"/>
  <c r="AK130" i="15"/>
  <c r="AJ130" i="15"/>
  <c r="AI130" i="15"/>
  <c r="AH130" i="15"/>
  <c r="AG130" i="15"/>
  <c r="AF130" i="15"/>
  <c r="AE130" i="15"/>
  <c r="AD130" i="15"/>
  <c r="AC130" i="15"/>
  <c r="AB130" i="15"/>
  <c r="AA130" i="15"/>
  <c r="Z130" i="15"/>
  <c r="Y130" i="15"/>
  <c r="X130" i="15"/>
  <c r="W130" i="15"/>
  <c r="V130" i="15"/>
  <c r="U130" i="15"/>
  <c r="T130" i="15"/>
  <c r="S130" i="15"/>
  <c r="R130" i="15"/>
  <c r="Q130" i="15"/>
  <c r="P130" i="15"/>
  <c r="AP129" i="15"/>
  <c r="AO129" i="15"/>
  <c r="AN129" i="15"/>
  <c r="AM129" i="15"/>
  <c r="AL129" i="15"/>
  <c r="AK129" i="15"/>
  <c r="AJ129" i="15"/>
  <c r="AI129" i="15"/>
  <c r="AH129" i="15"/>
  <c r="AG129" i="15"/>
  <c r="AF129" i="15"/>
  <c r="AE129" i="15"/>
  <c r="AD129" i="15"/>
  <c r="AC129" i="15"/>
  <c r="AB129" i="15"/>
  <c r="AA129" i="15"/>
  <c r="Z129" i="15"/>
  <c r="Y129" i="15"/>
  <c r="X129" i="15"/>
  <c r="W129" i="15"/>
  <c r="V129" i="15"/>
  <c r="U129" i="15"/>
  <c r="T129" i="15"/>
  <c r="S129" i="15"/>
  <c r="R129" i="15"/>
  <c r="Q129" i="15"/>
  <c r="P129" i="15"/>
  <c r="AP128" i="15"/>
  <c r="AO128" i="15"/>
  <c r="AN128" i="15"/>
  <c r="AM128" i="15"/>
  <c r="AL128" i="15"/>
  <c r="AK128" i="15"/>
  <c r="AJ128" i="15"/>
  <c r="AI128" i="15"/>
  <c r="AH128" i="15"/>
  <c r="AG128" i="15"/>
  <c r="AF128" i="15"/>
  <c r="AE128" i="15"/>
  <c r="AD128" i="15"/>
  <c r="AC128" i="15"/>
  <c r="AB128" i="15"/>
  <c r="AA128" i="15"/>
  <c r="Z128" i="15"/>
  <c r="Y128" i="15"/>
  <c r="X128" i="15"/>
  <c r="W128" i="15"/>
  <c r="V128" i="15"/>
  <c r="U128" i="15"/>
  <c r="T128" i="15"/>
  <c r="S128" i="15"/>
  <c r="R128" i="15"/>
  <c r="Q128" i="15"/>
  <c r="P128" i="15"/>
  <c r="AP127" i="15"/>
  <c r="AO127" i="15"/>
  <c r="AN127" i="15"/>
  <c r="AM127" i="15"/>
  <c r="AL127" i="15"/>
  <c r="AK127" i="15"/>
  <c r="AJ127" i="15"/>
  <c r="AI127" i="15"/>
  <c r="AH127" i="15"/>
  <c r="AG127" i="15"/>
  <c r="AF127" i="15"/>
  <c r="AE127" i="15"/>
  <c r="AD127" i="15"/>
  <c r="AC127" i="15"/>
  <c r="AB127" i="15"/>
  <c r="AA127" i="15"/>
  <c r="Z127" i="15"/>
  <c r="Y127" i="15"/>
  <c r="X127" i="15"/>
  <c r="W127" i="15"/>
  <c r="V127" i="15"/>
  <c r="U127" i="15"/>
  <c r="T127" i="15"/>
  <c r="S127" i="15"/>
  <c r="R127" i="15"/>
  <c r="Q127" i="15"/>
  <c r="P127" i="15"/>
  <c r="AP126" i="15"/>
  <c r="AO126" i="15"/>
  <c r="AN126" i="15"/>
  <c r="AM126" i="15"/>
  <c r="AL126" i="15"/>
  <c r="AK126" i="15"/>
  <c r="AJ126" i="15"/>
  <c r="AI126" i="15"/>
  <c r="AH126" i="15"/>
  <c r="AG126" i="15"/>
  <c r="AF126" i="15"/>
  <c r="AE126" i="15"/>
  <c r="AD126" i="15"/>
  <c r="AC126" i="15"/>
  <c r="AB126" i="15"/>
  <c r="AA126" i="15"/>
  <c r="Z126" i="15"/>
  <c r="Y126" i="15"/>
  <c r="X126" i="15"/>
  <c r="W126" i="15"/>
  <c r="V126" i="15"/>
  <c r="U126" i="15"/>
  <c r="T126" i="15"/>
  <c r="S126" i="15"/>
  <c r="R126" i="15"/>
  <c r="Q126" i="15"/>
  <c r="P126" i="15"/>
  <c r="AP125" i="15"/>
  <c r="AO125" i="15"/>
  <c r="AN125" i="15"/>
  <c r="AM125" i="15"/>
  <c r="AL125" i="15"/>
  <c r="AK125" i="15"/>
  <c r="AJ125" i="15"/>
  <c r="AI125" i="15"/>
  <c r="AH125" i="15"/>
  <c r="AG125" i="15"/>
  <c r="AF125" i="15"/>
  <c r="AE125" i="15"/>
  <c r="AD125" i="15"/>
  <c r="AC125" i="15"/>
  <c r="AB125" i="15"/>
  <c r="AA125" i="15"/>
  <c r="Z125" i="15"/>
  <c r="Y125" i="15"/>
  <c r="X125" i="15"/>
  <c r="W125" i="15"/>
  <c r="V125" i="15"/>
  <c r="U125" i="15"/>
  <c r="T125" i="15"/>
  <c r="S125" i="15"/>
  <c r="R125" i="15"/>
  <c r="Q125" i="15"/>
  <c r="P125" i="15"/>
  <c r="AP124" i="15"/>
  <c r="AO124" i="15"/>
  <c r="AN124" i="15"/>
  <c r="AM124" i="15"/>
  <c r="AL124" i="15"/>
  <c r="AK124" i="15"/>
  <c r="AJ124" i="15"/>
  <c r="AI124" i="15"/>
  <c r="AH124" i="15"/>
  <c r="AG124" i="15"/>
  <c r="AF124" i="15"/>
  <c r="AE124" i="15"/>
  <c r="AD124" i="15"/>
  <c r="AC124" i="15"/>
  <c r="AB124" i="15"/>
  <c r="AA124" i="15"/>
  <c r="Z124" i="15"/>
  <c r="Y124" i="15"/>
  <c r="X124" i="15"/>
  <c r="W124" i="15"/>
  <c r="V124" i="15"/>
  <c r="U124" i="15"/>
  <c r="T124" i="15"/>
  <c r="S124" i="15"/>
  <c r="R124" i="15"/>
  <c r="Q124" i="15"/>
  <c r="P124" i="15"/>
  <c r="AP123" i="15"/>
  <c r="AO123" i="15"/>
  <c r="AN123" i="15"/>
  <c r="AM123" i="15"/>
  <c r="AL123" i="15"/>
  <c r="AK123" i="15"/>
  <c r="AJ123" i="15"/>
  <c r="AI123" i="15"/>
  <c r="AH123" i="15"/>
  <c r="AG123" i="15"/>
  <c r="AF123" i="15"/>
  <c r="AE123" i="15"/>
  <c r="AD123" i="15"/>
  <c r="AC123" i="15"/>
  <c r="AB123" i="15"/>
  <c r="AA123" i="15"/>
  <c r="Z123" i="15"/>
  <c r="Y123" i="15"/>
  <c r="X123" i="15"/>
  <c r="W123" i="15"/>
  <c r="V123" i="15"/>
  <c r="U123" i="15"/>
  <c r="T123" i="15"/>
  <c r="S123" i="15"/>
  <c r="R123" i="15"/>
  <c r="Q123" i="15"/>
  <c r="P123" i="15"/>
  <c r="AP122" i="15"/>
  <c r="AO122" i="15"/>
  <c r="AN122" i="15"/>
  <c r="AM122" i="15"/>
  <c r="AL122" i="15"/>
  <c r="AK122" i="15"/>
  <c r="AJ122" i="15"/>
  <c r="AI122" i="15"/>
  <c r="AH122" i="15"/>
  <c r="AG122" i="15"/>
  <c r="AF122" i="15"/>
  <c r="AE122" i="15"/>
  <c r="AD122" i="15"/>
  <c r="AC122" i="15"/>
  <c r="AB122" i="15"/>
  <c r="AA122" i="15"/>
  <c r="Z122" i="15"/>
  <c r="Y122" i="15"/>
  <c r="X122" i="15"/>
  <c r="W122" i="15"/>
  <c r="V122" i="15"/>
  <c r="U122" i="15"/>
  <c r="T122" i="15"/>
  <c r="S122" i="15"/>
  <c r="R122" i="15"/>
  <c r="Q122" i="15"/>
  <c r="P122" i="15"/>
  <c r="AP121" i="15"/>
  <c r="AO121" i="15"/>
  <c r="AN121" i="15"/>
  <c r="AM121" i="15"/>
  <c r="AL121" i="15"/>
  <c r="AK121" i="15"/>
  <c r="AJ121" i="15"/>
  <c r="AI121" i="15"/>
  <c r="AH121" i="15"/>
  <c r="AG121" i="15"/>
  <c r="AF121" i="15"/>
  <c r="AE121" i="15"/>
  <c r="AD121" i="15"/>
  <c r="AC121" i="15"/>
  <c r="AB121" i="15"/>
  <c r="AA121" i="15"/>
  <c r="Z121" i="15"/>
  <c r="Y121" i="15"/>
  <c r="X121" i="15"/>
  <c r="W121" i="15"/>
  <c r="V121" i="15"/>
  <c r="U121" i="15"/>
  <c r="T121" i="15"/>
  <c r="S121" i="15"/>
  <c r="R121" i="15"/>
  <c r="Q121" i="15"/>
  <c r="P121" i="15"/>
  <c r="AP120" i="15"/>
  <c r="AO120" i="15"/>
  <c r="AN120" i="15"/>
  <c r="AM120" i="15"/>
  <c r="AL120" i="15"/>
  <c r="AK120" i="15"/>
  <c r="AJ120" i="15"/>
  <c r="AI120" i="15"/>
  <c r="AH120" i="15"/>
  <c r="AG120" i="15"/>
  <c r="AF120" i="15"/>
  <c r="AE120" i="15"/>
  <c r="AD120" i="15"/>
  <c r="AC120" i="15"/>
  <c r="AB120" i="15"/>
  <c r="AA120" i="15"/>
  <c r="Z120" i="15"/>
  <c r="Y120" i="15"/>
  <c r="X120" i="15"/>
  <c r="W120" i="15"/>
  <c r="V120" i="15"/>
  <c r="U120" i="15"/>
  <c r="T120" i="15"/>
  <c r="S120" i="15"/>
  <c r="R120" i="15"/>
  <c r="Q120" i="15"/>
  <c r="P120" i="15"/>
  <c r="AP119" i="15"/>
  <c r="AO119" i="15"/>
  <c r="AN119" i="15"/>
  <c r="AM119" i="15"/>
  <c r="AL119" i="15"/>
  <c r="AK119" i="15"/>
  <c r="AJ119" i="15"/>
  <c r="AI119" i="15"/>
  <c r="AH119" i="15"/>
  <c r="AG119" i="15"/>
  <c r="AF119" i="15"/>
  <c r="AE119" i="15"/>
  <c r="AD119" i="15"/>
  <c r="AC119" i="15"/>
  <c r="AB119" i="15"/>
  <c r="AA119" i="15"/>
  <c r="Z119" i="15"/>
  <c r="Y119" i="15"/>
  <c r="X119" i="15"/>
  <c r="W119" i="15"/>
  <c r="V119" i="15"/>
  <c r="U119" i="15"/>
  <c r="T119" i="15"/>
  <c r="S119" i="15"/>
  <c r="R119" i="15"/>
  <c r="Q119" i="15"/>
  <c r="P119" i="15"/>
  <c r="AP118" i="15"/>
  <c r="AO118" i="15"/>
  <c r="AN118" i="15"/>
  <c r="AM118" i="15"/>
  <c r="AL118" i="15"/>
  <c r="AK118" i="15"/>
  <c r="AJ118" i="15"/>
  <c r="AI118" i="15"/>
  <c r="AH118" i="15"/>
  <c r="AG118" i="15"/>
  <c r="AF118" i="15"/>
  <c r="AE118" i="15"/>
  <c r="AD118" i="15"/>
  <c r="AC118" i="15"/>
  <c r="AB118" i="15"/>
  <c r="AA118" i="15"/>
  <c r="Z118" i="15"/>
  <c r="Y118" i="15"/>
  <c r="X118" i="15"/>
  <c r="W118" i="15"/>
  <c r="V118" i="15"/>
  <c r="U118" i="15"/>
  <c r="T118" i="15"/>
  <c r="S118" i="15"/>
  <c r="R118" i="15"/>
  <c r="Q118" i="15"/>
  <c r="P118" i="15"/>
  <c r="AP117" i="15"/>
  <c r="AO117" i="15"/>
  <c r="AN117" i="15"/>
  <c r="AM117" i="15"/>
  <c r="AL117" i="15"/>
  <c r="AK117" i="15"/>
  <c r="AJ117" i="15"/>
  <c r="AI117" i="15"/>
  <c r="AH117" i="15"/>
  <c r="AG117" i="15"/>
  <c r="AF117" i="15"/>
  <c r="AE117" i="15"/>
  <c r="AD117" i="15"/>
  <c r="AC117" i="15"/>
  <c r="AB117" i="15"/>
  <c r="AA117" i="15"/>
  <c r="Z117" i="15"/>
  <c r="Y117" i="15"/>
  <c r="X117" i="15"/>
  <c r="W117" i="15"/>
  <c r="V117" i="15"/>
  <c r="U117" i="15"/>
  <c r="T117" i="15"/>
  <c r="S117" i="15"/>
  <c r="R117" i="15"/>
  <c r="Q117" i="15"/>
  <c r="P117" i="15"/>
  <c r="AP116" i="15"/>
  <c r="AO116" i="15"/>
  <c r="AN116" i="15"/>
  <c r="AM116" i="15"/>
  <c r="AL116" i="15"/>
  <c r="AK116" i="15"/>
  <c r="AJ116" i="15"/>
  <c r="AI116" i="15"/>
  <c r="AH116" i="15"/>
  <c r="AG116" i="15"/>
  <c r="AF116" i="15"/>
  <c r="AE116" i="15"/>
  <c r="AD116" i="15"/>
  <c r="AC116" i="15"/>
  <c r="AB116" i="15"/>
  <c r="AA116" i="15"/>
  <c r="Z116" i="15"/>
  <c r="Y116" i="15"/>
  <c r="X116" i="15"/>
  <c r="W116" i="15"/>
  <c r="V116" i="15"/>
  <c r="U116" i="15"/>
  <c r="T116" i="15"/>
  <c r="S116" i="15"/>
  <c r="R116" i="15"/>
  <c r="Q116" i="15"/>
  <c r="P116" i="15"/>
  <c r="AP115" i="15"/>
  <c r="AO115" i="15"/>
  <c r="AN115" i="15"/>
  <c r="AM115" i="15"/>
  <c r="AL115" i="15"/>
  <c r="AK115" i="15"/>
  <c r="AJ115" i="15"/>
  <c r="AI115" i="15"/>
  <c r="AH115" i="15"/>
  <c r="AG115" i="15"/>
  <c r="AF115" i="15"/>
  <c r="AE115" i="15"/>
  <c r="AD115" i="15"/>
  <c r="AC115" i="15"/>
  <c r="AB115" i="15"/>
  <c r="AA115" i="15"/>
  <c r="Z115" i="15"/>
  <c r="Y115" i="15"/>
  <c r="X115" i="15"/>
  <c r="W115" i="15"/>
  <c r="V115" i="15"/>
  <c r="U115" i="15"/>
  <c r="T115" i="15"/>
  <c r="S115" i="15"/>
  <c r="R115" i="15"/>
  <c r="Q115" i="15"/>
  <c r="P115" i="15"/>
  <c r="AP114" i="15"/>
  <c r="AO114" i="15"/>
  <c r="AN114" i="15"/>
  <c r="AM114" i="15"/>
  <c r="AL114" i="15"/>
  <c r="AK114" i="15"/>
  <c r="AJ114" i="15"/>
  <c r="AI114" i="15"/>
  <c r="AH114" i="15"/>
  <c r="AG114" i="15"/>
  <c r="AF114" i="15"/>
  <c r="AE114" i="15"/>
  <c r="AD114" i="15"/>
  <c r="AC114" i="15"/>
  <c r="AB114" i="15"/>
  <c r="AA114" i="15"/>
  <c r="Z114" i="15"/>
  <c r="Y114" i="15"/>
  <c r="X114" i="15"/>
  <c r="W114" i="15"/>
  <c r="V114" i="15"/>
  <c r="U114" i="15"/>
  <c r="T114" i="15"/>
  <c r="S114" i="15"/>
  <c r="R114" i="15"/>
  <c r="Q114" i="15"/>
  <c r="P114" i="15"/>
  <c r="AP113" i="15"/>
  <c r="AO113" i="15"/>
  <c r="AN113" i="15"/>
  <c r="AM113" i="15"/>
  <c r="AL113" i="15"/>
  <c r="AK113" i="15"/>
  <c r="AJ113" i="15"/>
  <c r="AI113" i="15"/>
  <c r="AH113" i="15"/>
  <c r="AG113" i="15"/>
  <c r="AF113" i="15"/>
  <c r="AE113" i="15"/>
  <c r="AD113" i="15"/>
  <c r="AC113" i="15"/>
  <c r="AB113" i="15"/>
  <c r="AA113" i="15"/>
  <c r="Z113" i="15"/>
  <c r="Y113" i="15"/>
  <c r="X113" i="15"/>
  <c r="W113" i="15"/>
  <c r="V113" i="15"/>
  <c r="U113" i="15"/>
  <c r="T113" i="15"/>
  <c r="S113" i="15"/>
  <c r="R113" i="15"/>
  <c r="Q113" i="15"/>
  <c r="P113" i="15"/>
  <c r="AP112" i="15"/>
  <c r="AO112" i="15"/>
  <c r="AN112" i="15"/>
  <c r="AM112" i="15"/>
  <c r="AL112" i="15"/>
  <c r="AK112" i="15"/>
  <c r="AJ112" i="15"/>
  <c r="AI112" i="15"/>
  <c r="AH112" i="15"/>
  <c r="AG112" i="15"/>
  <c r="AF112" i="15"/>
  <c r="AE112" i="15"/>
  <c r="AD112" i="15"/>
  <c r="AC112" i="15"/>
  <c r="AB112" i="15"/>
  <c r="AA112" i="15"/>
  <c r="Z112" i="15"/>
  <c r="Y112" i="15"/>
  <c r="X112" i="15"/>
  <c r="W112" i="15"/>
  <c r="V112" i="15"/>
  <c r="U112" i="15"/>
  <c r="T112" i="15"/>
  <c r="S112" i="15"/>
  <c r="R112" i="15"/>
  <c r="Q112" i="15"/>
  <c r="P112" i="15"/>
  <c r="AP111" i="15"/>
  <c r="AO111" i="15"/>
  <c r="AN111" i="15"/>
  <c r="AM111" i="15"/>
  <c r="AL111" i="15"/>
  <c r="AK111" i="15"/>
  <c r="AJ111" i="15"/>
  <c r="AI111" i="15"/>
  <c r="AH111" i="15"/>
  <c r="AG111" i="15"/>
  <c r="AF111" i="15"/>
  <c r="AE111" i="15"/>
  <c r="AD111" i="15"/>
  <c r="AC111" i="15"/>
  <c r="AB111" i="15"/>
  <c r="AA111" i="15"/>
  <c r="Z111" i="15"/>
  <c r="Y111" i="15"/>
  <c r="X111" i="15"/>
  <c r="W111" i="15"/>
  <c r="V111" i="15"/>
  <c r="U111" i="15"/>
  <c r="T111" i="15"/>
  <c r="S111" i="15"/>
  <c r="R111" i="15"/>
  <c r="Q111" i="15"/>
  <c r="P111" i="15"/>
  <c r="AP110" i="15"/>
  <c r="AO110" i="15"/>
  <c r="AN110" i="15"/>
  <c r="AM110" i="15"/>
  <c r="AL110" i="15"/>
  <c r="AK110" i="15"/>
  <c r="AJ110" i="15"/>
  <c r="AI110" i="15"/>
  <c r="AH110" i="15"/>
  <c r="AG110" i="15"/>
  <c r="AF110" i="15"/>
  <c r="AE110" i="15"/>
  <c r="AD110" i="15"/>
  <c r="AC110" i="15"/>
  <c r="AB110" i="15"/>
  <c r="AA110" i="15"/>
  <c r="Z110" i="15"/>
  <c r="Y110" i="15"/>
  <c r="X110" i="15"/>
  <c r="W110" i="15"/>
  <c r="V110" i="15"/>
  <c r="U110" i="15"/>
  <c r="T110" i="15"/>
  <c r="S110" i="15"/>
  <c r="R110" i="15"/>
  <c r="Q110" i="15"/>
  <c r="P110" i="15"/>
  <c r="AP109" i="15"/>
  <c r="AO109" i="15"/>
  <c r="AN109" i="15"/>
  <c r="AM109" i="15"/>
  <c r="AL109" i="15"/>
  <c r="AK109" i="15"/>
  <c r="AJ109" i="15"/>
  <c r="AI109" i="15"/>
  <c r="AH109" i="15"/>
  <c r="AG109" i="15"/>
  <c r="AF109" i="15"/>
  <c r="AE109" i="15"/>
  <c r="AD109" i="15"/>
  <c r="AC109" i="15"/>
  <c r="AB109" i="15"/>
  <c r="AA109" i="15"/>
  <c r="Z109" i="15"/>
  <c r="Y109" i="15"/>
  <c r="X109" i="15"/>
  <c r="W109" i="15"/>
  <c r="V109" i="15"/>
  <c r="U109" i="15"/>
  <c r="T109" i="15"/>
  <c r="S109" i="15"/>
  <c r="R109" i="15"/>
  <c r="Q109" i="15"/>
  <c r="P109" i="15"/>
  <c r="AP108" i="15"/>
  <c r="AO108" i="15"/>
  <c r="AN108" i="15"/>
  <c r="AM108" i="15"/>
  <c r="AL108" i="15"/>
  <c r="AK108" i="15"/>
  <c r="AJ108" i="15"/>
  <c r="AI108" i="15"/>
  <c r="AH108" i="15"/>
  <c r="AG108" i="15"/>
  <c r="AF108" i="15"/>
  <c r="AE108" i="15"/>
  <c r="AD108" i="15"/>
  <c r="AC108" i="15"/>
  <c r="AB108" i="15"/>
  <c r="AA108" i="15"/>
  <c r="Z108" i="15"/>
  <c r="Y108" i="15"/>
  <c r="X108" i="15"/>
  <c r="W108" i="15"/>
  <c r="V108" i="15"/>
  <c r="U108" i="15"/>
  <c r="T108" i="15"/>
  <c r="S108" i="15"/>
  <c r="R108" i="15"/>
  <c r="Q108" i="15"/>
  <c r="P108" i="15"/>
  <c r="AP107" i="15"/>
  <c r="AO107" i="15"/>
  <c r="AN107" i="15"/>
  <c r="AM107" i="15"/>
  <c r="AL107" i="15"/>
  <c r="AK107" i="15"/>
  <c r="AJ107" i="15"/>
  <c r="AI107" i="15"/>
  <c r="AH107" i="15"/>
  <c r="AG107" i="15"/>
  <c r="AF107" i="15"/>
  <c r="AE107" i="15"/>
  <c r="AD107" i="15"/>
  <c r="AC107" i="15"/>
  <c r="AB107" i="15"/>
  <c r="AA107" i="15"/>
  <c r="Z107" i="15"/>
  <c r="Y107" i="15"/>
  <c r="X107" i="15"/>
  <c r="W107" i="15"/>
  <c r="V107" i="15"/>
  <c r="U107" i="15"/>
  <c r="T107" i="15"/>
  <c r="S107" i="15"/>
  <c r="R107" i="15"/>
  <c r="Q107" i="15"/>
  <c r="P107" i="15"/>
  <c r="AP106" i="15"/>
  <c r="AO106" i="15"/>
  <c r="AN106" i="15"/>
  <c r="AM106" i="15"/>
  <c r="AL106" i="15"/>
  <c r="AK106" i="15"/>
  <c r="AJ106" i="15"/>
  <c r="AI106" i="15"/>
  <c r="AH106" i="15"/>
  <c r="AG106" i="15"/>
  <c r="AF106" i="15"/>
  <c r="AE106" i="15"/>
  <c r="AD106" i="15"/>
  <c r="AC106" i="15"/>
  <c r="AB106" i="15"/>
  <c r="AA106" i="15"/>
  <c r="Z106" i="15"/>
  <c r="Y106" i="15"/>
  <c r="X106" i="15"/>
  <c r="W106" i="15"/>
  <c r="V106" i="15"/>
  <c r="U106" i="15"/>
  <c r="T106" i="15"/>
  <c r="S106" i="15"/>
  <c r="R106" i="15"/>
  <c r="Q106" i="15"/>
  <c r="P106" i="15"/>
  <c r="AP105" i="15"/>
  <c r="AO105" i="15"/>
  <c r="AN105" i="15"/>
  <c r="AM105" i="15"/>
  <c r="AL105" i="15"/>
  <c r="AK105" i="15"/>
  <c r="AJ105" i="15"/>
  <c r="AI105" i="15"/>
  <c r="AH105" i="15"/>
  <c r="AG105" i="15"/>
  <c r="AF105" i="15"/>
  <c r="AE105" i="15"/>
  <c r="AD105" i="15"/>
  <c r="AC105" i="15"/>
  <c r="AB105" i="15"/>
  <c r="AA105" i="15"/>
  <c r="Z105" i="15"/>
  <c r="Y105" i="15"/>
  <c r="X105" i="15"/>
  <c r="W105" i="15"/>
  <c r="V105" i="15"/>
  <c r="U105" i="15"/>
  <c r="T105" i="15"/>
  <c r="S105" i="15"/>
  <c r="R105" i="15"/>
  <c r="Q105" i="15"/>
  <c r="P105" i="15"/>
  <c r="AP104" i="15"/>
  <c r="AO104" i="15"/>
  <c r="AN104" i="15"/>
  <c r="AM104" i="15"/>
  <c r="AL104" i="15"/>
  <c r="AK104" i="15"/>
  <c r="AJ104" i="15"/>
  <c r="AI104" i="15"/>
  <c r="AH104" i="15"/>
  <c r="AG104" i="15"/>
  <c r="AF104" i="15"/>
  <c r="AE104" i="15"/>
  <c r="AD104" i="15"/>
  <c r="AC104" i="15"/>
  <c r="AB104" i="15"/>
  <c r="AA104" i="15"/>
  <c r="Z104" i="15"/>
  <c r="Y104" i="15"/>
  <c r="X104" i="15"/>
  <c r="W104" i="15"/>
  <c r="V104" i="15"/>
  <c r="U104" i="15"/>
  <c r="T104" i="15"/>
  <c r="S104" i="15"/>
  <c r="R104" i="15"/>
  <c r="Q104" i="15"/>
  <c r="P104" i="15"/>
  <c r="AP103" i="15"/>
  <c r="AO103" i="15"/>
  <c r="AN103" i="15"/>
  <c r="AM103" i="15"/>
  <c r="AL103" i="15"/>
  <c r="AK103" i="15"/>
  <c r="AJ103" i="15"/>
  <c r="AI103" i="15"/>
  <c r="AH103" i="15"/>
  <c r="AG103" i="15"/>
  <c r="AF103" i="15"/>
  <c r="AE103" i="15"/>
  <c r="AD103" i="15"/>
  <c r="AC103" i="15"/>
  <c r="AB103" i="15"/>
  <c r="AA103" i="15"/>
  <c r="Z103" i="15"/>
  <c r="Y103" i="15"/>
  <c r="X103" i="15"/>
  <c r="W103" i="15"/>
  <c r="V103" i="15"/>
  <c r="U103" i="15"/>
  <c r="T103" i="15"/>
  <c r="S103" i="15"/>
  <c r="R103" i="15"/>
  <c r="Q103" i="15"/>
  <c r="P103" i="15"/>
  <c r="AP102" i="15"/>
  <c r="AO102" i="15"/>
  <c r="AN102" i="15"/>
  <c r="AM102" i="15"/>
  <c r="AL102" i="15"/>
  <c r="AK102" i="15"/>
  <c r="AJ102" i="15"/>
  <c r="AI102" i="15"/>
  <c r="AH102" i="15"/>
  <c r="AG102" i="15"/>
  <c r="AF102" i="15"/>
  <c r="AE102" i="15"/>
  <c r="AD102" i="15"/>
  <c r="AC102" i="15"/>
  <c r="AB102" i="15"/>
  <c r="AA102" i="15"/>
  <c r="Z102" i="15"/>
  <c r="Y102" i="15"/>
  <c r="X102" i="15"/>
  <c r="W102" i="15"/>
  <c r="V102" i="15"/>
  <c r="U102" i="15"/>
  <c r="T102" i="15"/>
  <c r="S102" i="15"/>
  <c r="R102" i="15"/>
  <c r="Q102" i="15"/>
  <c r="P102" i="15"/>
  <c r="AP101" i="15"/>
  <c r="AO101" i="15"/>
  <c r="AN101" i="15"/>
  <c r="AM101" i="15"/>
  <c r="AL101" i="15"/>
  <c r="AK101" i="15"/>
  <c r="AJ101" i="15"/>
  <c r="AI101" i="15"/>
  <c r="AH101" i="15"/>
  <c r="AG101" i="15"/>
  <c r="AF101" i="15"/>
  <c r="AE101" i="15"/>
  <c r="AD101" i="15"/>
  <c r="AC101" i="15"/>
  <c r="AB101" i="15"/>
  <c r="AA101" i="15"/>
  <c r="Z101" i="15"/>
  <c r="Y101" i="15"/>
  <c r="X101" i="15"/>
  <c r="W101" i="15"/>
  <c r="V101" i="15"/>
  <c r="U101" i="15"/>
  <c r="T101" i="15"/>
  <c r="S101" i="15"/>
  <c r="R101" i="15"/>
  <c r="Q101" i="15"/>
  <c r="P101" i="15"/>
  <c r="AP100" i="15"/>
  <c r="AO100" i="15"/>
  <c r="AN100" i="15"/>
  <c r="AM100" i="15"/>
  <c r="AL100" i="15"/>
  <c r="AK100" i="15"/>
  <c r="AJ100" i="15"/>
  <c r="AI100" i="15"/>
  <c r="AH100" i="15"/>
  <c r="AG100" i="15"/>
  <c r="AF100" i="15"/>
  <c r="AE100" i="15"/>
  <c r="AD100" i="15"/>
  <c r="AC100" i="15"/>
  <c r="AB100" i="15"/>
  <c r="AA100" i="15"/>
  <c r="Z100" i="15"/>
  <c r="Y100" i="15"/>
  <c r="X100" i="15"/>
  <c r="W100" i="15"/>
  <c r="V100" i="15"/>
  <c r="U100" i="15"/>
  <c r="T100" i="15"/>
  <c r="S100" i="15"/>
  <c r="R100" i="15"/>
  <c r="Q100" i="15"/>
  <c r="P100" i="15"/>
  <c r="AP99" i="15"/>
  <c r="AO99" i="15"/>
  <c r="AN99" i="15"/>
  <c r="AM99" i="15"/>
  <c r="AL99" i="15"/>
  <c r="AK99" i="15"/>
  <c r="AJ99" i="15"/>
  <c r="AI99" i="15"/>
  <c r="AH99" i="15"/>
  <c r="AG99" i="15"/>
  <c r="AF99" i="15"/>
  <c r="AE99" i="15"/>
  <c r="AD99" i="15"/>
  <c r="AC99" i="15"/>
  <c r="AB99" i="15"/>
  <c r="AA99" i="15"/>
  <c r="Z99" i="15"/>
  <c r="Y99" i="15"/>
  <c r="X99" i="15"/>
  <c r="W99" i="15"/>
  <c r="V99" i="15"/>
  <c r="U99" i="15"/>
  <c r="T99" i="15"/>
  <c r="S99" i="15"/>
  <c r="R99" i="15"/>
  <c r="Q99" i="15"/>
  <c r="P99" i="15"/>
  <c r="AP98" i="15"/>
  <c r="AO98" i="15"/>
  <c r="AN98" i="15"/>
  <c r="AM98" i="15"/>
  <c r="AL98" i="15"/>
  <c r="AK98" i="15"/>
  <c r="AJ98" i="15"/>
  <c r="AI98" i="15"/>
  <c r="AH98" i="15"/>
  <c r="AG98" i="15"/>
  <c r="AF98" i="15"/>
  <c r="AE98" i="15"/>
  <c r="AD98" i="15"/>
  <c r="AC98" i="15"/>
  <c r="AB98" i="15"/>
  <c r="AA98" i="15"/>
  <c r="Z98" i="15"/>
  <c r="Y98" i="15"/>
  <c r="X98" i="15"/>
  <c r="W98" i="15"/>
  <c r="V98" i="15"/>
  <c r="U98" i="15"/>
  <c r="T98" i="15"/>
  <c r="S98" i="15"/>
  <c r="R98" i="15"/>
  <c r="Q98" i="15"/>
  <c r="P98" i="15"/>
  <c r="AP97" i="15"/>
  <c r="AO97" i="15"/>
  <c r="AN97" i="15"/>
  <c r="AM97" i="15"/>
  <c r="AL97" i="15"/>
  <c r="AK97" i="15"/>
  <c r="AJ97" i="15"/>
  <c r="AI97" i="15"/>
  <c r="AH97" i="15"/>
  <c r="AG97" i="15"/>
  <c r="AF97" i="15"/>
  <c r="AE97" i="15"/>
  <c r="AD97" i="15"/>
  <c r="AC97" i="15"/>
  <c r="AB97" i="15"/>
  <c r="AA97" i="15"/>
  <c r="Z97" i="15"/>
  <c r="Y97" i="15"/>
  <c r="X97" i="15"/>
  <c r="W97" i="15"/>
  <c r="V97" i="15"/>
  <c r="U97" i="15"/>
  <c r="T97" i="15"/>
  <c r="S97" i="15"/>
  <c r="R97" i="15"/>
  <c r="Q97" i="15"/>
  <c r="P97" i="15"/>
  <c r="AP96" i="15"/>
  <c r="AO96" i="15"/>
  <c r="AN96" i="15"/>
  <c r="AM96" i="15"/>
  <c r="AL96" i="15"/>
  <c r="AK96" i="15"/>
  <c r="AJ96" i="15"/>
  <c r="AI96" i="15"/>
  <c r="AH96" i="15"/>
  <c r="AG96" i="15"/>
  <c r="AF96" i="15"/>
  <c r="AE96" i="15"/>
  <c r="AD96" i="15"/>
  <c r="AC96" i="15"/>
  <c r="AB96" i="15"/>
  <c r="AA96" i="15"/>
  <c r="Z96" i="15"/>
  <c r="Y96" i="15"/>
  <c r="X96" i="15"/>
  <c r="W96" i="15"/>
  <c r="V96" i="15"/>
  <c r="U96" i="15"/>
  <c r="T96" i="15"/>
  <c r="S96" i="15"/>
  <c r="R96" i="15"/>
  <c r="Q96" i="15"/>
  <c r="P96" i="15"/>
  <c r="AP95" i="15"/>
  <c r="AO95" i="15"/>
  <c r="AN95" i="15"/>
  <c r="AM95" i="15"/>
  <c r="AL95" i="15"/>
  <c r="AK95" i="15"/>
  <c r="AJ95" i="15"/>
  <c r="AI95" i="15"/>
  <c r="AH95" i="15"/>
  <c r="AG95" i="15"/>
  <c r="AF95" i="15"/>
  <c r="AE95" i="15"/>
  <c r="AD95" i="15"/>
  <c r="AC95" i="15"/>
  <c r="AB95" i="15"/>
  <c r="AA95" i="15"/>
  <c r="Z95" i="15"/>
  <c r="Y95" i="15"/>
  <c r="X95" i="15"/>
  <c r="W95" i="15"/>
  <c r="V95" i="15"/>
  <c r="U95" i="15"/>
  <c r="T95" i="15"/>
  <c r="S95" i="15"/>
  <c r="R95" i="15"/>
  <c r="Q95" i="15"/>
  <c r="P95" i="15"/>
  <c r="AP94" i="15"/>
  <c r="AO94" i="15"/>
  <c r="AN94" i="15"/>
  <c r="AM94" i="15"/>
  <c r="AL94" i="15"/>
  <c r="AK94" i="15"/>
  <c r="AJ94" i="15"/>
  <c r="AI94" i="15"/>
  <c r="AH94" i="15"/>
  <c r="AG94" i="15"/>
  <c r="AF94" i="15"/>
  <c r="AE94" i="15"/>
  <c r="AD94" i="15"/>
  <c r="AC94" i="15"/>
  <c r="AB94" i="15"/>
  <c r="AA94" i="15"/>
  <c r="Z94" i="15"/>
  <c r="Y94" i="15"/>
  <c r="X94" i="15"/>
  <c r="W94" i="15"/>
  <c r="V94" i="15"/>
  <c r="U94" i="15"/>
  <c r="T94" i="15"/>
  <c r="S94" i="15"/>
  <c r="R94" i="15"/>
  <c r="Q94" i="15"/>
  <c r="P94" i="15"/>
  <c r="AP93" i="15"/>
  <c r="AO93" i="15"/>
  <c r="AN93" i="15"/>
  <c r="AM93" i="15"/>
  <c r="AL93" i="15"/>
  <c r="AK93" i="15"/>
  <c r="AJ93" i="15"/>
  <c r="AI93" i="15"/>
  <c r="AH93" i="15"/>
  <c r="AG93" i="15"/>
  <c r="AF93" i="15"/>
  <c r="AE93" i="15"/>
  <c r="AD93" i="15"/>
  <c r="AC93" i="15"/>
  <c r="AB93" i="15"/>
  <c r="AA93" i="15"/>
  <c r="Z93" i="15"/>
  <c r="Y93" i="15"/>
  <c r="X93" i="15"/>
  <c r="W93" i="15"/>
  <c r="V93" i="15"/>
  <c r="U93" i="15"/>
  <c r="T93" i="15"/>
  <c r="S93" i="15"/>
  <c r="R93" i="15"/>
  <c r="Q93" i="15"/>
  <c r="P93" i="15"/>
  <c r="AP92" i="15"/>
  <c r="AO92" i="15"/>
  <c r="AN92" i="15"/>
  <c r="AM92" i="15"/>
  <c r="AL92" i="15"/>
  <c r="AK92" i="15"/>
  <c r="AJ92" i="15"/>
  <c r="AI92" i="15"/>
  <c r="AH92" i="15"/>
  <c r="AG92" i="15"/>
  <c r="AF92" i="15"/>
  <c r="AE92" i="15"/>
  <c r="AD92" i="15"/>
  <c r="AC92" i="15"/>
  <c r="AB92" i="15"/>
  <c r="AA92" i="15"/>
  <c r="Z92" i="15"/>
  <c r="Y92" i="15"/>
  <c r="X92" i="15"/>
  <c r="W92" i="15"/>
  <c r="V92" i="15"/>
  <c r="U92" i="15"/>
  <c r="T92" i="15"/>
  <c r="S92" i="15"/>
  <c r="R92" i="15"/>
  <c r="Q92" i="15"/>
  <c r="P92" i="15"/>
  <c r="AP91" i="15"/>
  <c r="AO91" i="15"/>
  <c r="AN91" i="15"/>
  <c r="AM91" i="15"/>
  <c r="AL91" i="15"/>
  <c r="AK91" i="15"/>
  <c r="AJ91" i="15"/>
  <c r="AI91" i="15"/>
  <c r="AH91" i="15"/>
  <c r="AG91" i="15"/>
  <c r="AF91" i="15"/>
  <c r="AE91" i="15"/>
  <c r="AD91" i="15"/>
  <c r="AC91" i="15"/>
  <c r="AB91" i="15"/>
  <c r="AA91" i="15"/>
  <c r="Z91" i="15"/>
  <c r="Y91" i="15"/>
  <c r="X91" i="15"/>
  <c r="W91" i="15"/>
  <c r="V91" i="15"/>
  <c r="U91" i="15"/>
  <c r="T91" i="15"/>
  <c r="S91" i="15"/>
  <c r="R91" i="15"/>
  <c r="Q91" i="15"/>
  <c r="P91" i="15"/>
  <c r="AP90" i="15"/>
  <c r="AO90" i="15"/>
  <c r="AN90" i="15"/>
  <c r="AM90" i="15"/>
  <c r="AL90" i="15"/>
  <c r="AK90" i="15"/>
  <c r="AJ90" i="15"/>
  <c r="AI90" i="15"/>
  <c r="AH90" i="15"/>
  <c r="AG90" i="15"/>
  <c r="AF90" i="15"/>
  <c r="AE90" i="15"/>
  <c r="AD90" i="15"/>
  <c r="AC90" i="15"/>
  <c r="AB90" i="15"/>
  <c r="AA90" i="15"/>
  <c r="Z90" i="15"/>
  <c r="Y90" i="15"/>
  <c r="X90" i="15"/>
  <c r="W90" i="15"/>
  <c r="V90" i="15"/>
  <c r="U90" i="15"/>
  <c r="T90" i="15"/>
  <c r="S90" i="15"/>
  <c r="R90" i="15"/>
  <c r="Q90" i="15"/>
  <c r="P90" i="15"/>
  <c r="AP89" i="15"/>
  <c r="AO89" i="15"/>
  <c r="AN89" i="15"/>
  <c r="AM89" i="15"/>
  <c r="AL89" i="15"/>
  <c r="AK89" i="15"/>
  <c r="AJ89" i="15"/>
  <c r="AI89" i="15"/>
  <c r="AH89" i="15"/>
  <c r="AG89" i="15"/>
  <c r="AF89" i="15"/>
  <c r="AE89" i="15"/>
  <c r="AD89" i="15"/>
  <c r="AC89" i="15"/>
  <c r="AB89" i="15"/>
  <c r="AA89" i="15"/>
  <c r="Z89" i="15"/>
  <c r="Y89" i="15"/>
  <c r="X89" i="15"/>
  <c r="W89" i="15"/>
  <c r="V89" i="15"/>
  <c r="U89" i="15"/>
  <c r="T89" i="15"/>
  <c r="S89" i="15"/>
  <c r="R89" i="15"/>
  <c r="Q89" i="15"/>
  <c r="P89" i="15"/>
  <c r="AP88" i="15"/>
  <c r="AO88" i="15"/>
  <c r="AN88" i="15"/>
  <c r="AM88" i="15"/>
  <c r="AL88" i="15"/>
  <c r="AK88" i="15"/>
  <c r="AJ88" i="15"/>
  <c r="AI88" i="15"/>
  <c r="AH88" i="15"/>
  <c r="AG88" i="15"/>
  <c r="AF88" i="15"/>
  <c r="AE88" i="15"/>
  <c r="AD88" i="15"/>
  <c r="AC88" i="15"/>
  <c r="AB88" i="15"/>
  <c r="AA88" i="15"/>
  <c r="Z88" i="15"/>
  <c r="Y88" i="15"/>
  <c r="X88" i="15"/>
  <c r="W88" i="15"/>
  <c r="V88" i="15"/>
  <c r="U88" i="15"/>
  <c r="T88" i="15"/>
  <c r="S88" i="15"/>
  <c r="R88" i="15"/>
  <c r="Q88" i="15"/>
  <c r="P88" i="15"/>
  <c r="AP87" i="15"/>
  <c r="AO87" i="15"/>
  <c r="AN87" i="15"/>
  <c r="AM87" i="15"/>
  <c r="AL87" i="15"/>
  <c r="AK87" i="15"/>
  <c r="AJ87" i="15"/>
  <c r="AI87" i="15"/>
  <c r="AH87" i="15"/>
  <c r="AG87" i="15"/>
  <c r="AF87" i="15"/>
  <c r="AE87" i="15"/>
  <c r="AD87" i="15"/>
  <c r="AC87" i="15"/>
  <c r="AB87" i="15"/>
  <c r="AA87" i="15"/>
  <c r="Z87" i="15"/>
  <c r="Y87" i="15"/>
  <c r="X87" i="15"/>
  <c r="W87" i="15"/>
  <c r="V87" i="15"/>
  <c r="U87" i="15"/>
  <c r="T87" i="15"/>
  <c r="S87" i="15"/>
  <c r="R87" i="15"/>
  <c r="Q87" i="15"/>
  <c r="P87" i="15"/>
  <c r="AP86" i="15"/>
  <c r="AO86" i="15"/>
  <c r="AN86" i="15"/>
  <c r="AM86" i="15"/>
  <c r="AL86" i="15"/>
  <c r="AK86" i="15"/>
  <c r="AJ86" i="15"/>
  <c r="AI86" i="15"/>
  <c r="AH86" i="15"/>
  <c r="AG86" i="15"/>
  <c r="AF86" i="15"/>
  <c r="AE86" i="15"/>
  <c r="AD86" i="15"/>
  <c r="AC86" i="15"/>
  <c r="AB86" i="15"/>
  <c r="AA86" i="15"/>
  <c r="Z86" i="15"/>
  <c r="Y86" i="15"/>
  <c r="X86" i="15"/>
  <c r="W86" i="15"/>
  <c r="V86" i="15"/>
  <c r="U86" i="15"/>
  <c r="T86" i="15"/>
  <c r="S86" i="15"/>
  <c r="R86" i="15"/>
  <c r="Q86" i="15"/>
  <c r="P86" i="15"/>
  <c r="AP85" i="15"/>
  <c r="AO85" i="15"/>
  <c r="AN85" i="15"/>
  <c r="AM85" i="15"/>
  <c r="AL85" i="15"/>
  <c r="AK85" i="15"/>
  <c r="AJ85" i="15"/>
  <c r="AI85" i="15"/>
  <c r="AH85" i="15"/>
  <c r="AG85" i="15"/>
  <c r="AF85" i="15"/>
  <c r="AE85" i="15"/>
  <c r="AD85" i="15"/>
  <c r="AC85" i="15"/>
  <c r="AB85" i="15"/>
  <c r="AA85" i="15"/>
  <c r="Z85" i="15"/>
  <c r="Y85" i="15"/>
  <c r="X85" i="15"/>
  <c r="W85" i="15"/>
  <c r="V85" i="15"/>
  <c r="U85" i="15"/>
  <c r="T85" i="15"/>
  <c r="S85" i="15"/>
  <c r="R85" i="15"/>
  <c r="Q85" i="15"/>
  <c r="P85" i="15"/>
  <c r="AP84" i="15"/>
  <c r="AO84" i="15"/>
  <c r="AN84" i="15"/>
  <c r="AM84" i="15"/>
  <c r="AL84" i="15"/>
  <c r="AK84" i="15"/>
  <c r="AJ84" i="15"/>
  <c r="AI84" i="15"/>
  <c r="AH84" i="15"/>
  <c r="AG84" i="15"/>
  <c r="AF84" i="15"/>
  <c r="AE84" i="15"/>
  <c r="AD84" i="15"/>
  <c r="AC84" i="15"/>
  <c r="AB84" i="15"/>
  <c r="AA84" i="15"/>
  <c r="Z84" i="15"/>
  <c r="Y84" i="15"/>
  <c r="X84" i="15"/>
  <c r="W84" i="15"/>
  <c r="V84" i="15"/>
  <c r="U84" i="15"/>
  <c r="T84" i="15"/>
  <c r="S84" i="15"/>
  <c r="R84" i="15"/>
  <c r="Q84" i="15"/>
  <c r="P84" i="15"/>
  <c r="AP83" i="15"/>
  <c r="AO83" i="15"/>
  <c r="AN83" i="15"/>
  <c r="AM83" i="15"/>
  <c r="AL83" i="15"/>
  <c r="AK83" i="15"/>
  <c r="AJ83" i="15"/>
  <c r="AI83" i="15"/>
  <c r="AH83" i="15"/>
  <c r="AG83" i="15"/>
  <c r="AF83" i="15"/>
  <c r="AE83" i="15"/>
  <c r="AD83" i="15"/>
  <c r="AC83" i="15"/>
  <c r="AB83" i="15"/>
  <c r="AA83" i="15"/>
  <c r="Z83" i="15"/>
  <c r="Y83" i="15"/>
  <c r="X83" i="15"/>
  <c r="W83" i="15"/>
  <c r="V83" i="15"/>
  <c r="U83" i="15"/>
  <c r="T83" i="15"/>
  <c r="S83" i="15"/>
  <c r="R83" i="15"/>
  <c r="Q83" i="15"/>
  <c r="P83" i="15"/>
  <c r="AP82" i="15"/>
  <c r="AO82" i="15"/>
  <c r="AN82" i="15"/>
  <c r="AM82" i="15"/>
  <c r="AL82" i="15"/>
  <c r="AK82" i="15"/>
  <c r="AJ82" i="15"/>
  <c r="AI82" i="15"/>
  <c r="AH82" i="15"/>
  <c r="AG82" i="15"/>
  <c r="AF82" i="15"/>
  <c r="AE82" i="15"/>
  <c r="AD82" i="15"/>
  <c r="AC82" i="15"/>
  <c r="AB82" i="15"/>
  <c r="AA82" i="15"/>
  <c r="Z82" i="15"/>
  <c r="Y82" i="15"/>
  <c r="X82" i="15"/>
  <c r="W82" i="15"/>
  <c r="V82" i="15"/>
  <c r="U82" i="15"/>
  <c r="T82" i="15"/>
  <c r="S82" i="15"/>
  <c r="R82" i="15"/>
  <c r="Q82" i="15"/>
  <c r="P82" i="15"/>
  <c r="AP81" i="15"/>
  <c r="AO81" i="15"/>
  <c r="AN81" i="15"/>
  <c r="AM81" i="15"/>
  <c r="AL81" i="15"/>
  <c r="AK81" i="15"/>
  <c r="AJ81" i="15"/>
  <c r="AI81" i="15"/>
  <c r="AH81" i="15"/>
  <c r="AG81" i="15"/>
  <c r="AF81" i="15"/>
  <c r="AE81" i="15"/>
  <c r="AD81" i="15"/>
  <c r="AC81" i="15"/>
  <c r="AB81" i="15"/>
  <c r="AA81" i="15"/>
  <c r="Z81" i="15"/>
  <c r="Y81" i="15"/>
  <c r="X81" i="15"/>
  <c r="W81" i="15"/>
  <c r="V81" i="15"/>
  <c r="U81" i="15"/>
  <c r="T81" i="15"/>
  <c r="S81" i="15"/>
  <c r="R81" i="15"/>
  <c r="Q81" i="15"/>
  <c r="P81" i="15"/>
  <c r="AP80" i="15"/>
  <c r="AO80" i="15"/>
  <c r="AN80" i="15"/>
  <c r="AM80" i="15"/>
  <c r="AL80" i="15"/>
  <c r="AK80" i="15"/>
  <c r="AJ80" i="15"/>
  <c r="AI80" i="15"/>
  <c r="AH80" i="15"/>
  <c r="AG80" i="15"/>
  <c r="AF80" i="15"/>
  <c r="AE80" i="15"/>
  <c r="AD80" i="15"/>
  <c r="AC80" i="15"/>
  <c r="AB80" i="15"/>
  <c r="AA80" i="15"/>
  <c r="Z80" i="15"/>
  <c r="Y80" i="15"/>
  <c r="X80" i="15"/>
  <c r="W80" i="15"/>
  <c r="V80" i="15"/>
  <c r="U80" i="15"/>
  <c r="T80" i="15"/>
  <c r="S80" i="15"/>
  <c r="R80" i="15"/>
  <c r="Q80" i="15"/>
  <c r="P80" i="15"/>
  <c r="AP79" i="15"/>
  <c r="AO79" i="15"/>
  <c r="AN79" i="15"/>
  <c r="AM79" i="15"/>
  <c r="AL79" i="15"/>
  <c r="AK79" i="15"/>
  <c r="AJ79" i="15"/>
  <c r="AI79" i="15"/>
  <c r="AH79" i="15"/>
  <c r="AG79" i="15"/>
  <c r="AF79" i="15"/>
  <c r="AE79" i="15"/>
  <c r="AD79" i="15"/>
  <c r="AC79" i="15"/>
  <c r="AB79" i="15"/>
  <c r="AA79" i="15"/>
  <c r="Z79" i="15"/>
  <c r="Y79" i="15"/>
  <c r="X79" i="15"/>
  <c r="W79" i="15"/>
  <c r="V79" i="15"/>
  <c r="U79" i="15"/>
  <c r="T79" i="15"/>
  <c r="S79" i="15"/>
  <c r="R79" i="15"/>
  <c r="Q79" i="15"/>
  <c r="P79" i="15"/>
  <c r="AP78" i="15"/>
  <c r="AO78" i="15"/>
  <c r="AN78" i="15"/>
  <c r="AM78" i="15"/>
  <c r="AL78" i="15"/>
  <c r="AK78" i="15"/>
  <c r="AJ78" i="15"/>
  <c r="AI78" i="15"/>
  <c r="AH78" i="15"/>
  <c r="AG78" i="15"/>
  <c r="AF78" i="15"/>
  <c r="AE78" i="15"/>
  <c r="AD78" i="15"/>
  <c r="AC78" i="15"/>
  <c r="AB78" i="15"/>
  <c r="AA78" i="15"/>
  <c r="Z78" i="15"/>
  <c r="Y78" i="15"/>
  <c r="X78" i="15"/>
  <c r="W78" i="15"/>
  <c r="V78" i="15"/>
  <c r="U78" i="15"/>
  <c r="T78" i="15"/>
  <c r="S78" i="15"/>
  <c r="R78" i="15"/>
  <c r="Q78" i="15"/>
  <c r="P78" i="15"/>
  <c r="AP77" i="15"/>
  <c r="AO77" i="15"/>
  <c r="AN77" i="15"/>
  <c r="AM77" i="15"/>
  <c r="AL77" i="15"/>
  <c r="AK77" i="15"/>
  <c r="AJ77" i="15"/>
  <c r="AI77" i="15"/>
  <c r="AH77" i="15"/>
  <c r="AG77" i="15"/>
  <c r="AF77" i="15"/>
  <c r="AE77" i="15"/>
  <c r="AD77" i="15"/>
  <c r="AC77" i="15"/>
  <c r="AB77" i="15"/>
  <c r="AA77" i="15"/>
  <c r="Z77" i="15"/>
  <c r="Y77" i="15"/>
  <c r="X77" i="15"/>
  <c r="W77" i="15"/>
  <c r="V77" i="15"/>
  <c r="U77" i="15"/>
  <c r="T77" i="15"/>
  <c r="S77" i="15"/>
  <c r="R77" i="15"/>
  <c r="Q77" i="15"/>
  <c r="P77" i="15"/>
  <c r="AP76" i="15"/>
  <c r="AO76" i="15"/>
  <c r="AN76" i="15"/>
  <c r="AM76" i="15"/>
  <c r="AL76" i="15"/>
  <c r="AK76" i="15"/>
  <c r="AJ76" i="15"/>
  <c r="AI76" i="15"/>
  <c r="AH76" i="15"/>
  <c r="AG76" i="15"/>
  <c r="AF76" i="15"/>
  <c r="AE76" i="15"/>
  <c r="AD76" i="15"/>
  <c r="AC76" i="15"/>
  <c r="AB76" i="15"/>
  <c r="AA76" i="15"/>
  <c r="Z76" i="15"/>
  <c r="Y76" i="15"/>
  <c r="X76" i="15"/>
  <c r="W76" i="15"/>
  <c r="V76" i="15"/>
  <c r="U76" i="15"/>
  <c r="T76" i="15"/>
  <c r="S76" i="15"/>
  <c r="R76" i="15"/>
  <c r="Q76" i="15"/>
  <c r="P76" i="15"/>
  <c r="AP75" i="15"/>
  <c r="AO75" i="15"/>
  <c r="AN75" i="15"/>
  <c r="AM75" i="15"/>
  <c r="AL75" i="15"/>
  <c r="AK75" i="15"/>
  <c r="AJ75" i="15"/>
  <c r="AI75" i="15"/>
  <c r="AH75" i="15"/>
  <c r="AG75" i="15"/>
  <c r="AF75" i="15"/>
  <c r="AE75" i="15"/>
  <c r="AD75" i="15"/>
  <c r="AC75" i="15"/>
  <c r="AB75" i="15"/>
  <c r="AA75" i="15"/>
  <c r="Z75" i="15"/>
  <c r="Y75" i="15"/>
  <c r="X75" i="15"/>
  <c r="W75" i="15"/>
  <c r="V75" i="15"/>
  <c r="U75" i="15"/>
  <c r="T75" i="15"/>
  <c r="S75" i="15"/>
  <c r="R75" i="15"/>
  <c r="Q75" i="15"/>
  <c r="P75" i="15"/>
  <c r="AP74" i="15"/>
  <c r="AO74" i="15"/>
  <c r="AN74" i="15"/>
  <c r="AM74" i="15"/>
  <c r="AL74" i="15"/>
  <c r="AK74" i="15"/>
  <c r="AJ74" i="15"/>
  <c r="AI74" i="15"/>
  <c r="AH74" i="15"/>
  <c r="AG74" i="15"/>
  <c r="AF74" i="15"/>
  <c r="AE74" i="15"/>
  <c r="AD74" i="15"/>
  <c r="AC74" i="15"/>
  <c r="AB74" i="15"/>
  <c r="AA74" i="15"/>
  <c r="Z74" i="15"/>
  <c r="Y74" i="15"/>
  <c r="X74" i="15"/>
  <c r="W74" i="15"/>
  <c r="V74" i="15"/>
  <c r="U74" i="15"/>
  <c r="T74" i="15"/>
  <c r="S74" i="15"/>
  <c r="R74" i="15"/>
  <c r="Q74" i="15"/>
  <c r="P74" i="15"/>
  <c r="AP73" i="15"/>
  <c r="AO73" i="15"/>
  <c r="AN73" i="15"/>
  <c r="AM73" i="15"/>
  <c r="AL73" i="15"/>
  <c r="AK73" i="15"/>
  <c r="AJ73" i="15"/>
  <c r="AI73" i="15"/>
  <c r="AH73" i="15"/>
  <c r="AG73" i="15"/>
  <c r="AF73" i="15"/>
  <c r="AE73" i="15"/>
  <c r="AD73" i="15"/>
  <c r="AC73" i="15"/>
  <c r="AB73" i="15"/>
  <c r="AA73" i="15"/>
  <c r="Z73" i="15"/>
  <c r="Y73" i="15"/>
  <c r="X73" i="15"/>
  <c r="W73" i="15"/>
  <c r="V73" i="15"/>
  <c r="U73" i="15"/>
  <c r="T73" i="15"/>
  <c r="S73" i="15"/>
  <c r="R73" i="15"/>
  <c r="Q73" i="15"/>
  <c r="P73" i="15"/>
  <c r="AP72" i="15"/>
  <c r="AO72" i="15"/>
  <c r="AN72" i="15"/>
  <c r="AM72" i="15"/>
  <c r="AL72" i="15"/>
  <c r="AK72" i="15"/>
  <c r="AJ72" i="15"/>
  <c r="AI72" i="15"/>
  <c r="AH72" i="15"/>
  <c r="AG72" i="15"/>
  <c r="AF72" i="15"/>
  <c r="AE72" i="15"/>
  <c r="AD72" i="15"/>
  <c r="AC72" i="15"/>
  <c r="AB72" i="15"/>
  <c r="AA72" i="15"/>
  <c r="Z72" i="15"/>
  <c r="Y72" i="15"/>
  <c r="X72" i="15"/>
  <c r="W72" i="15"/>
  <c r="V72" i="15"/>
  <c r="U72" i="15"/>
  <c r="T72" i="15"/>
  <c r="S72" i="15"/>
  <c r="R72" i="15"/>
  <c r="Q72" i="15"/>
  <c r="P72" i="15"/>
  <c r="AP71" i="15"/>
  <c r="AO71" i="15"/>
  <c r="AN71" i="15"/>
  <c r="AM71" i="15"/>
  <c r="AL71" i="15"/>
  <c r="AK71" i="15"/>
  <c r="AJ71" i="15"/>
  <c r="AI71" i="15"/>
  <c r="AH71" i="15"/>
  <c r="AG71" i="15"/>
  <c r="AF71" i="15"/>
  <c r="AE71" i="15"/>
  <c r="AD71" i="15"/>
  <c r="AC71" i="15"/>
  <c r="AB71" i="15"/>
  <c r="AA71" i="15"/>
  <c r="Z71" i="15"/>
  <c r="Y71" i="15"/>
  <c r="X71" i="15"/>
  <c r="W71" i="15"/>
  <c r="V71" i="15"/>
  <c r="U71" i="15"/>
  <c r="T71" i="15"/>
  <c r="S71" i="15"/>
  <c r="R71" i="15"/>
  <c r="Q71" i="15"/>
  <c r="P71" i="15"/>
  <c r="AP70" i="15"/>
  <c r="AO70" i="15"/>
  <c r="AN70" i="15"/>
  <c r="AM70" i="15"/>
  <c r="AL70" i="15"/>
  <c r="AK70" i="15"/>
  <c r="AJ70" i="15"/>
  <c r="AI70" i="15"/>
  <c r="AH70" i="15"/>
  <c r="AG70" i="15"/>
  <c r="AF70" i="15"/>
  <c r="AE70" i="15"/>
  <c r="AD70" i="15"/>
  <c r="AC70" i="15"/>
  <c r="AB70" i="15"/>
  <c r="AA70" i="15"/>
  <c r="Z70" i="15"/>
  <c r="Y70" i="15"/>
  <c r="X70" i="15"/>
  <c r="W70" i="15"/>
  <c r="V70" i="15"/>
  <c r="U70" i="15"/>
  <c r="T70" i="15"/>
  <c r="S70" i="15"/>
  <c r="R70" i="15"/>
  <c r="Q70" i="15"/>
  <c r="P70" i="15"/>
  <c r="AP69" i="15"/>
  <c r="AO69" i="15"/>
  <c r="AN69" i="15"/>
  <c r="AM69" i="15"/>
  <c r="AL69" i="15"/>
  <c r="AK69" i="15"/>
  <c r="AJ69" i="15"/>
  <c r="AI69" i="15"/>
  <c r="AH69" i="15"/>
  <c r="AG69" i="15"/>
  <c r="AF69" i="15"/>
  <c r="AE69" i="15"/>
  <c r="AD69" i="15"/>
  <c r="AC69" i="15"/>
  <c r="AB69" i="15"/>
  <c r="AA69" i="15"/>
  <c r="Z69" i="15"/>
  <c r="Y69" i="15"/>
  <c r="X69" i="15"/>
  <c r="W69" i="15"/>
  <c r="V69" i="15"/>
  <c r="U69" i="15"/>
  <c r="T69" i="15"/>
  <c r="S69" i="15"/>
  <c r="R69" i="15"/>
  <c r="Q69" i="15"/>
  <c r="P69" i="15"/>
  <c r="AP68" i="15"/>
  <c r="AO68" i="15"/>
  <c r="AN68" i="15"/>
  <c r="AM68" i="15"/>
  <c r="AL68" i="15"/>
  <c r="AK68" i="15"/>
  <c r="AJ68" i="15"/>
  <c r="AI68" i="15"/>
  <c r="AH68" i="15"/>
  <c r="AG68" i="15"/>
  <c r="AF68" i="15"/>
  <c r="AE68" i="15"/>
  <c r="AD68" i="15"/>
  <c r="AC68" i="15"/>
  <c r="AB68" i="15"/>
  <c r="AA68" i="15"/>
  <c r="Z68" i="15"/>
  <c r="Y68" i="15"/>
  <c r="X68" i="15"/>
  <c r="W68" i="15"/>
  <c r="V68" i="15"/>
  <c r="U68" i="15"/>
  <c r="T68" i="15"/>
  <c r="S68" i="15"/>
  <c r="R68" i="15"/>
  <c r="Q68" i="15"/>
  <c r="P68" i="15"/>
  <c r="AP67" i="15"/>
  <c r="AO67" i="15"/>
  <c r="AN67" i="15"/>
  <c r="AM67" i="15"/>
  <c r="AL67" i="15"/>
  <c r="AK67" i="15"/>
  <c r="AJ67" i="15"/>
  <c r="AI67" i="15"/>
  <c r="AH67" i="15"/>
  <c r="AG67" i="15"/>
  <c r="AF67" i="15"/>
  <c r="AE67" i="15"/>
  <c r="AD67" i="15"/>
  <c r="AC67" i="15"/>
  <c r="AB67" i="15"/>
  <c r="AA67" i="15"/>
  <c r="Z67" i="15"/>
  <c r="Y67" i="15"/>
  <c r="X67" i="15"/>
  <c r="W67" i="15"/>
  <c r="V67" i="15"/>
  <c r="U67" i="15"/>
  <c r="T67" i="15"/>
  <c r="S67" i="15"/>
  <c r="R67" i="15"/>
  <c r="Q67" i="15"/>
  <c r="P67" i="15"/>
  <c r="AP66" i="15"/>
  <c r="AO66" i="15"/>
  <c r="AN66" i="15"/>
  <c r="AM66" i="15"/>
  <c r="AL66" i="15"/>
  <c r="AK66" i="15"/>
  <c r="AJ66" i="15"/>
  <c r="AI66" i="15"/>
  <c r="AH66" i="15"/>
  <c r="AG66" i="15"/>
  <c r="AF66" i="15"/>
  <c r="AE66" i="15"/>
  <c r="AD66" i="15"/>
  <c r="AC66" i="15"/>
  <c r="AB66" i="15"/>
  <c r="AA66" i="15"/>
  <c r="Z66" i="15"/>
  <c r="Y66" i="15"/>
  <c r="X66" i="15"/>
  <c r="W66" i="15"/>
  <c r="V66" i="15"/>
  <c r="U66" i="15"/>
  <c r="T66" i="15"/>
  <c r="S66" i="15"/>
  <c r="R66" i="15"/>
  <c r="Q66" i="15"/>
  <c r="P66" i="15"/>
  <c r="AP65" i="15"/>
  <c r="AO65" i="15"/>
  <c r="AN65" i="15"/>
  <c r="AM65" i="15"/>
  <c r="AL65" i="15"/>
  <c r="AK65" i="15"/>
  <c r="AJ65" i="15"/>
  <c r="AI65" i="15"/>
  <c r="AH65" i="15"/>
  <c r="AG65" i="15"/>
  <c r="AF65" i="15"/>
  <c r="AE65" i="15"/>
  <c r="AD65" i="15"/>
  <c r="AC65" i="15"/>
  <c r="AB65" i="15"/>
  <c r="AA65" i="15"/>
  <c r="Z65" i="15"/>
  <c r="Y65" i="15"/>
  <c r="X65" i="15"/>
  <c r="W65" i="15"/>
  <c r="V65" i="15"/>
  <c r="U65" i="15"/>
  <c r="T65" i="15"/>
  <c r="S65" i="15"/>
  <c r="R65" i="15"/>
  <c r="Q65" i="15"/>
  <c r="P65" i="15"/>
  <c r="AP64" i="15"/>
  <c r="AO64" i="15"/>
  <c r="AN64" i="15"/>
  <c r="AM64" i="15"/>
  <c r="AL64" i="15"/>
  <c r="AK64" i="15"/>
  <c r="AJ64" i="15"/>
  <c r="AI64" i="15"/>
  <c r="AH64" i="15"/>
  <c r="AG64" i="15"/>
  <c r="AF64" i="15"/>
  <c r="AE64" i="15"/>
  <c r="AD64" i="15"/>
  <c r="AC64" i="15"/>
  <c r="AB64" i="15"/>
  <c r="AA64" i="15"/>
  <c r="Z64" i="15"/>
  <c r="Y64" i="15"/>
  <c r="X64" i="15"/>
  <c r="W64" i="15"/>
  <c r="V64" i="15"/>
  <c r="U64" i="15"/>
  <c r="T64" i="15"/>
  <c r="S64" i="15"/>
  <c r="R64" i="15"/>
  <c r="Q64" i="15"/>
  <c r="P64" i="15"/>
  <c r="AP63" i="15"/>
  <c r="AO63" i="15"/>
  <c r="AN63" i="15"/>
  <c r="AM63" i="15"/>
  <c r="AL63" i="15"/>
  <c r="AK63" i="15"/>
  <c r="AJ63" i="15"/>
  <c r="AI63" i="15"/>
  <c r="AH63" i="15"/>
  <c r="AG63" i="15"/>
  <c r="AF63" i="15"/>
  <c r="AE63" i="15"/>
  <c r="AD63" i="15"/>
  <c r="AC63" i="15"/>
  <c r="AB63" i="15"/>
  <c r="AA63" i="15"/>
  <c r="Z63" i="15"/>
  <c r="Y63" i="15"/>
  <c r="X63" i="15"/>
  <c r="W63" i="15"/>
  <c r="V63" i="15"/>
  <c r="U63" i="15"/>
  <c r="T63" i="15"/>
  <c r="S63" i="15"/>
  <c r="R63" i="15"/>
  <c r="Q63" i="15"/>
  <c r="P63" i="15"/>
  <c r="AP62" i="15"/>
  <c r="AO62" i="15"/>
  <c r="AN62" i="15"/>
  <c r="AM62" i="15"/>
  <c r="AL62" i="15"/>
  <c r="AK62" i="15"/>
  <c r="AJ62" i="15"/>
  <c r="AI62" i="15"/>
  <c r="AH62" i="15"/>
  <c r="AG62" i="15"/>
  <c r="AF62" i="15"/>
  <c r="AE62" i="15"/>
  <c r="AD62" i="15"/>
  <c r="AC62" i="15"/>
  <c r="AB62" i="15"/>
  <c r="AA62" i="15"/>
  <c r="Z62" i="15"/>
  <c r="Y62" i="15"/>
  <c r="X62" i="15"/>
  <c r="W62" i="15"/>
  <c r="V62" i="15"/>
  <c r="U62" i="15"/>
  <c r="T62" i="15"/>
  <c r="S62" i="15"/>
  <c r="R62" i="15"/>
  <c r="Q62" i="15"/>
  <c r="P62" i="15"/>
  <c r="AP61" i="15"/>
  <c r="AO61" i="15"/>
  <c r="AN61" i="15"/>
  <c r="AM61" i="15"/>
  <c r="AL61" i="15"/>
  <c r="AK61" i="15"/>
  <c r="AJ61" i="15"/>
  <c r="AI61" i="15"/>
  <c r="AH61" i="15"/>
  <c r="AG61" i="15"/>
  <c r="AF61" i="15"/>
  <c r="AE61" i="15"/>
  <c r="AD61" i="15"/>
  <c r="AC61" i="15"/>
  <c r="AB61" i="15"/>
  <c r="AA61" i="15"/>
  <c r="Z61" i="15"/>
  <c r="Y61" i="15"/>
  <c r="X61" i="15"/>
  <c r="W61" i="15"/>
  <c r="V61" i="15"/>
  <c r="U61" i="15"/>
  <c r="T61" i="15"/>
  <c r="S61" i="15"/>
  <c r="R61" i="15"/>
  <c r="Q61" i="15"/>
  <c r="P61" i="15"/>
  <c r="AP60" i="15"/>
  <c r="AO60" i="15"/>
  <c r="AN60" i="15"/>
  <c r="AM60" i="15"/>
  <c r="AL60" i="15"/>
  <c r="AK60" i="15"/>
  <c r="AJ60" i="15"/>
  <c r="AI60" i="15"/>
  <c r="AH60" i="15"/>
  <c r="AG60" i="15"/>
  <c r="AF60" i="15"/>
  <c r="AE60" i="15"/>
  <c r="AD60" i="15"/>
  <c r="AC60" i="15"/>
  <c r="AB60" i="15"/>
  <c r="AA60" i="15"/>
  <c r="Z60" i="15"/>
  <c r="Y60" i="15"/>
  <c r="X60" i="15"/>
  <c r="W60" i="15"/>
  <c r="V60" i="15"/>
  <c r="U60" i="15"/>
  <c r="T60" i="15"/>
  <c r="S60" i="15"/>
  <c r="R60" i="15"/>
  <c r="Q60" i="15"/>
  <c r="P60" i="15"/>
  <c r="AP59" i="15"/>
  <c r="AO59" i="15"/>
  <c r="AN59" i="15"/>
  <c r="AM59" i="15"/>
  <c r="AL59" i="15"/>
  <c r="AK59" i="15"/>
  <c r="AJ59" i="15"/>
  <c r="AI59" i="15"/>
  <c r="AH59" i="15"/>
  <c r="AG59" i="15"/>
  <c r="AF59" i="15"/>
  <c r="AE59" i="15"/>
  <c r="AD59" i="15"/>
  <c r="AC59" i="15"/>
  <c r="AB59" i="15"/>
  <c r="AA59" i="15"/>
  <c r="Z59" i="15"/>
  <c r="Y59" i="15"/>
  <c r="X59" i="15"/>
  <c r="W59" i="15"/>
  <c r="V59" i="15"/>
  <c r="U59" i="15"/>
  <c r="T59" i="15"/>
  <c r="S59" i="15"/>
  <c r="R59" i="15"/>
  <c r="Q59" i="15"/>
  <c r="P59" i="15"/>
  <c r="AP58" i="15"/>
  <c r="AO58" i="15"/>
  <c r="AN58" i="15"/>
  <c r="AM58" i="15"/>
  <c r="AL58" i="15"/>
  <c r="AK58" i="15"/>
  <c r="AJ58" i="15"/>
  <c r="AI58" i="15"/>
  <c r="AH58" i="15"/>
  <c r="AG58" i="15"/>
  <c r="AF58" i="15"/>
  <c r="AE58" i="15"/>
  <c r="AD58" i="15"/>
  <c r="AC58" i="15"/>
  <c r="AB58" i="15"/>
  <c r="AA58" i="15"/>
  <c r="Z58" i="15"/>
  <c r="Y58" i="15"/>
  <c r="X58" i="15"/>
  <c r="W58" i="15"/>
  <c r="V58" i="15"/>
  <c r="U58" i="15"/>
  <c r="T58" i="15"/>
  <c r="S58" i="15"/>
  <c r="R58" i="15"/>
  <c r="Q58" i="15"/>
  <c r="P58" i="15"/>
  <c r="AP57" i="15"/>
  <c r="AO57" i="15"/>
  <c r="AN57" i="15"/>
  <c r="AM57" i="15"/>
  <c r="AL57" i="15"/>
  <c r="AK57" i="15"/>
  <c r="AJ57" i="15"/>
  <c r="AI57" i="15"/>
  <c r="AH57" i="15"/>
  <c r="AG57" i="15"/>
  <c r="AF57" i="15"/>
  <c r="AE57" i="15"/>
  <c r="AD57" i="15"/>
  <c r="AC57" i="15"/>
  <c r="AB57" i="15"/>
  <c r="AA57" i="15"/>
  <c r="Z57" i="15"/>
  <c r="Y57" i="15"/>
  <c r="X57" i="15"/>
  <c r="W57" i="15"/>
  <c r="V57" i="15"/>
  <c r="U57" i="15"/>
  <c r="T57" i="15"/>
  <c r="S57" i="15"/>
  <c r="R57" i="15"/>
  <c r="Q57" i="15"/>
  <c r="P57" i="15"/>
  <c r="AP56" i="15"/>
  <c r="AO56" i="15"/>
  <c r="AN56" i="15"/>
  <c r="AM56" i="15"/>
  <c r="AL56" i="15"/>
  <c r="AK56" i="15"/>
  <c r="AJ56" i="15"/>
  <c r="AI56" i="15"/>
  <c r="AH56" i="15"/>
  <c r="AG56" i="15"/>
  <c r="AF56" i="15"/>
  <c r="AE56" i="15"/>
  <c r="AD56" i="15"/>
  <c r="AC56" i="15"/>
  <c r="AB56" i="15"/>
  <c r="AA56" i="15"/>
  <c r="Z56" i="15"/>
  <c r="Y56" i="15"/>
  <c r="X56" i="15"/>
  <c r="W56" i="15"/>
  <c r="V56" i="15"/>
  <c r="U56" i="15"/>
  <c r="T56" i="15"/>
  <c r="S56" i="15"/>
  <c r="R56" i="15"/>
  <c r="Q56" i="15"/>
  <c r="P56" i="15"/>
  <c r="AP55" i="15"/>
  <c r="AO55" i="15"/>
  <c r="AN55" i="15"/>
  <c r="AM55" i="15"/>
  <c r="AL55" i="15"/>
  <c r="AK55" i="15"/>
  <c r="AJ55" i="15"/>
  <c r="AI55" i="15"/>
  <c r="AH55" i="15"/>
  <c r="AG55" i="15"/>
  <c r="AF55" i="15"/>
  <c r="AE55" i="15"/>
  <c r="AD55" i="15"/>
  <c r="AC55" i="15"/>
  <c r="AB55" i="15"/>
  <c r="AA55" i="15"/>
  <c r="Z55" i="15"/>
  <c r="Y55" i="15"/>
  <c r="X55" i="15"/>
  <c r="W55" i="15"/>
  <c r="V55" i="15"/>
  <c r="U55" i="15"/>
  <c r="T55" i="15"/>
  <c r="S55" i="15"/>
  <c r="R55" i="15"/>
  <c r="Q55" i="15"/>
  <c r="P55" i="15"/>
  <c r="AP54" i="15"/>
  <c r="AO54" i="15"/>
  <c r="AN54" i="15"/>
  <c r="AM54" i="15"/>
  <c r="AL54" i="15"/>
  <c r="AK54" i="15"/>
  <c r="AJ54" i="15"/>
  <c r="AI54" i="15"/>
  <c r="AH54" i="15"/>
  <c r="AG54" i="15"/>
  <c r="AF54" i="15"/>
  <c r="AE54" i="15"/>
  <c r="AD54" i="15"/>
  <c r="AC54" i="15"/>
  <c r="AB54" i="15"/>
  <c r="AA54" i="15"/>
  <c r="Z54" i="15"/>
  <c r="Y54" i="15"/>
  <c r="X54" i="15"/>
  <c r="W54" i="15"/>
  <c r="V54" i="15"/>
  <c r="U54" i="15"/>
  <c r="T54" i="15"/>
  <c r="S54" i="15"/>
  <c r="R54" i="15"/>
  <c r="Q54" i="15"/>
  <c r="P54" i="15"/>
  <c r="AP53" i="15"/>
  <c r="AO53" i="15"/>
  <c r="AN53" i="15"/>
  <c r="AM53" i="15"/>
  <c r="AL53" i="15"/>
  <c r="AK53" i="15"/>
  <c r="AJ53" i="15"/>
  <c r="AI53" i="15"/>
  <c r="AH53" i="15"/>
  <c r="AG53" i="15"/>
  <c r="AF53" i="15"/>
  <c r="AE53" i="15"/>
  <c r="AD53" i="15"/>
  <c r="AC53" i="15"/>
  <c r="AB53" i="15"/>
  <c r="AA53" i="15"/>
  <c r="Z53" i="15"/>
  <c r="Y53" i="15"/>
  <c r="X53" i="15"/>
  <c r="W53" i="15"/>
  <c r="V53" i="15"/>
  <c r="U53" i="15"/>
  <c r="T53" i="15"/>
  <c r="S53" i="15"/>
  <c r="R53" i="15"/>
  <c r="Q53" i="15"/>
  <c r="P53" i="15"/>
  <c r="AP52" i="15"/>
  <c r="AO52" i="15"/>
  <c r="AN52" i="15"/>
  <c r="AM52" i="15"/>
  <c r="AL52" i="15"/>
  <c r="AK52" i="15"/>
  <c r="AJ52" i="15"/>
  <c r="AI52" i="15"/>
  <c r="AH52" i="15"/>
  <c r="AG52" i="15"/>
  <c r="AF52" i="15"/>
  <c r="AE52" i="15"/>
  <c r="AD52" i="15"/>
  <c r="AC52" i="15"/>
  <c r="AB52" i="15"/>
  <c r="AA52" i="15"/>
  <c r="Z52" i="15"/>
  <c r="Y52" i="15"/>
  <c r="X52" i="15"/>
  <c r="W52" i="15"/>
  <c r="V52" i="15"/>
  <c r="U52" i="15"/>
  <c r="T52" i="15"/>
  <c r="S52" i="15"/>
  <c r="R52" i="15"/>
  <c r="Q52" i="15"/>
  <c r="P52" i="15"/>
  <c r="AP51" i="15"/>
  <c r="AO51" i="15"/>
  <c r="AN51" i="15"/>
  <c r="AM51" i="15"/>
  <c r="AL51" i="15"/>
  <c r="AK51" i="15"/>
  <c r="AJ51" i="15"/>
  <c r="AI51" i="15"/>
  <c r="AH51" i="15"/>
  <c r="AG51" i="15"/>
  <c r="AF51" i="15"/>
  <c r="AE51" i="15"/>
  <c r="AD51" i="15"/>
  <c r="AC51" i="15"/>
  <c r="AB51" i="15"/>
  <c r="AA51" i="15"/>
  <c r="Z51" i="15"/>
  <c r="Y51" i="15"/>
  <c r="X51" i="15"/>
  <c r="W51" i="15"/>
  <c r="V51" i="15"/>
  <c r="U51" i="15"/>
  <c r="T51" i="15"/>
  <c r="S51" i="15"/>
  <c r="R51" i="15"/>
  <c r="Q51" i="15"/>
  <c r="P51" i="15"/>
  <c r="AP50" i="15"/>
  <c r="AO50" i="15"/>
  <c r="AN50" i="15"/>
  <c r="AM50" i="15"/>
  <c r="AL50" i="15"/>
  <c r="AK50" i="15"/>
  <c r="AJ50" i="15"/>
  <c r="AI50" i="15"/>
  <c r="AH50" i="15"/>
  <c r="AG50" i="15"/>
  <c r="AF50" i="15"/>
  <c r="AE50" i="15"/>
  <c r="AD50" i="15"/>
  <c r="AC50" i="15"/>
  <c r="AB50" i="15"/>
  <c r="AA50" i="15"/>
  <c r="Z50" i="15"/>
  <c r="Y50" i="15"/>
  <c r="X50" i="15"/>
  <c r="W50" i="15"/>
  <c r="V50" i="15"/>
  <c r="U50" i="15"/>
  <c r="T50" i="15"/>
  <c r="S50" i="15"/>
  <c r="R50" i="15"/>
  <c r="Q50" i="15"/>
  <c r="P50" i="15"/>
  <c r="AP49" i="15"/>
  <c r="AO49" i="15"/>
  <c r="AN49" i="15"/>
  <c r="AM49" i="15"/>
  <c r="AL49" i="15"/>
  <c r="AK49" i="15"/>
  <c r="AJ49" i="15"/>
  <c r="AI49" i="15"/>
  <c r="AH49" i="15"/>
  <c r="AG49" i="15"/>
  <c r="AF49" i="15"/>
  <c r="AE49" i="15"/>
  <c r="AD49" i="15"/>
  <c r="AC49" i="15"/>
  <c r="AB49" i="15"/>
  <c r="AA49" i="15"/>
  <c r="Z49" i="15"/>
  <c r="Y49" i="15"/>
  <c r="X49" i="15"/>
  <c r="W49" i="15"/>
  <c r="V49" i="15"/>
  <c r="U49" i="15"/>
  <c r="T49" i="15"/>
  <c r="S49" i="15"/>
  <c r="R49" i="15"/>
  <c r="Q49" i="15"/>
  <c r="P49" i="15"/>
  <c r="AP48" i="15"/>
  <c r="AO48" i="15"/>
  <c r="AN48" i="15"/>
  <c r="AM48" i="15"/>
  <c r="AL48" i="15"/>
  <c r="AK48" i="15"/>
  <c r="AJ48" i="15"/>
  <c r="AI48" i="15"/>
  <c r="AH48" i="15"/>
  <c r="AG48" i="15"/>
  <c r="AF48" i="15"/>
  <c r="AE48" i="15"/>
  <c r="AD48" i="15"/>
  <c r="AC48" i="15"/>
  <c r="AB48" i="15"/>
  <c r="AA48" i="15"/>
  <c r="Z48" i="15"/>
  <c r="Y48" i="15"/>
  <c r="X48" i="15"/>
  <c r="W48" i="15"/>
  <c r="V48" i="15"/>
  <c r="U48" i="15"/>
  <c r="T48" i="15"/>
  <c r="S48" i="15"/>
  <c r="R48" i="15"/>
  <c r="Q48" i="15"/>
  <c r="P48" i="15"/>
  <c r="AP47" i="15"/>
  <c r="AO47" i="15"/>
  <c r="AN47" i="15"/>
  <c r="AM47" i="15"/>
  <c r="AL47" i="15"/>
  <c r="AK47" i="15"/>
  <c r="AJ47" i="15"/>
  <c r="AI47" i="15"/>
  <c r="AH47" i="15"/>
  <c r="AG47" i="15"/>
  <c r="AF47" i="15"/>
  <c r="AE47" i="15"/>
  <c r="AD47" i="15"/>
  <c r="AC47" i="15"/>
  <c r="AB47" i="15"/>
  <c r="AA47" i="15"/>
  <c r="Z47" i="15"/>
  <c r="Y47" i="15"/>
  <c r="X47" i="15"/>
  <c r="W47" i="15"/>
  <c r="V47" i="15"/>
  <c r="U47" i="15"/>
  <c r="T47" i="15"/>
  <c r="S47" i="15"/>
  <c r="R47" i="15"/>
  <c r="Q47" i="15"/>
  <c r="P47" i="15"/>
  <c r="AP46" i="15"/>
  <c r="AO46" i="15"/>
  <c r="AN46" i="15"/>
  <c r="AM46" i="15"/>
  <c r="AL46" i="15"/>
  <c r="AK46" i="15"/>
  <c r="AJ46" i="15"/>
  <c r="AI46" i="15"/>
  <c r="AH46" i="15"/>
  <c r="AG46" i="15"/>
  <c r="AF46" i="15"/>
  <c r="AE46" i="15"/>
  <c r="AD46" i="15"/>
  <c r="AC46" i="15"/>
  <c r="AB46" i="15"/>
  <c r="AA46" i="15"/>
  <c r="Z46" i="15"/>
  <c r="Y46" i="15"/>
  <c r="X46" i="15"/>
  <c r="W46" i="15"/>
  <c r="V46" i="15"/>
  <c r="U46" i="15"/>
  <c r="T46" i="15"/>
  <c r="S46" i="15"/>
  <c r="R46" i="15"/>
  <c r="Q46" i="15"/>
  <c r="P46" i="15"/>
  <c r="AP45" i="15"/>
  <c r="AO45" i="15"/>
  <c r="AN45" i="15"/>
  <c r="AM45" i="15"/>
  <c r="AL45" i="15"/>
  <c r="AK45" i="15"/>
  <c r="AJ45" i="15"/>
  <c r="AI45" i="15"/>
  <c r="AH45" i="15"/>
  <c r="AG45" i="15"/>
  <c r="AF45" i="15"/>
  <c r="AE45" i="15"/>
  <c r="AD45" i="15"/>
  <c r="AC45" i="15"/>
  <c r="AB45" i="15"/>
  <c r="AA45" i="15"/>
  <c r="Z45" i="15"/>
  <c r="Y45" i="15"/>
  <c r="X45" i="15"/>
  <c r="W45" i="15"/>
  <c r="V45" i="15"/>
  <c r="U45" i="15"/>
  <c r="T45" i="15"/>
  <c r="S45" i="15"/>
  <c r="R45" i="15"/>
  <c r="Q45" i="15"/>
  <c r="P45" i="15"/>
  <c r="AP44" i="15"/>
  <c r="AO44" i="15"/>
  <c r="AN44" i="15"/>
  <c r="AM44" i="15"/>
  <c r="AL44" i="15"/>
  <c r="AK44" i="15"/>
  <c r="AJ44" i="15"/>
  <c r="AI44" i="15"/>
  <c r="AH44" i="15"/>
  <c r="AG44" i="15"/>
  <c r="AF44" i="15"/>
  <c r="AE44" i="15"/>
  <c r="AD44" i="15"/>
  <c r="AC44" i="15"/>
  <c r="AB44" i="15"/>
  <c r="AA44" i="15"/>
  <c r="Z44" i="15"/>
  <c r="Y44" i="15"/>
  <c r="X44" i="15"/>
  <c r="W44" i="15"/>
  <c r="V44" i="15"/>
  <c r="U44" i="15"/>
  <c r="T44" i="15"/>
  <c r="S44" i="15"/>
  <c r="R44" i="15"/>
  <c r="Q44" i="15"/>
  <c r="P44" i="15"/>
  <c r="AP43" i="15"/>
  <c r="AO43" i="15"/>
  <c r="AN43" i="15"/>
  <c r="AM43" i="15"/>
  <c r="AL43" i="15"/>
  <c r="AK43" i="15"/>
  <c r="AJ43" i="15"/>
  <c r="AI43" i="15"/>
  <c r="AH43" i="15"/>
  <c r="AG43" i="15"/>
  <c r="AF43" i="15"/>
  <c r="AE43" i="15"/>
  <c r="AD43" i="15"/>
  <c r="AC43" i="15"/>
  <c r="AB43" i="15"/>
  <c r="AA43" i="15"/>
  <c r="Z43" i="15"/>
  <c r="Y43" i="15"/>
  <c r="X43" i="15"/>
  <c r="W43" i="15"/>
  <c r="V43" i="15"/>
  <c r="U43" i="15"/>
  <c r="T43" i="15"/>
  <c r="S43" i="15"/>
  <c r="R43" i="15"/>
  <c r="Q43" i="15"/>
  <c r="P43" i="15"/>
  <c r="AP42" i="15"/>
  <c r="AO42" i="15"/>
  <c r="AN42" i="15"/>
  <c r="AM42" i="15"/>
  <c r="AL42" i="15"/>
  <c r="AK42" i="15"/>
  <c r="AJ42" i="15"/>
  <c r="AI42" i="15"/>
  <c r="AH42" i="15"/>
  <c r="AG42" i="15"/>
  <c r="AF42" i="15"/>
  <c r="AE42" i="15"/>
  <c r="AD42" i="15"/>
  <c r="AC42" i="15"/>
  <c r="AB42" i="15"/>
  <c r="AA42" i="15"/>
  <c r="Z42" i="15"/>
  <c r="Y42" i="15"/>
  <c r="X42" i="15"/>
  <c r="W42" i="15"/>
  <c r="V42" i="15"/>
  <c r="U42" i="15"/>
  <c r="T42" i="15"/>
  <c r="S42" i="15"/>
  <c r="R42" i="15"/>
  <c r="Q42" i="15"/>
  <c r="P42" i="15"/>
  <c r="AP41" i="15"/>
  <c r="AO41" i="15"/>
  <c r="AN41" i="15"/>
  <c r="AM41" i="15"/>
  <c r="AL41" i="15"/>
  <c r="AK41" i="15"/>
  <c r="AJ41" i="15"/>
  <c r="AI41" i="15"/>
  <c r="AH41" i="15"/>
  <c r="AG41" i="15"/>
  <c r="AF41" i="15"/>
  <c r="AE41" i="15"/>
  <c r="AD41" i="15"/>
  <c r="AC41" i="15"/>
  <c r="AB41" i="15"/>
  <c r="AA41" i="15"/>
  <c r="Z41" i="15"/>
  <c r="Y41" i="15"/>
  <c r="X41" i="15"/>
  <c r="W41" i="15"/>
  <c r="V41" i="15"/>
  <c r="U41" i="15"/>
  <c r="T41" i="15"/>
  <c r="S41" i="15"/>
  <c r="R41" i="15"/>
  <c r="Q41" i="15"/>
  <c r="P41" i="15"/>
  <c r="AP40" i="15"/>
  <c r="AO40" i="15"/>
  <c r="AN40" i="15"/>
  <c r="AM40" i="15"/>
  <c r="AL40" i="15"/>
  <c r="AK40" i="15"/>
  <c r="AJ40" i="15"/>
  <c r="AI40" i="15"/>
  <c r="AH40" i="15"/>
  <c r="AG40" i="15"/>
  <c r="AF40" i="15"/>
  <c r="AE40" i="15"/>
  <c r="AD40" i="15"/>
  <c r="AC40" i="15"/>
  <c r="AB40" i="15"/>
  <c r="AA40" i="15"/>
  <c r="Z40" i="15"/>
  <c r="Y40" i="15"/>
  <c r="X40" i="15"/>
  <c r="W40" i="15"/>
  <c r="V40" i="15"/>
  <c r="U40" i="15"/>
  <c r="T40" i="15"/>
  <c r="S40" i="15"/>
  <c r="R40" i="15"/>
  <c r="Q40" i="15"/>
  <c r="P40" i="15"/>
  <c r="AP39" i="15"/>
  <c r="AO39" i="15"/>
  <c r="AN39" i="15"/>
  <c r="AM39" i="15"/>
  <c r="AL39" i="15"/>
  <c r="AK39" i="15"/>
  <c r="AJ39" i="15"/>
  <c r="AI39" i="15"/>
  <c r="AH39" i="15"/>
  <c r="AG39" i="15"/>
  <c r="AF39" i="15"/>
  <c r="AE39" i="15"/>
  <c r="AD39" i="15"/>
  <c r="AC39" i="15"/>
  <c r="AB39" i="15"/>
  <c r="AA39" i="15"/>
  <c r="Z39" i="15"/>
  <c r="Y39" i="15"/>
  <c r="X39" i="15"/>
  <c r="W39" i="15"/>
  <c r="V39" i="15"/>
  <c r="U39" i="15"/>
  <c r="T39" i="15"/>
  <c r="S39" i="15"/>
  <c r="R39" i="15"/>
  <c r="Q39" i="15"/>
  <c r="P39" i="15"/>
  <c r="AP38" i="15"/>
  <c r="AO38" i="15"/>
  <c r="AN38" i="15"/>
  <c r="AM38" i="15"/>
  <c r="AL38" i="15"/>
  <c r="AK38" i="15"/>
  <c r="AJ38" i="15"/>
  <c r="AI38" i="15"/>
  <c r="AH38" i="15"/>
  <c r="AG38" i="15"/>
  <c r="AF38" i="15"/>
  <c r="AE38" i="15"/>
  <c r="AD38" i="15"/>
  <c r="AC38" i="15"/>
  <c r="AB38" i="15"/>
  <c r="AA38" i="15"/>
  <c r="Z38" i="15"/>
  <c r="Y38" i="15"/>
  <c r="X38" i="15"/>
  <c r="W38" i="15"/>
  <c r="V38" i="15"/>
  <c r="U38" i="15"/>
  <c r="T38" i="15"/>
  <c r="S38" i="15"/>
  <c r="R38" i="15"/>
  <c r="Q38" i="15"/>
  <c r="P38" i="15"/>
  <c r="AP37" i="15"/>
  <c r="AO37" i="15"/>
  <c r="AN37" i="15"/>
  <c r="AM37" i="15"/>
  <c r="AL37" i="15"/>
  <c r="AK37" i="15"/>
  <c r="AJ37" i="15"/>
  <c r="AI37" i="15"/>
  <c r="AH37" i="15"/>
  <c r="AG37" i="15"/>
  <c r="AF37" i="15"/>
  <c r="AE37" i="15"/>
  <c r="AD37" i="15"/>
  <c r="AC37" i="15"/>
  <c r="AB37" i="15"/>
  <c r="AA37" i="15"/>
  <c r="Z37" i="15"/>
  <c r="Y37" i="15"/>
  <c r="X37" i="15"/>
  <c r="W37" i="15"/>
  <c r="V37" i="15"/>
  <c r="U37" i="15"/>
  <c r="T37" i="15"/>
  <c r="S37" i="15"/>
  <c r="R37" i="15"/>
  <c r="Q37" i="15"/>
  <c r="P37" i="15"/>
  <c r="AP36" i="15"/>
  <c r="AO36" i="15"/>
  <c r="AN36" i="15"/>
  <c r="AM36" i="15"/>
  <c r="AL36" i="15"/>
  <c r="AK36" i="15"/>
  <c r="AJ36" i="15"/>
  <c r="AI36" i="15"/>
  <c r="AH36" i="15"/>
  <c r="AG36" i="15"/>
  <c r="AF36" i="15"/>
  <c r="AE36" i="15"/>
  <c r="AD36" i="15"/>
  <c r="AC36" i="15"/>
  <c r="AB36" i="15"/>
  <c r="AA36" i="15"/>
  <c r="Z36" i="15"/>
  <c r="Y36" i="15"/>
  <c r="X36" i="15"/>
  <c r="W36" i="15"/>
  <c r="V36" i="15"/>
  <c r="U36" i="15"/>
  <c r="T36" i="15"/>
  <c r="S36" i="15"/>
  <c r="R36" i="15"/>
  <c r="Q36" i="15"/>
  <c r="P36" i="15"/>
  <c r="AP35" i="15"/>
  <c r="AO35" i="15"/>
  <c r="AN35" i="15"/>
  <c r="AM35" i="15"/>
  <c r="AL35" i="15"/>
  <c r="AK35" i="15"/>
  <c r="AJ35" i="15"/>
  <c r="AI35" i="15"/>
  <c r="AH35" i="15"/>
  <c r="AG35" i="15"/>
  <c r="AF35" i="15"/>
  <c r="AE35" i="15"/>
  <c r="AD35" i="15"/>
  <c r="AC35" i="15"/>
  <c r="AB35" i="15"/>
  <c r="AA35" i="15"/>
  <c r="Z35" i="15"/>
  <c r="Y35" i="15"/>
  <c r="X35" i="15"/>
  <c r="W35" i="15"/>
  <c r="V35" i="15"/>
  <c r="U35" i="15"/>
  <c r="T35" i="15"/>
  <c r="S35" i="15"/>
  <c r="R35" i="15"/>
  <c r="Q35" i="15"/>
  <c r="P35" i="15"/>
  <c r="AP34" i="15"/>
  <c r="AO34" i="15"/>
  <c r="AN34" i="15"/>
  <c r="AM34" i="15"/>
  <c r="AL34" i="15"/>
  <c r="AK34" i="15"/>
  <c r="AJ34" i="15"/>
  <c r="AI34" i="15"/>
  <c r="AH34" i="15"/>
  <c r="AG34" i="15"/>
  <c r="AF34" i="15"/>
  <c r="AE34" i="15"/>
  <c r="AD34" i="15"/>
  <c r="AC34" i="15"/>
  <c r="AB34" i="15"/>
  <c r="AA34" i="15"/>
  <c r="Z34" i="15"/>
  <c r="Y34" i="15"/>
  <c r="X34" i="15"/>
  <c r="W34" i="15"/>
  <c r="V34" i="15"/>
  <c r="U34" i="15"/>
  <c r="T34" i="15"/>
  <c r="S34" i="15"/>
  <c r="R34" i="15"/>
  <c r="Q34" i="15"/>
  <c r="P34" i="15"/>
  <c r="AP33" i="15"/>
  <c r="AO33" i="15"/>
  <c r="AN33" i="15"/>
  <c r="AM33" i="15"/>
  <c r="AL33" i="15"/>
  <c r="AK33" i="15"/>
  <c r="AJ33" i="15"/>
  <c r="AI33" i="15"/>
  <c r="AH33" i="15"/>
  <c r="AG33" i="15"/>
  <c r="AF33" i="15"/>
  <c r="AE33" i="15"/>
  <c r="AD33" i="15"/>
  <c r="AC33" i="15"/>
  <c r="AB33" i="15"/>
  <c r="AA33" i="15"/>
  <c r="Z33" i="15"/>
  <c r="Y33" i="15"/>
  <c r="X33" i="15"/>
  <c r="W33" i="15"/>
  <c r="V33" i="15"/>
  <c r="U33" i="15"/>
  <c r="T33" i="15"/>
  <c r="S33" i="15"/>
  <c r="R33" i="15"/>
  <c r="Q33" i="15"/>
  <c r="P33" i="15"/>
  <c r="AP32" i="15"/>
  <c r="AO32" i="15"/>
  <c r="AN32" i="15"/>
  <c r="AM32" i="15"/>
  <c r="AL32" i="15"/>
  <c r="AK32" i="15"/>
  <c r="AJ32" i="15"/>
  <c r="AI32" i="15"/>
  <c r="AH32" i="15"/>
  <c r="AG32" i="15"/>
  <c r="AF32" i="15"/>
  <c r="AE32" i="15"/>
  <c r="AD32" i="15"/>
  <c r="AC32" i="15"/>
  <c r="AB32" i="15"/>
  <c r="AA32" i="15"/>
  <c r="Z32" i="15"/>
  <c r="Y32" i="15"/>
  <c r="X32" i="15"/>
  <c r="W32" i="15"/>
  <c r="V32" i="15"/>
  <c r="U32" i="15"/>
  <c r="T32" i="15"/>
  <c r="S32" i="15"/>
  <c r="R32" i="15"/>
  <c r="Q32" i="15"/>
  <c r="P32" i="15"/>
  <c r="AP31" i="15"/>
  <c r="AO31" i="15"/>
  <c r="AN31" i="15"/>
  <c r="AM31" i="15"/>
  <c r="AL31" i="15"/>
  <c r="AK31" i="15"/>
  <c r="AJ31" i="15"/>
  <c r="AI31" i="15"/>
  <c r="AH31" i="15"/>
  <c r="AG31" i="15"/>
  <c r="AF31" i="15"/>
  <c r="AE31" i="15"/>
  <c r="AD31" i="15"/>
  <c r="AC31" i="15"/>
  <c r="AB31" i="15"/>
  <c r="AA31" i="15"/>
  <c r="Z31" i="15"/>
  <c r="Y31" i="15"/>
  <c r="X31" i="15"/>
  <c r="W31" i="15"/>
  <c r="V31" i="15"/>
  <c r="U31" i="15"/>
  <c r="T31" i="15"/>
  <c r="S31" i="15"/>
  <c r="R31" i="15"/>
  <c r="Q31" i="15"/>
  <c r="P31" i="15"/>
  <c r="AP30" i="15"/>
  <c r="AO30" i="15"/>
  <c r="AN30" i="15"/>
  <c r="AM30" i="15"/>
  <c r="AL30" i="15"/>
  <c r="AK30" i="15"/>
  <c r="AJ30" i="15"/>
  <c r="AI30" i="15"/>
  <c r="AH30" i="15"/>
  <c r="AG30" i="15"/>
  <c r="AF30" i="15"/>
  <c r="AE30" i="15"/>
  <c r="AD30" i="15"/>
  <c r="AC30" i="15"/>
  <c r="AB30" i="15"/>
  <c r="AA30" i="15"/>
  <c r="Z30" i="15"/>
  <c r="Y30" i="15"/>
  <c r="X30" i="15"/>
  <c r="W30" i="15"/>
  <c r="V30" i="15"/>
  <c r="U30" i="15"/>
  <c r="T30" i="15"/>
  <c r="S30" i="15"/>
  <c r="R30" i="15"/>
  <c r="Q30" i="15"/>
  <c r="P30" i="15"/>
  <c r="AP29" i="15"/>
  <c r="AO29" i="15"/>
  <c r="AN29" i="15"/>
  <c r="AM29" i="15"/>
  <c r="AL29" i="15"/>
  <c r="AK29" i="15"/>
  <c r="AJ29" i="15"/>
  <c r="AI29" i="15"/>
  <c r="AH29" i="15"/>
  <c r="AG29" i="15"/>
  <c r="AF29" i="15"/>
  <c r="AE29" i="15"/>
  <c r="AD29" i="15"/>
  <c r="AC29" i="15"/>
  <c r="AB29" i="15"/>
  <c r="AA29" i="15"/>
  <c r="Z29" i="15"/>
  <c r="Y29" i="15"/>
  <c r="X29" i="15"/>
  <c r="W29" i="15"/>
  <c r="V29" i="15"/>
  <c r="U29" i="15"/>
  <c r="T29" i="15"/>
  <c r="S29" i="15"/>
  <c r="R29" i="15"/>
  <c r="Q29" i="15"/>
  <c r="P29" i="15"/>
  <c r="AP28" i="15"/>
  <c r="AO28" i="15"/>
  <c r="AN28" i="15"/>
  <c r="AM28" i="15"/>
  <c r="AL28" i="15"/>
  <c r="AK28" i="15"/>
  <c r="AJ28" i="15"/>
  <c r="AI28" i="15"/>
  <c r="AH28" i="15"/>
  <c r="AG28" i="15"/>
  <c r="AF28" i="15"/>
  <c r="AE28" i="15"/>
  <c r="AD28" i="15"/>
  <c r="AC28" i="15"/>
  <c r="AB28" i="15"/>
  <c r="AA28" i="15"/>
  <c r="Z28" i="15"/>
  <c r="Y28" i="15"/>
  <c r="X28" i="15"/>
  <c r="W28" i="15"/>
  <c r="V28" i="15"/>
  <c r="U28" i="15"/>
  <c r="T28" i="15"/>
  <c r="S28" i="15"/>
  <c r="R28" i="15"/>
  <c r="Q28" i="15"/>
  <c r="P28" i="15"/>
  <c r="AP27" i="15"/>
  <c r="AO27" i="15"/>
  <c r="AN27" i="15"/>
  <c r="AM27" i="15"/>
  <c r="AL27" i="15"/>
  <c r="AK27" i="15"/>
  <c r="AJ27" i="15"/>
  <c r="AI27" i="15"/>
  <c r="AH27" i="15"/>
  <c r="AG27" i="15"/>
  <c r="AF27" i="15"/>
  <c r="AE27" i="15"/>
  <c r="AD27" i="15"/>
  <c r="AC27" i="15"/>
  <c r="AB27" i="15"/>
  <c r="AA27" i="15"/>
  <c r="Z27" i="15"/>
  <c r="Y27" i="15"/>
  <c r="X27" i="15"/>
  <c r="W27" i="15"/>
  <c r="V27" i="15"/>
  <c r="U27" i="15"/>
  <c r="T27" i="15"/>
  <c r="S27" i="15"/>
  <c r="R27" i="15"/>
  <c r="Q27" i="15"/>
  <c r="P27" i="15"/>
  <c r="AP26" i="15"/>
  <c r="AO26" i="15"/>
  <c r="AN26" i="15"/>
  <c r="AM26" i="15"/>
  <c r="AL26" i="15"/>
  <c r="AK26" i="15"/>
  <c r="AJ26" i="15"/>
  <c r="AI26" i="15"/>
  <c r="AH26" i="15"/>
  <c r="AG26" i="15"/>
  <c r="AF26" i="15"/>
  <c r="AE26" i="15"/>
  <c r="AD26" i="15"/>
  <c r="AC26" i="15"/>
  <c r="AB26" i="15"/>
  <c r="AA26" i="15"/>
  <c r="Z26" i="15"/>
  <c r="Y26" i="15"/>
  <c r="X26" i="15"/>
  <c r="W26" i="15"/>
  <c r="V26" i="15"/>
  <c r="U26" i="15"/>
  <c r="T26" i="15"/>
  <c r="S26" i="15"/>
  <c r="R26" i="15"/>
  <c r="Q26" i="15"/>
  <c r="P26" i="15"/>
  <c r="AP25" i="15"/>
  <c r="AO25" i="15"/>
  <c r="AN25" i="15"/>
  <c r="AM25" i="15"/>
  <c r="AL25" i="15"/>
  <c r="AK25" i="15"/>
  <c r="AJ25" i="15"/>
  <c r="AI25" i="15"/>
  <c r="AH25" i="15"/>
  <c r="AG25" i="15"/>
  <c r="AF25" i="15"/>
  <c r="AE25" i="15"/>
  <c r="AD25" i="15"/>
  <c r="AC25" i="15"/>
  <c r="AB25" i="15"/>
  <c r="AA25" i="15"/>
  <c r="Z25" i="15"/>
  <c r="Y25" i="15"/>
  <c r="X25" i="15"/>
  <c r="W25" i="15"/>
  <c r="V25" i="15"/>
  <c r="U25" i="15"/>
  <c r="T25" i="15"/>
  <c r="S25" i="15"/>
  <c r="R25" i="15"/>
  <c r="Q25" i="15"/>
  <c r="P25" i="15"/>
  <c r="AP24" i="15"/>
  <c r="AO24" i="15"/>
  <c r="AN24" i="15"/>
  <c r="AM24" i="15"/>
  <c r="AL24" i="15"/>
  <c r="AK24" i="15"/>
  <c r="AJ24" i="15"/>
  <c r="AI24" i="15"/>
  <c r="AH24" i="15"/>
  <c r="AG24" i="15"/>
  <c r="AF24" i="15"/>
  <c r="AE24" i="15"/>
  <c r="AD24" i="15"/>
  <c r="AC24" i="15"/>
  <c r="AB24" i="15"/>
  <c r="AA24" i="15"/>
  <c r="Z24" i="15"/>
  <c r="Y24" i="15"/>
  <c r="X24" i="15"/>
  <c r="W24" i="15"/>
  <c r="V24" i="15"/>
  <c r="U24" i="15"/>
  <c r="T24" i="15"/>
  <c r="S24" i="15"/>
  <c r="R24" i="15"/>
  <c r="Q24" i="15"/>
  <c r="P24" i="15"/>
  <c r="AP23" i="15"/>
  <c r="AO23" i="15"/>
  <c r="AN23" i="15"/>
  <c r="AM23" i="15"/>
  <c r="AL23" i="15"/>
  <c r="AK23" i="15"/>
  <c r="AJ23" i="15"/>
  <c r="AI23" i="15"/>
  <c r="AH23" i="15"/>
  <c r="AG23" i="15"/>
  <c r="AF23" i="15"/>
  <c r="AE23" i="15"/>
  <c r="AD23" i="15"/>
  <c r="AC23" i="15"/>
  <c r="AB23" i="15"/>
  <c r="AA23" i="15"/>
  <c r="Z23" i="15"/>
  <c r="Y23" i="15"/>
  <c r="X23" i="15"/>
  <c r="W23" i="15"/>
  <c r="V23" i="15"/>
  <c r="U23" i="15"/>
  <c r="T23" i="15"/>
  <c r="S23" i="15"/>
  <c r="R23" i="15"/>
  <c r="Q23" i="15"/>
  <c r="P23" i="15"/>
  <c r="AP22" i="15"/>
  <c r="AO22" i="15"/>
  <c r="AN22" i="15"/>
  <c r="AM22" i="15"/>
  <c r="AL22" i="15"/>
  <c r="AK22" i="15"/>
  <c r="AJ22" i="15"/>
  <c r="AI22" i="15"/>
  <c r="AH22" i="15"/>
  <c r="AG22" i="15"/>
  <c r="AF22" i="15"/>
  <c r="AE22" i="15"/>
  <c r="AD22" i="15"/>
  <c r="AC22" i="15"/>
  <c r="AB22" i="15"/>
  <c r="AA22" i="15"/>
  <c r="Z22" i="15"/>
  <c r="Y22" i="15"/>
  <c r="X22" i="15"/>
  <c r="W22" i="15"/>
  <c r="V22" i="15"/>
  <c r="U22" i="15"/>
  <c r="T22" i="15"/>
  <c r="S22" i="15"/>
  <c r="R22" i="15"/>
  <c r="Q22" i="15"/>
  <c r="P22" i="15"/>
  <c r="AP21" i="15"/>
  <c r="AO21" i="15"/>
  <c r="AN21" i="15"/>
  <c r="AM21" i="15"/>
  <c r="AL21" i="15"/>
  <c r="AK21" i="15"/>
  <c r="AJ21" i="15"/>
  <c r="AI21" i="15"/>
  <c r="AH21" i="15"/>
  <c r="AG21" i="15"/>
  <c r="AF21" i="15"/>
  <c r="AE21" i="15"/>
  <c r="AD21" i="15"/>
  <c r="AC21" i="15"/>
  <c r="AB21" i="15"/>
  <c r="AA21" i="15"/>
  <c r="Z21" i="15"/>
  <c r="Y21" i="15"/>
  <c r="X21" i="15"/>
  <c r="W21" i="15"/>
  <c r="V21" i="15"/>
  <c r="U21" i="15"/>
  <c r="T21" i="15"/>
  <c r="S21" i="15"/>
  <c r="R21" i="15"/>
  <c r="Q21" i="15"/>
  <c r="P21" i="15"/>
  <c r="AP20" i="15"/>
  <c r="AO20" i="15"/>
  <c r="AN20" i="15"/>
  <c r="AM20" i="15"/>
  <c r="AL20" i="15"/>
  <c r="AK20" i="15"/>
  <c r="AJ20" i="15"/>
  <c r="AI20" i="15"/>
  <c r="AH20" i="15"/>
  <c r="AG20" i="15"/>
  <c r="AF20" i="15"/>
  <c r="AE20" i="15"/>
  <c r="AD20" i="15"/>
  <c r="AC20" i="15"/>
  <c r="AB20" i="15"/>
  <c r="AA20" i="15"/>
  <c r="Z20" i="15"/>
  <c r="Y20" i="15"/>
  <c r="X20" i="15"/>
  <c r="W20" i="15"/>
  <c r="V20" i="15"/>
  <c r="U20" i="15"/>
  <c r="T20" i="15"/>
  <c r="S20" i="15"/>
  <c r="R20" i="15"/>
  <c r="Q20" i="15"/>
  <c r="P20" i="15"/>
  <c r="AP19" i="15"/>
  <c r="AO19" i="15"/>
  <c r="AN19" i="15"/>
  <c r="AM19" i="15"/>
  <c r="AL19" i="15"/>
  <c r="AK19" i="15"/>
  <c r="AJ19" i="15"/>
  <c r="AI19" i="15"/>
  <c r="AH19" i="15"/>
  <c r="AG19" i="15"/>
  <c r="AF19" i="15"/>
  <c r="AE19" i="15"/>
  <c r="AD19" i="15"/>
  <c r="AC19" i="15"/>
  <c r="AB19" i="15"/>
  <c r="AA19" i="15"/>
  <c r="Z19" i="15"/>
  <c r="Y19" i="15"/>
  <c r="X19" i="15"/>
  <c r="W19" i="15"/>
  <c r="V19" i="15"/>
  <c r="U19" i="15"/>
  <c r="T19" i="15"/>
  <c r="S19" i="15"/>
  <c r="R19" i="15"/>
  <c r="Q19" i="15"/>
  <c r="P19" i="15"/>
  <c r="AP18" i="15"/>
  <c r="AO18" i="15"/>
  <c r="AN18" i="15"/>
  <c r="AM18" i="15"/>
  <c r="AL18" i="15"/>
  <c r="AK18" i="15"/>
  <c r="AJ18" i="15"/>
  <c r="AI18" i="15"/>
  <c r="AH18" i="15"/>
  <c r="AG18" i="15"/>
  <c r="AF18" i="15"/>
  <c r="AE18" i="15"/>
  <c r="AD18" i="15"/>
  <c r="AC18" i="15"/>
  <c r="AB18" i="15"/>
  <c r="AA18" i="15"/>
  <c r="Z18" i="15"/>
  <c r="Y18" i="15"/>
  <c r="X18" i="15"/>
  <c r="W18" i="15"/>
  <c r="V18" i="15"/>
  <c r="U18" i="15"/>
  <c r="T18" i="15"/>
  <c r="S18" i="15"/>
  <c r="R18" i="15"/>
  <c r="Q18" i="15"/>
  <c r="P18" i="15"/>
  <c r="AP17" i="15"/>
  <c r="AO17" i="15"/>
  <c r="AN17" i="15"/>
  <c r="AM17" i="15"/>
  <c r="AL17" i="15"/>
  <c r="AK17" i="15"/>
  <c r="AJ17" i="15"/>
  <c r="AI17" i="15"/>
  <c r="AH17" i="15"/>
  <c r="AG17" i="15"/>
  <c r="AF17" i="15"/>
  <c r="AE17" i="15"/>
  <c r="AD17" i="15"/>
  <c r="AC17" i="15"/>
  <c r="AB17" i="15"/>
  <c r="AA17" i="15"/>
  <c r="Z17" i="15"/>
  <c r="Y17" i="15"/>
  <c r="X17" i="15"/>
  <c r="W17" i="15"/>
  <c r="V17" i="15"/>
  <c r="U17" i="15"/>
  <c r="T17" i="15"/>
  <c r="S17" i="15"/>
  <c r="R17" i="15"/>
  <c r="Q17" i="15"/>
  <c r="P17" i="15"/>
  <c r="AP16" i="15"/>
  <c r="AO16" i="15"/>
  <c r="AN16" i="15"/>
  <c r="AM16" i="15"/>
  <c r="AL16" i="15"/>
  <c r="AK16" i="15"/>
  <c r="AJ16" i="15"/>
  <c r="AI16" i="15"/>
  <c r="AH16" i="15"/>
  <c r="AG16" i="15"/>
  <c r="AF16" i="15"/>
  <c r="AE16" i="15"/>
  <c r="AD16" i="15"/>
  <c r="AC16" i="15"/>
  <c r="AB16" i="15"/>
  <c r="AA16" i="15"/>
  <c r="Z16" i="15"/>
  <c r="Y16" i="15"/>
  <c r="X16" i="15"/>
  <c r="W16" i="15"/>
  <c r="V16" i="15"/>
  <c r="U16" i="15"/>
  <c r="T16" i="15"/>
  <c r="S16" i="15"/>
  <c r="R16" i="15"/>
  <c r="Q16" i="15"/>
  <c r="P16" i="15"/>
  <c r="AP15" i="15"/>
  <c r="AO15" i="15"/>
  <c r="AN15" i="15"/>
  <c r="AM15" i="15"/>
  <c r="AL15" i="15"/>
  <c r="AK15" i="15"/>
  <c r="AJ15" i="15"/>
  <c r="AI15" i="15"/>
  <c r="AH15" i="15"/>
  <c r="AG15" i="15"/>
  <c r="AF15" i="15"/>
  <c r="AE15" i="15"/>
  <c r="AD15" i="15"/>
  <c r="AC15" i="15"/>
  <c r="AB15" i="15"/>
  <c r="AA15" i="15"/>
  <c r="Z15" i="15"/>
  <c r="Y15" i="15"/>
  <c r="X15" i="15"/>
  <c r="W15" i="15"/>
  <c r="V15" i="15"/>
  <c r="U15" i="15"/>
  <c r="T15" i="15"/>
  <c r="S15" i="15"/>
  <c r="R15" i="15"/>
  <c r="Q15" i="15"/>
  <c r="P15" i="15"/>
  <c r="AP14" i="15"/>
  <c r="AO14" i="15"/>
  <c r="AN14" i="15"/>
  <c r="AM14" i="15"/>
  <c r="AL14" i="15"/>
  <c r="AK14" i="15"/>
  <c r="AJ14" i="15"/>
  <c r="AI14" i="15"/>
  <c r="AH14" i="15"/>
  <c r="AG14" i="15"/>
  <c r="AF14" i="15"/>
  <c r="AE14" i="15"/>
  <c r="AD14" i="15"/>
  <c r="AC14" i="15"/>
  <c r="AB14" i="15"/>
  <c r="AA14" i="15"/>
  <c r="Z14" i="15"/>
  <c r="Y14" i="15"/>
  <c r="X14" i="15"/>
  <c r="W14" i="15"/>
  <c r="V14" i="15"/>
  <c r="U14" i="15"/>
  <c r="T14" i="15"/>
  <c r="S14" i="15"/>
  <c r="R14" i="15"/>
  <c r="Q14" i="15"/>
  <c r="P14" i="15"/>
  <c r="AP13" i="15"/>
  <c r="AO13" i="15"/>
  <c r="AN13" i="15"/>
  <c r="AM13" i="15"/>
  <c r="AL13" i="15"/>
  <c r="AK13" i="15"/>
  <c r="AJ13" i="15"/>
  <c r="AI13" i="15"/>
  <c r="AH13" i="15"/>
  <c r="AG13" i="15"/>
  <c r="AF13" i="15"/>
  <c r="AE13" i="15"/>
  <c r="AD13" i="15"/>
  <c r="AC13" i="15"/>
  <c r="AB13" i="15"/>
  <c r="AA13" i="15"/>
  <c r="Z13" i="15"/>
  <c r="Y13" i="15"/>
  <c r="X13" i="15"/>
  <c r="W13" i="15"/>
  <c r="V13" i="15"/>
  <c r="U13" i="15"/>
  <c r="T13" i="15"/>
  <c r="S13" i="15"/>
  <c r="R13" i="15"/>
  <c r="Q13" i="15"/>
  <c r="P13" i="15"/>
  <c r="AP12" i="15"/>
  <c r="AO12" i="15"/>
  <c r="AN12" i="15"/>
  <c r="AM12" i="15"/>
  <c r="AL12" i="15"/>
  <c r="AK12" i="15"/>
  <c r="AJ12" i="15"/>
  <c r="AI12" i="15"/>
  <c r="AH12" i="15"/>
  <c r="AG12" i="15"/>
  <c r="AF12" i="15"/>
  <c r="AE12" i="15"/>
  <c r="AD12" i="15"/>
  <c r="AC12" i="15"/>
  <c r="AB12" i="15"/>
  <c r="AA12" i="15"/>
  <c r="Z12" i="15"/>
  <c r="Y12" i="15"/>
  <c r="X12" i="15"/>
  <c r="W12" i="15"/>
  <c r="V12" i="15"/>
  <c r="U12" i="15"/>
  <c r="T12" i="15"/>
  <c r="S12" i="15"/>
  <c r="R12" i="15"/>
  <c r="Q12" i="15"/>
  <c r="P12" i="15"/>
  <c r="AP11" i="15"/>
  <c r="AO11" i="15"/>
  <c r="AN11" i="15"/>
  <c r="AM11" i="15"/>
  <c r="AL11" i="15"/>
  <c r="AK11" i="15"/>
  <c r="AJ11" i="15"/>
  <c r="AI11" i="15"/>
  <c r="AH11" i="15"/>
  <c r="AG11" i="15"/>
  <c r="AF11" i="15"/>
  <c r="AE11" i="15"/>
  <c r="AD11" i="15"/>
  <c r="AC11" i="15"/>
  <c r="AB11" i="15"/>
  <c r="AA11" i="15"/>
  <c r="Z11" i="15"/>
  <c r="Y11" i="15"/>
  <c r="X11" i="15"/>
  <c r="W11" i="15"/>
  <c r="V11" i="15"/>
  <c r="U11" i="15"/>
  <c r="T11" i="15"/>
  <c r="S11" i="15"/>
  <c r="R11" i="15"/>
  <c r="Q11" i="15"/>
  <c r="P11" i="15"/>
  <c r="AP10" i="15"/>
  <c r="AO10" i="15"/>
  <c r="AN10" i="15"/>
  <c r="AM10" i="15"/>
  <c r="AL10" i="15"/>
  <c r="AK10" i="15"/>
  <c r="AJ10" i="15"/>
  <c r="AI10" i="15"/>
  <c r="AH10" i="15"/>
  <c r="AG10" i="15"/>
  <c r="AF10" i="15"/>
  <c r="AE10" i="15"/>
  <c r="AD10" i="15"/>
  <c r="AC10" i="15"/>
  <c r="AB10" i="15"/>
  <c r="AA10" i="15"/>
  <c r="Z10" i="15"/>
  <c r="Y10" i="15"/>
  <c r="X10" i="15"/>
  <c r="W10" i="15"/>
  <c r="V10" i="15"/>
  <c r="U10" i="15"/>
  <c r="T10" i="15"/>
  <c r="S10" i="15"/>
  <c r="R10" i="15"/>
  <c r="Q10" i="15"/>
  <c r="P10" i="15"/>
  <c r="AP9" i="15"/>
  <c r="AO9" i="15"/>
  <c r="AN9" i="15"/>
  <c r="AM9" i="15"/>
  <c r="AL9" i="15"/>
  <c r="AK9" i="15"/>
  <c r="AJ9" i="15"/>
  <c r="AI9" i="15"/>
  <c r="AH9" i="15"/>
  <c r="AG9" i="15"/>
  <c r="AF9" i="15"/>
  <c r="AE9" i="15"/>
  <c r="AD9" i="15"/>
  <c r="AC9" i="15"/>
  <c r="AB9" i="15"/>
  <c r="AA9" i="15"/>
  <c r="Z9" i="15"/>
  <c r="Y9" i="15"/>
  <c r="X9" i="15"/>
  <c r="W9" i="15"/>
  <c r="V9" i="15"/>
  <c r="U9" i="15"/>
  <c r="T9" i="15"/>
  <c r="S9" i="15"/>
  <c r="R9" i="15"/>
  <c r="Q9" i="15"/>
  <c r="P9" i="15"/>
  <c r="AP8" i="15"/>
  <c r="AO8" i="15"/>
  <c r="AN8" i="15"/>
  <c r="AM8" i="15"/>
  <c r="AL8" i="15"/>
  <c r="AK8" i="15"/>
  <c r="AJ8" i="15"/>
  <c r="AI8" i="15"/>
  <c r="AH8" i="15"/>
  <c r="AG8" i="15"/>
  <c r="AF8" i="15"/>
  <c r="AE8" i="15"/>
  <c r="AD8" i="15"/>
  <c r="AC8" i="15"/>
  <c r="AB8" i="15"/>
  <c r="AA8" i="15"/>
  <c r="Z8" i="15"/>
  <c r="Y8" i="15"/>
  <c r="X8" i="15"/>
  <c r="W8" i="15"/>
  <c r="V8" i="15"/>
  <c r="U8" i="15"/>
  <c r="T8" i="15"/>
  <c r="S8" i="15"/>
  <c r="R8" i="15"/>
  <c r="Q8" i="15"/>
  <c r="P8" i="15"/>
  <c r="AP7" i="15"/>
  <c r="AO7" i="15"/>
  <c r="AN7" i="15"/>
  <c r="AM7" i="15"/>
  <c r="AL7" i="15"/>
  <c r="AK7" i="15"/>
  <c r="AJ7" i="15"/>
  <c r="AI7" i="15"/>
  <c r="AH7" i="15"/>
  <c r="AG7" i="15"/>
  <c r="AF7" i="15"/>
  <c r="AE7" i="15"/>
  <c r="AD7" i="15"/>
  <c r="AC7" i="15"/>
  <c r="AB7" i="15"/>
  <c r="AA7" i="15"/>
  <c r="Z7" i="15"/>
  <c r="Y7" i="15"/>
  <c r="X7" i="15"/>
  <c r="W7" i="15"/>
  <c r="V7" i="15"/>
  <c r="U7" i="15"/>
  <c r="T7" i="15"/>
  <c r="S7" i="15"/>
  <c r="R7" i="15"/>
  <c r="Q7" i="15"/>
  <c r="P7" i="15"/>
  <c r="AP6" i="15"/>
  <c r="AO6" i="15"/>
  <c r="AN6" i="15"/>
  <c r="AM6" i="15"/>
  <c r="AL6" i="15"/>
  <c r="AK6" i="15"/>
  <c r="AJ6" i="15"/>
  <c r="AI6" i="15"/>
  <c r="AH6" i="15"/>
  <c r="AG6" i="15"/>
  <c r="AF6" i="15"/>
  <c r="AE6" i="15"/>
  <c r="AD6" i="15"/>
  <c r="AC6" i="15"/>
  <c r="AB6" i="15"/>
  <c r="AA6" i="15"/>
  <c r="Z6" i="15"/>
  <c r="Y6" i="15"/>
  <c r="X6" i="15"/>
  <c r="W6" i="15"/>
  <c r="V6" i="15"/>
  <c r="U6" i="15"/>
  <c r="T6" i="15"/>
  <c r="S6" i="15"/>
  <c r="R6" i="15"/>
  <c r="Q6" i="15"/>
  <c r="P6" i="15"/>
  <c r="AP5" i="15"/>
  <c r="AO5" i="15"/>
  <c r="AN5" i="15"/>
  <c r="AM5" i="15"/>
  <c r="AL5" i="15"/>
  <c r="AK5" i="15"/>
  <c r="AJ5" i="15"/>
  <c r="AI5" i="15"/>
  <c r="AH5" i="15"/>
  <c r="AG5" i="15"/>
  <c r="AF5" i="15"/>
  <c r="AE5" i="15"/>
  <c r="AD5" i="15"/>
  <c r="AC5" i="15"/>
  <c r="AB5" i="15"/>
  <c r="AA5" i="15"/>
  <c r="Z5" i="15"/>
  <c r="Y5" i="15"/>
  <c r="X5" i="15"/>
  <c r="W5" i="15"/>
  <c r="V5" i="15"/>
  <c r="U5" i="15"/>
  <c r="T5" i="15"/>
  <c r="S5" i="15"/>
  <c r="R5" i="15"/>
  <c r="Q5" i="15"/>
  <c r="P5" i="15"/>
  <c r="AP4" i="15"/>
  <c r="AO4" i="15"/>
  <c r="AN4" i="15"/>
  <c r="AM4" i="15"/>
  <c r="AL4" i="15"/>
  <c r="AK4" i="15"/>
  <c r="AJ4" i="15"/>
  <c r="AI4" i="15"/>
  <c r="AH4" i="15"/>
  <c r="AG4" i="15"/>
  <c r="AF4" i="15"/>
  <c r="AE4" i="15"/>
  <c r="AD4" i="15"/>
  <c r="AC4" i="15"/>
  <c r="AB4" i="15"/>
  <c r="AA4" i="15"/>
  <c r="Z4" i="15"/>
  <c r="Y4" i="15"/>
  <c r="X4" i="15"/>
  <c r="W4" i="15"/>
  <c r="V4" i="15"/>
  <c r="U4" i="15"/>
  <c r="T4" i="15"/>
  <c r="S4" i="15"/>
  <c r="R4" i="15"/>
  <c r="Q4" i="15"/>
  <c r="P4" i="15"/>
  <c r="AP3" i="15"/>
  <c r="AO3" i="15"/>
  <c r="AN3" i="15"/>
  <c r="AM3" i="15"/>
  <c r="AL3" i="15"/>
  <c r="AK3" i="15"/>
  <c r="AJ3" i="15"/>
  <c r="AI3" i="15"/>
  <c r="AH3" i="15"/>
  <c r="AG3" i="15"/>
  <c r="AF3" i="15"/>
  <c r="AE3" i="15"/>
  <c r="AD3" i="15"/>
  <c r="AC3" i="15"/>
  <c r="AB3" i="15"/>
  <c r="AA3" i="15"/>
  <c r="Z3" i="15"/>
  <c r="Y3" i="15"/>
  <c r="X3" i="15"/>
  <c r="W3" i="15"/>
  <c r="V3" i="15"/>
  <c r="U3" i="15"/>
  <c r="T3" i="15"/>
  <c r="S3" i="15"/>
  <c r="R3" i="15"/>
  <c r="Q3" i="15"/>
  <c r="P3" i="15"/>
  <c r="G1" i="6"/>
  <c r="B2" i="6" s="1"/>
  <c r="F1" i="15"/>
  <c r="Q2" i="15" l="1"/>
  <c r="Y2" i="15"/>
  <c r="AG2" i="15"/>
  <c r="AT2" i="15"/>
  <c r="BB2" i="15"/>
  <c r="BJ2" i="15"/>
  <c r="BR2" i="15"/>
  <c r="AU2" i="15"/>
  <c r="BK2" i="15"/>
  <c r="AO2" i="15"/>
  <c r="BC2" i="15"/>
  <c r="AW2" i="15"/>
  <c r="BE2" i="15"/>
  <c r="BM2" i="15"/>
  <c r="AX2" i="15"/>
  <c r="BF2" i="15"/>
  <c r="BN2" i="15"/>
  <c r="R2" i="15"/>
  <c r="S2" i="15"/>
  <c r="AA2" i="15"/>
  <c r="AI2" i="15"/>
  <c r="AY2" i="15"/>
  <c r="BG2" i="15"/>
  <c r="BO2" i="15"/>
  <c r="Z2" i="15"/>
  <c r="T2" i="15"/>
  <c r="AB2" i="15"/>
  <c r="AJ2" i="15"/>
  <c r="AR2" i="15"/>
  <c r="AZ2" i="15"/>
  <c r="BH2" i="15"/>
  <c r="BP2" i="15"/>
  <c r="AH2" i="15"/>
  <c r="AP2" i="15"/>
  <c r="U2" i="15"/>
  <c r="AC2" i="15"/>
  <c r="AK2" i="15"/>
  <c r="AS2" i="15"/>
  <c r="BA2" i="15"/>
  <c r="BI2" i="15"/>
  <c r="BQ2" i="15"/>
  <c r="AD2" i="15"/>
  <c r="AL2" i="15"/>
  <c r="W2" i="15"/>
  <c r="V2" i="15"/>
  <c r="AE2" i="15"/>
  <c r="AM2" i="15"/>
  <c r="P2" i="15"/>
  <c r="X2" i="15"/>
  <c r="AF2" i="15"/>
  <c r="AN2" i="15"/>
  <c r="AV2" i="15"/>
  <c r="BD2" i="15"/>
  <c r="BL2" i="15"/>
  <c r="J1" i="15"/>
  <c r="H1" i="15"/>
  <c r="I1" i="15"/>
  <c r="G6" i="13"/>
  <c r="F6" i="13" s="1"/>
  <c r="G5" i="13"/>
  <c r="F5" i="13" s="1"/>
  <c r="G4" i="13"/>
  <c r="F4" i="13" s="1"/>
  <c r="G3" i="13"/>
  <c r="F3" i="13" s="1"/>
  <c r="G2" i="13"/>
  <c r="G1" i="5" s="1"/>
  <c r="J76" i="12"/>
  <c r="H76" i="12"/>
  <c r="G76" i="12"/>
  <c r="J75" i="12"/>
  <c r="H75" i="12"/>
  <c r="G75" i="12"/>
  <c r="J74" i="12"/>
  <c r="H74" i="12"/>
  <c r="G74" i="12"/>
  <c r="J73" i="12"/>
  <c r="H73" i="12"/>
  <c r="G73" i="12"/>
  <c r="J72" i="12"/>
  <c r="H72" i="12"/>
  <c r="G72" i="12"/>
  <c r="J71" i="12"/>
  <c r="H71" i="12"/>
  <c r="G71" i="12"/>
  <c r="J70" i="12"/>
  <c r="H70" i="12"/>
  <c r="G70" i="12"/>
  <c r="J69" i="12"/>
  <c r="H69" i="12"/>
  <c r="G69" i="12"/>
  <c r="J68" i="12"/>
  <c r="H68" i="12"/>
  <c r="G68" i="12"/>
  <c r="J67" i="12"/>
  <c r="H67" i="12"/>
  <c r="G67" i="12"/>
  <c r="J66" i="12"/>
  <c r="H66" i="12"/>
  <c r="G66" i="12"/>
  <c r="J65" i="12"/>
  <c r="H65" i="12"/>
  <c r="G65" i="12"/>
  <c r="J64" i="12"/>
  <c r="H64" i="12"/>
  <c r="G64" i="12"/>
  <c r="J63" i="12"/>
  <c r="H63" i="12"/>
  <c r="G63" i="12"/>
  <c r="J62" i="12"/>
  <c r="H62" i="12"/>
  <c r="G62" i="12"/>
  <c r="J61" i="12"/>
  <c r="H61" i="12"/>
  <c r="G61" i="12"/>
  <c r="J60" i="12"/>
  <c r="H60" i="12"/>
  <c r="G60" i="12"/>
  <c r="J59" i="12"/>
  <c r="H59" i="12"/>
  <c r="G59" i="12"/>
  <c r="J58" i="12"/>
  <c r="H58" i="12"/>
  <c r="G58" i="12"/>
  <c r="J57" i="12"/>
  <c r="H57" i="12"/>
  <c r="G57" i="12"/>
  <c r="J56" i="12"/>
  <c r="H56" i="12"/>
  <c r="G56" i="12"/>
  <c r="J55" i="12"/>
  <c r="H55" i="12"/>
  <c r="G55" i="12"/>
  <c r="J54" i="12"/>
  <c r="H54" i="12"/>
  <c r="G54" i="12"/>
  <c r="J53" i="12"/>
  <c r="H53" i="12"/>
  <c r="G53" i="12"/>
  <c r="J52" i="12"/>
  <c r="H52" i="12"/>
  <c r="G52" i="12"/>
  <c r="J51" i="12"/>
  <c r="H51" i="12"/>
  <c r="G51" i="12"/>
  <c r="J50" i="12"/>
  <c r="H50" i="12"/>
  <c r="G50" i="12"/>
  <c r="J49" i="12"/>
  <c r="H49" i="12"/>
  <c r="G49" i="12"/>
  <c r="J48" i="12"/>
  <c r="H48" i="12"/>
  <c r="G48" i="12"/>
  <c r="J47" i="12"/>
  <c r="H47" i="12"/>
  <c r="G47" i="12"/>
  <c r="B94" i="1"/>
  <c r="A94" i="1" s="1"/>
  <c r="B93" i="1"/>
  <c r="A93" i="1" s="1"/>
  <c r="B92" i="1"/>
  <c r="A92" i="1" s="1"/>
  <c r="B91" i="1"/>
  <c r="A91" i="1" s="1"/>
  <c r="B90" i="1"/>
  <c r="A90" i="1" s="1"/>
  <c r="B89" i="1"/>
  <c r="A89" i="1" s="1"/>
  <c r="B88" i="1"/>
  <c r="A88" i="1" s="1"/>
  <c r="B87" i="1"/>
  <c r="A87" i="1" s="1"/>
  <c r="B86" i="1"/>
  <c r="A86" i="1" s="1"/>
  <c r="B85" i="1"/>
  <c r="A85" i="1" s="1"/>
  <c r="B84" i="1"/>
  <c r="A84" i="1" s="1"/>
  <c r="B83" i="1"/>
  <c r="A83" i="1" s="1"/>
  <c r="B82" i="1"/>
  <c r="A82" i="1" s="1"/>
  <c r="B81" i="1"/>
  <c r="A81" i="1" s="1"/>
  <c r="B80" i="1"/>
  <c r="A80" i="1" s="1"/>
  <c r="B79" i="1"/>
  <c r="A79" i="1" s="1"/>
  <c r="B78" i="1"/>
  <c r="A78" i="1" s="1"/>
  <c r="B77" i="1"/>
  <c r="A77" i="1" s="1"/>
  <c r="B76" i="1"/>
  <c r="A76" i="1" s="1"/>
  <c r="B75" i="1"/>
  <c r="A75" i="1" s="1"/>
  <c r="B74" i="1"/>
  <c r="A74" i="1" s="1"/>
  <c r="B73" i="1"/>
  <c r="A73" i="1" s="1"/>
  <c r="B72" i="1"/>
  <c r="A72" i="1" s="1"/>
  <c r="B71" i="1"/>
  <c r="A71" i="1" s="1"/>
  <c r="B70" i="1"/>
  <c r="A70" i="1" s="1"/>
  <c r="B69" i="1"/>
  <c r="A69" i="1" s="1"/>
  <c r="B68" i="1"/>
  <c r="A68" i="1" s="1"/>
  <c r="B67" i="1"/>
  <c r="A67" i="1" s="1"/>
  <c r="B66" i="1"/>
  <c r="A66" i="1" s="1"/>
  <c r="B65" i="1"/>
  <c r="A65" i="1" s="1"/>
  <c r="B64" i="1"/>
  <c r="A64" i="1" s="1"/>
  <c r="B63" i="1"/>
  <c r="A63" i="1" s="1"/>
  <c r="B62" i="1"/>
  <c r="A62" i="1" s="1"/>
  <c r="B61" i="1"/>
  <c r="A61" i="1" s="1"/>
  <c r="B60" i="1"/>
  <c r="A60" i="1" s="1"/>
  <c r="B59" i="1"/>
  <c r="A59" i="1" s="1"/>
  <c r="B58" i="1"/>
  <c r="A58" i="1" s="1"/>
  <c r="B57" i="1"/>
  <c r="A57" i="1" s="1"/>
  <c r="B56" i="1"/>
  <c r="A56" i="1" s="1"/>
  <c r="B55" i="1"/>
  <c r="A55" i="1" s="1"/>
  <c r="B54" i="1"/>
  <c r="A54" i="1" s="1"/>
  <c r="B53" i="1"/>
  <c r="A53" i="1" s="1"/>
  <c r="B52" i="1"/>
  <c r="A52" i="1" s="1"/>
  <c r="B51" i="1"/>
  <c r="A51" i="1" s="1"/>
  <c r="B50" i="1"/>
  <c r="A50" i="1" s="1"/>
  <c r="B49" i="1"/>
  <c r="A49" i="1" s="1"/>
  <c r="B48" i="1"/>
  <c r="A48" i="1" s="1"/>
  <c r="B47" i="1"/>
  <c r="A47" i="1" s="1"/>
  <c r="B46" i="1"/>
  <c r="A46" i="1" s="1"/>
  <c r="B45" i="1"/>
  <c r="A45" i="1" s="1"/>
  <c r="B44" i="1"/>
  <c r="A44" i="1" s="1"/>
  <c r="B43" i="1"/>
  <c r="A43" i="1" s="1"/>
  <c r="B42" i="1"/>
  <c r="A42" i="1" s="1"/>
  <c r="B41" i="1"/>
  <c r="A41" i="1" s="1"/>
  <c r="B40" i="1"/>
  <c r="A40" i="1" s="1"/>
  <c r="B39" i="1"/>
  <c r="A39" i="1" s="1"/>
  <c r="B38" i="1"/>
  <c r="A38" i="1" s="1"/>
  <c r="B37" i="1"/>
  <c r="A37" i="1" s="1"/>
  <c r="B36" i="1"/>
  <c r="A36" i="1" s="1"/>
  <c r="B35" i="1"/>
  <c r="A35" i="1" s="1"/>
  <c r="B34" i="1"/>
  <c r="A34" i="1" s="1"/>
  <c r="B33" i="1"/>
  <c r="A33" i="1" s="1"/>
  <c r="B32" i="1"/>
  <c r="A32" i="1" s="1"/>
  <c r="B31" i="1"/>
  <c r="A31" i="1" s="1"/>
  <c r="B30" i="1"/>
  <c r="A30" i="1" s="1"/>
  <c r="B29" i="1"/>
  <c r="A29" i="1" s="1"/>
  <c r="B28" i="1"/>
  <c r="A28" i="1" s="1"/>
  <c r="B27" i="1"/>
  <c r="A27" i="1" s="1"/>
  <c r="B26" i="1"/>
  <c r="A26" i="1" s="1"/>
  <c r="B25" i="1"/>
  <c r="A25" i="1" s="1"/>
  <c r="B24" i="1"/>
  <c r="A24" i="1" s="1"/>
  <c r="B23" i="1"/>
  <c r="A23" i="1" s="1"/>
  <c r="B22" i="1"/>
  <c r="A22" i="1" s="1"/>
  <c r="B21" i="1"/>
  <c r="A21" i="1" s="1"/>
  <c r="B20" i="1"/>
  <c r="A20" i="1" s="1"/>
  <c r="B19" i="1"/>
  <c r="A19" i="1" s="1"/>
  <c r="B18" i="1"/>
  <c r="A18" i="1" s="1"/>
  <c r="B17" i="1"/>
  <c r="A17" i="1" s="1"/>
  <c r="B16" i="1"/>
  <c r="A16" i="1" s="1"/>
  <c r="B15" i="1"/>
  <c r="A15" i="1" s="1"/>
  <c r="B14" i="1"/>
  <c r="A14" i="1" s="1"/>
  <c r="B13" i="1"/>
  <c r="A13" i="1" s="1"/>
  <c r="B12" i="1"/>
  <c r="A12" i="1" s="1"/>
  <c r="B11" i="1"/>
  <c r="A11" i="1" s="1"/>
  <c r="B10" i="1"/>
  <c r="A10" i="1" s="1"/>
  <c r="B9" i="1"/>
  <c r="A9" i="1" s="1"/>
  <c r="B8" i="1"/>
  <c r="A8" i="1" s="1"/>
  <c r="C2" i="5" l="1"/>
  <c r="C3" i="5"/>
  <c r="I136" i="15" a="1"/>
  <c r="I136" i="15" s="1"/>
  <c r="M136" i="15" s="1"/>
  <c r="I134" i="15" a="1"/>
  <c r="I134" i="15" s="1"/>
  <c r="M134" i="15" s="1"/>
  <c r="I132" i="15" a="1"/>
  <c r="I132" i="15" s="1"/>
  <c r="M132" i="15" s="1"/>
  <c r="I130" i="15" a="1"/>
  <c r="I130" i="15" s="1"/>
  <c r="M130" i="15" s="1"/>
  <c r="I121" i="15" a="1"/>
  <c r="I121" i="15" s="1"/>
  <c r="M121" i="15" s="1"/>
  <c r="I119" i="15" a="1"/>
  <c r="I119" i="15" s="1"/>
  <c r="M119" i="15" s="1"/>
  <c r="I112" i="15" a="1"/>
  <c r="I112" i="15" s="1"/>
  <c r="M112" i="15" s="1"/>
  <c r="I90" i="15" a="1"/>
  <c r="I90" i="15" s="1"/>
  <c r="M90" i="15" s="1"/>
  <c r="I61" i="15" a="1"/>
  <c r="I61" i="15" s="1"/>
  <c r="M61" i="15" s="1"/>
  <c r="I59" i="15" a="1"/>
  <c r="I59" i="15" s="1"/>
  <c r="M59" i="15" s="1"/>
  <c r="I30" i="15" a="1"/>
  <c r="I30" i="15" s="1"/>
  <c r="M30" i="15" s="1"/>
  <c r="I28" i="15" a="1"/>
  <c r="I28" i="15" s="1"/>
  <c r="M28" i="15" s="1"/>
  <c r="I13" i="15" a="1"/>
  <c r="I13" i="15" s="1"/>
  <c r="M13" i="15" s="1"/>
  <c r="I11" i="15" a="1"/>
  <c r="I11" i="15" s="1"/>
  <c r="M11" i="15" s="1"/>
  <c r="I36" i="15" a="1"/>
  <c r="I36" i="15" s="1"/>
  <c r="M36" i="15" s="1"/>
  <c r="I15" i="15" a="1"/>
  <c r="I15" i="15" s="1"/>
  <c r="M15" i="15" s="1"/>
  <c r="I19" i="15" a="1"/>
  <c r="I19" i="15" s="1"/>
  <c r="M19" i="15" s="1"/>
  <c r="I142" i="15" a="1"/>
  <c r="I142" i="15" s="1"/>
  <c r="M142" i="15" s="1"/>
  <c r="I138" i="15" a="1"/>
  <c r="I138" i="15" s="1"/>
  <c r="M138" i="15" s="1"/>
  <c r="I123" i="15" a="1"/>
  <c r="I123" i="15" s="1"/>
  <c r="M123" i="15" s="1"/>
  <c r="I114" i="15" a="1"/>
  <c r="I114" i="15" s="1"/>
  <c r="M114" i="15" s="1"/>
  <c r="I101" i="15" a="1"/>
  <c r="I101" i="15" s="1"/>
  <c r="M101" i="15" s="1"/>
  <c r="I92" i="15" a="1"/>
  <c r="I92" i="15" s="1"/>
  <c r="M92" i="15" s="1"/>
  <c r="I85" i="15" a="1"/>
  <c r="I85" i="15" s="1"/>
  <c r="M85" i="15" s="1"/>
  <c r="I34" i="15" a="1"/>
  <c r="I34" i="15" s="1"/>
  <c r="M34" i="15" s="1"/>
  <c r="I17" i="15" a="1"/>
  <c r="I17" i="15" s="1"/>
  <c r="M17" i="15" s="1"/>
  <c r="I4" i="15" a="1"/>
  <c r="I4" i="15" s="1"/>
  <c r="M4" i="15" s="1"/>
  <c r="I29" i="15" a="1"/>
  <c r="I29" i="15" s="1"/>
  <c r="M29" i="15" s="1"/>
  <c r="I140" i="15" a="1"/>
  <c r="I140" i="15" s="1"/>
  <c r="M140" i="15" s="1"/>
  <c r="I125" i="15" a="1"/>
  <c r="I125" i="15" s="1"/>
  <c r="M125" i="15" s="1"/>
  <c r="I107" i="15" a="1"/>
  <c r="I107" i="15" s="1"/>
  <c r="M107" i="15" s="1"/>
  <c r="I103" i="15" a="1"/>
  <c r="I103" i="15" s="1"/>
  <c r="M103" i="15" s="1"/>
  <c r="I96" i="15" a="1"/>
  <c r="I96" i="15" s="1"/>
  <c r="M96" i="15" s="1"/>
  <c r="I94" i="15" a="1"/>
  <c r="I94" i="15" s="1"/>
  <c r="M94" i="15" s="1"/>
  <c r="I83" i="15" a="1"/>
  <c r="I83" i="15" s="1"/>
  <c r="M83" i="15" s="1"/>
  <c r="I81" i="15" a="1"/>
  <c r="I81" i="15" s="1"/>
  <c r="M81" i="15" s="1"/>
  <c r="I79" i="15" a="1"/>
  <c r="I79" i="15" s="1"/>
  <c r="M79" i="15" s="1"/>
  <c r="I71" i="15" a="1"/>
  <c r="I71" i="15" s="1"/>
  <c r="M71" i="15" s="1"/>
  <c r="I67" i="15" a="1"/>
  <c r="I67" i="15" s="1"/>
  <c r="M67" i="15" s="1"/>
  <c r="I65" i="15" a="1"/>
  <c r="I65" i="15" s="1"/>
  <c r="M65" i="15" s="1"/>
  <c r="I63" i="15" a="1"/>
  <c r="I63" i="15" s="1"/>
  <c r="M63" i="15" s="1"/>
  <c r="I56" i="15" a="1"/>
  <c r="I56" i="15" s="1"/>
  <c r="M56" i="15" s="1"/>
  <c r="I54" i="15" a="1"/>
  <c r="I54" i="15" s="1"/>
  <c r="M54" i="15" s="1"/>
  <c r="I50" i="15" a="1"/>
  <c r="I50" i="15" s="1"/>
  <c r="M50" i="15" s="1"/>
  <c r="I46" i="15" a="1"/>
  <c r="I46" i="15" s="1"/>
  <c r="M46" i="15" s="1"/>
  <c r="I42" i="15" a="1"/>
  <c r="I42" i="15" s="1"/>
  <c r="M42" i="15" s="1"/>
  <c r="I40" i="15" a="1"/>
  <c r="I40" i="15" s="1"/>
  <c r="M40" i="15" s="1"/>
  <c r="I38" i="15" a="1"/>
  <c r="I38" i="15" s="1"/>
  <c r="M38" i="15" s="1"/>
  <c r="I21" i="15" a="1"/>
  <c r="I21" i="15" s="1"/>
  <c r="M21" i="15" s="1"/>
  <c r="I6" i="15" a="1"/>
  <c r="I6" i="15" s="1"/>
  <c r="M6" i="15" s="1"/>
  <c r="I131" i="15" a="1"/>
  <c r="I131" i="15" s="1"/>
  <c r="M131" i="15" s="1"/>
  <c r="I120" i="15" a="1"/>
  <c r="I120" i="15" s="1"/>
  <c r="M120" i="15" s="1"/>
  <c r="I118" i="15" a="1"/>
  <c r="I118" i="15" s="1"/>
  <c r="M118" i="15" s="1"/>
  <c r="I116" i="15" a="1"/>
  <c r="I116" i="15" s="1"/>
  <c r="M116" i="15" s="1"/>
  <c r="I109" i="15" a="1"/>
  <c r="I109" i="15" s="1"/>
  <c r="M109" i="15" s="1"/>
  <c r="I105" i="15" a="1"/>
  <c r="I105" i="15" s="1"/>
  <c r="M105" i="15" s="1"/>
  <c r="I89" i="15" a="1"/>
  <c r="I89" i="15" s="1"/>
  <c r="M89" i="15" s="1"/>
  <c r="I87" i="15" a="1"/>
  <c r="I87" i="15" s="1"/>
  <c r="M87" i="15" s="1"/>
  <c r="I77" i="15" a="1"/>
  <c r="I77" i="15" s="1"/>
  <c r="M77" i="15" s="1"/>
  <c r="I75" i="15" a="1"/>
  <c r="I75" i="15" s="1"/>
  <c r="M75" i="15" s="1"/>
  <c r="I73" i="15" a="1"/>
  <c r="I73" i="15" s="1"/>
  <c r="M73" i="15" s="1"/>
  <c r="I69" i="15" a="1"/>
  <c r="I69" i="15" s="1"/>
  <c r="M69" i="15" s="1"/>
  <c r="I52" i="15" a="1"/>
  <c r="I52" i="15" s="1"/>
  <c r="M52" i="15" s="1"/>
  <c r="I48" i="15" a="1"/>
  <c r="I48" i="15" s="1"/>
  <c r="M48" i="15" s="1"/>
  <c r="I44" i="15" a="1"/>
  <c r="I44" i="15" s="1"/>
  <c r="M44" i="15" s="1"/>
  <c r="I25" i="15" a="1"/>
  <c r="I25" i="15" s="1"/>
  <c r="M25" i="15" s="1"/>
  <c r="I23" i="15" a="1"/>
  <c r="I23" i="15" s="1"/>
  <c r="M23" i="15" s="1"/>
  <c r="I141" i="15" a="1"/>
  <c r="I141" i="15" s="1"/>
  <c r="M141" i="15" s="1"/>
  <c r="I139" i="15" a="1"/>
  <c r="I139" i="15" s="1"/>
  <c r="M139" i="15" s="1"/>
  <c r="I137" i="15" a="1"/>
  <c r="I137" i="15" s="1"/>
  <c r="M137" i="15" s="1"/>
  <c r="I135" i="15" a="1"/>
  <c r="I135" i="15" s="1"/>
  <c r="M135" i="15" s="1"/>
  <c r="I122" i="15" a="1"/>
  <c r="I122" i="15" s="1"/>
  <c r="M122" i="15" s="1"/>
  <c r="I113" i="15" a="1"/>
  <c r="I113" i="15" s="1"/>
  <c r="M113" i="15" s="1"/>
  <c r="I102" i="15" a="1"/>
  <c r="I102" i="15" s="1"/>
  <c r="M102" i="15" s="1"/>
  <c r="I93" i="15" a="1"/>
  <c r="I93" i="15" s="1"/>
  <c r="M93" i="15" s="1"/>
  <c r="I82" i="15" a="1"/>
  <c r="I82" i="15" s="1"/>
  <c r="M82" i="15" s="1"/>
  <c r="I64" i="15" a="1"/>
  <c r="I64" i="15" s="1"/>
  <c r="M64" i="15" s="1"/>
  <c r="I62" i="15" a="1"/>
  <c r="I62" i="15" s="1"/>
  <c r="M62" i="15" s="1"/>
  <c r="I18" i="15" a="1"/>
  <c r="I18" i="15" s="1"/>
  <c r="M18" i="15" s="1"/>
  <c r="I16" i="15" a="1"/>
  <c r="I16" i="15" s="1"/>
  <c r="M16" i="15" s="1"/>
  <c r="I3" i="15" a="1"/>
  <c r="I3" i="15" s="1"/>
  <c r="M3" i="15" s="1"/>
  <c r="I68" i="15" a="1"/>
  <c r="I68" i="15" s="1"/>
  <c r="M68" i="15" s="1"/>
  <c r="I43" i="15" a="1"/>
  <c r="I43" i="15" s="1"/>
  <c r="M43" i="15" s="1"/>
  <c r="I39" i="15" a="1"/>
  <c r="I39" i="15" s="1"/>
  <c r="M39" i="15" s="1"/>
  <c r="I22" i="15" a="1"/>
  <c r="I22" i="15" s="1"/>
  <c r="M22" i="15" s="1"/>
  <c r="I5" i="15" a="1"/>
  <c r="I5" i="15" s="1"/>
  <c r="M5" i="15" s="1"/>
  <c r="I124" i="15" a="1"/>
  <c r="I124" i="15" s="1"/>
  <c r="M124" i="15" s="1"/>
  <c r="I117" i="15" a="1"/>
  <c r="I117" i="15" s="1"/>
  <c r="M117" i="15" s="1"/>
  <c r="I115" i="15" a="1"/>
  <c r="I115" i="15" s="1"/>
  <c r="M115" i="15" s="1"/>
  <c r="I106" i="15" a="1"/>
  <c r="I106" i="15" s="1"/>
  <c r="M106" i="15" s="1"/>
  <c r="I104" i="15" a="1"/>
  <c r="I104" i="15" s="1"/>
  <c r="M104" i="15" s="1"/>
  <c r="I88" i="15" a="1"/>
  <c r="I88" i="15" s="1"/>
  <c r="M88" i="15" s="1"/>
  <c r="I86" i="15" a="1"/>
  <c r="I86" i="15" s="1"/>
  <c r="M86" i="15" s="1"/>
  <c r="I84" i="15" a="1"/>
  <c r="I84" i="15" s="1"/>
  <c r="M84" i="15" s="1"/>
  <c r="I80" i="15" a="1"/>
  <c r="I80" i="15" s="1"/>
  <c r="M80" i="15" s="1"/>
  <c r="I78" i="15" a="1"/>
  <c r="I78" i="15" s="1"/>
  <c r="M78" i="15" s="1"/>
  <c r="I72" i="15" a="1"/>
  <c r="I72" i="15" s="1"/>
  <c r="M72" i="15" s="1"/>
  <c r="I53" i="15" a="1"/>
  <c r="I53" i="15" s="1"/>
  <c r="M53" i="15" s="1"/>
  <c r="I37" i="15" a="1"/>
  <c r="I37" i="15" s="1"/>
  <c r="M37" i="15" s="1"/>
  <c r="I20" i="15" a="1"/>
  <c r="I20" i="15" s="1"/>
  <c r="M20" i="15" s="1"/>
  <c r="I128" i="15" a="1"/>
  <c r="I128" i="15" s="1"/>
  <c r="M128" i="15" s="1"/>
  <c r="I110" i="15" a="1"/>
  <c r="I110" i="15" s="1"/>
  <c r="M110" i="15" s="1"/>
  <c r="I76" i="15" a="1"/>
  <c r="I76" i="15" s="1"/>
  <c r="M76" i="15" s="1"/>
  <c r="I51" i="15" a="1"/>
  <c r="I51" i="15" s="1"/>
  <c r="M51" i="15" s="1"/>
  <c r="I26" i="15" a="1"/>
  <c r="I26" i="15" s="1"/>
  <c r="M26" i="15" s="1"/>
  <c r="I7" i="15" a="1"/>
  <c r="I7" i="15" s="1"/>
  <c r="M7" i="15" s="1"/>
  <c r="I24" i="15" a="1"/>
  <c r="I24" i="15" s="1"/>
  <c r="M24" i="15" s="1"/>
  <c r="I133" i="15" a="1"/>
  <c r="I133" i="15" s="1"/>
  <c r="M133" i="15" s="1"/>
  <c r="I55" i="15" a="1"/>
  <c r="I55" i="15" s="1"/>
  <c r="M55" i="15" s="1"/>
  <c r="I9" i="15" a="1"/>
  <c r="I9" i="15" s="1"/>
  <c r="M9" i="15" s="1"/>
  <c r="I95" i="15" a="1"/>
  <c r="I95" i="15" s="1"/>
  <c r="M95" i="15" s="1"/>
  <c r="I70" i="15" a="1"/>
  <c r="I70" i="15" s="1"/>
  <c r="M70" i="15" s="1"/>
  <c r="I14" i="15" a="1"/>
  <c r="I14" i="15" s="1"/>
  <c r="M14" i="15" s="1"/>
  <c r="I129" i="15" a="1"/>
  <c r="I129" i="15" s="1"/>
  <c r="M129" i="15" s="1"/>
  <c r="I111" i="15" a="1"/>
  <c r="I111" i="15" s="1"/>
  <c r="M111" i="15" s="1"/>
  <c r="I27" i="15" a="1"/>
  <c r="I27" i="15" s="1"/>
  <c r="M27" i="15" s="1"/>
  <c r="I127" i="15" a="1"/>
  <c r="I127" i="15" s="1"/>
  <c r="M127" i="15" s="1"/>
  <c r="I100" i="15" a="1"/>
  <c r="I100" i="15" s="1"/>
  <c r="M100" i="15" s="1"/>
  <c r="I91" i="15" a="1"/>
  <c r="I91" i="15" s="1"/>
  <c r="M91" i="15" s="1"/>
  <c r="I58" i="15" a="1"/>
  <c r="I58" i="15" s="1"/>
  <c r="M58" i="15" s="1"/>
  <c r="I33" i="15" a="1"/>
  <c r="I33" i="15" s="1"/>
  <c r="M33" i="15" s="1"/>
  <c r="I12" i="15" a="1"/>
  <c r="I12" i="15" s="1"/>
  <c r="M12" i="15" s="1"/>
  <c r="I126" i="15" a="1"/>
  <c r="I126" i="15" s="1"/>
  <c r="M126" i="15" s="1"/>
  <c r="I108" i="15" a="1"/>
  <c r="I108" i="15" s="1"/>
  <c r="M108" i="15" s="1"/>
  <c r="I99" i="15" a="1"/>
  <c r="I99" i="15" s="1"/>
  <c r="M99" i="15" s="1"/>
  <c r="I74" i="15" a="1"/>
  <c r="I74" i="15" s="1"/>
  <c r="M74" i="15" s="1"/>
  <c r="I66" i="15" a="1"/>
  <c r="I66" i="15" s="1"/>
  <c r="M66" i="15" s="1"/>
  <c r="I57" i="15" a="1"/>
  <c r="I57" i="15" s="1"/>
  <c r="M57" i="15" s="1"/>
  <c r="I49" i="15" a="1"/>
  <c r="I49" i="15" s="1"/>
  <c r="M49" i="15" s="1"/>
  <c r="I41" i="15" a="1"/>
  <c r="I41" i="15" s="1"/>
  <c r="M41" i="15" s="1"/>
  <c r="I32" i="15" a="1"/>
  <c r="I32" i="15" s="1"/>
  <c r="M32" i="15" s="1"/>
  <c r="I98" i="15" a="1"/>
  <c r="I98" i="15" s="1"/>
  <c r="M98" i="15" s="1"/>
  <c r="I31" i="15" a="1"/>
  <c r="I31" i="15" s="1"/>
  <c r="M31" i="15" s="1"/>
  <c r="I10" i="15" a="1"/>
  <c r="I10" i="15" s="1"/>
  <c r="M10" i="15" s="1"/>
  <c r="I97" i="15" a="1"/>
  <c r="I97" i="15" s="1"/>
  <c r="M97" i="15" s="1"/>
  <c r="I47" i="15" a="1"/>
  <c r="I47" i="15" s="1"/>
  <c r="M47" i="15" s="1"/>
  <c r="I45" i="15" a="1"/>
  <c r="I45" i="15" s="1"/>
  <c r="M45" i="15" s="1"/>
  <c r="I8" i="15" a="1"/>
  <c r="I8" i="15" s="1"/>
  <c r="M8" i="15" s="1"/>
  <c r="I60" i="15" a="1"/>
  <c r="I60" i="15" s="1"/>
  <c r="M60" i="15" s="1"/>
  <c r="I35" i="15" a="1"/>
  <c r="I35" i="15" s="1"/>
  <c r="M35" i="15" s="1"/>
  <c r="H128" i="15" a="1"/>
  <c r="H128" i="15" s="1"/>
  <c r="H126" i="15" a="1"/>
  <c r="H126" i="15" s="1"/>
  <c r="H117" i="15" a="1"/>
  <c r="H117" i="15" s="1"/>
  <c r="H110" i="15" a="1"/>
  <c r="H110" i="15" s="1"/>
  <c r="H108" i="15" a="1"/>
  <c r="H108" i="15" s="1"/>
  <c r="H106" i="15" a="1"/>
  <c r="H106" i="15" s="1"/>
  <c r="H99" i="15" a="1"/>
  <c r="H99" i="15" s="1"/>
  <c r="H97" i="15" a="1"/>
  <c r="H97" i="15" s="1"/>
  <c r="H95" i="15" a="1"/>
  <c r="H95" i="15" s="1"/>
  <c r="H88" i="15" a="1"/>
  <c r="H88" i="15" s="1"/>
  <c r="H84" i="15" a="1"/>
  <c r="H84" i="15" s="1"/>
  <c r="H80" i="15" a="1"/>
  <c r="H80" i="15" s="1"/>
  <c r="H78" i="15" a="1"/>
  <c r="H78" i="15" s="1"/>
  <c r="H76" i="15" a="1"/>
  <c r="H76" i="15" s="1"/>
  <c r="H70" i="15" a="1"/>
  <c r="H70" i="15" s="1"/>
  <c r="H66" i="15" a="1"/>
  <c r="H66" i="15" s="1"/>
  <c r="H57" i="15" a="1"/>
  <c r="H57" i="15" s="1"/>
  <c r="H55" i="15" a="1"/>
  <c r="H55" i="15" s="1"/>
  <c r="H53" i="15" a="1"/>
  <c r="H53" i="15" s="1"/>
  <c r="H51" i="15" a="1"/>
  <c r="H51" i="15" s="1"/>
  <c r="H47" i="15" a="1"/>
  <c r="H47" i="15" s="1"/>
  <c r="H41" i="15" a="1"/>
  <c r="H41" i="15" s="1"/>
  <c r="H32" i="15" a="1"/>
  <c r="H32" i="15" s="1"/>
  <c r="H24" i="15" a="1"/>
  <c r="H24" i="15" s="1"/>
  <c r="H22" i="15" a="1"/>
  <c r="H22" i="15" s="1"/>
  <c r="H9" i="15" a="1"/>
  <c r="H9" i="15" s="1"/>
  <c r="H7" i="15" a="1"/>
  <c r="H7" i="15" s="1"/>
  <c r="H30" i="15" a="1"/>
  <c r="H30" i="15" s="1"/>
  <c r="H28" i="15" a="1"/>
  <c r="H28" i="15" s="1"/>
  <c r="H13" i="15" a="1"/>
  <c r="H13" i="15" s="1"/>
  <c r="H11" i="15" a="1"/>
  <c r="H11" i="15" s="1"/>
  <c r="H134" i="15" a="1"/>
  <c r="H134" i="15" s="1"/>
  <c r="H132" i="15" a="1"/>
  <c r="H132" i="15" s="1"/>
  <c r="H121" i="15" a="1"/>
  <c r="H121" i="15" s="1"/>
  <c r="H119" i="15" a="1"/>
  <c r="H119" i="15" s="1"/>
  <c r="H90" i="15" a="1"/>
  <c r="H90" i="15" s="1"/>
  <c r="H74" i="15" a="1"/>
  <c r="H74" i="15" s="1"/>
  <c r="H61" i="15" a="1"/>
  <c r="H61" i="15" s="1"/>
  <c r="H59" i="15" a="1"/>
  <c r="H59" i="15" s="1"/>
  <c r="H49" i="15" a="1"/>
  <c r="H49" i="15" s="1"/>
  <c r="H45" i="15" a="1"/>
  <c r="H45" i="15" s="1"/>
  <c r="H26" i="15" a="1"/>
  <c r="H26" i="15" s="1"/>
  <c r="H15" i="15" a="1"/>
  <c r="H15" i="15" s="1"/>
  <c r="H142" i="15" a="1"/>
  <c r="H142" i="15" s="1"/>
  <c r="H136" i="15" a="1"/>
  <c r="H136" i="15" s="1"/>
  <c r="H130" i="15" a="1"/>
  <c r="H130" i="15" s="1"/>
  <c r="H123" i="15" a="1"/>
  <c r="H123" i="15" s="1"/>
  <c r="H112" i="15" a="1"/>
  <c r="H112" i="15" s="1"/>
  <c r="H101" i="15" a="1"/>
  <c r="H101" i="15" s="1"/>
  <c r="H92" i="15" a="1"/>
  <c r="H92" i="15" s="1"/>
  <c r="H36" i="15" a="1"/>
  <c r="H36" i="15" s="1"/>
  <c r="H34" i="15" a="1"/>
  <c r="H34" i="15" s="1"/>
  <c r="H17" i="15" a="1"/>
  <c r="H17" i="15" s="1"/>
  <c r="H19" i="15" a="1"/>
  <c r="H19" i="15" s="1"/>
  <c r="H140" i="15" a="1"/>
  <c r="H140" i="15" s="1"/>
  <c r="H138" i="15" a="1"/>
  <c r="H138" i="15" s="1"/>
  <c r="H125" i="15" a="1"/>
  <c r="H125" i="15" s="1"/>
  <c r="H114" i="15" a="1"/>
  <c r="H114" i="15" s="1"/>
  <c r="H107" i="15" a="1"/>
  <c r="H107" i="15" s="1"/>
  <c r="H103" i="15" a="1"/>
  <c r="H103" i="15" s="1"/>
  <c r="H96" i="15" a="1"/>
  <c r="H96" i="15" s="1"/>
  <c r="H94" i="15" a="1"/>
  <c r="H94" i="15" s="1"/>
  <c r="H85" i="15" a="1"/>
  <c r="H85" i="15" s="1"/>
  <c r="H83" i="15" a="1"/>
  <c r="H83" i="15" s="1"/>
  <c r="H79" i="15" a="1"/>
  <c r="H79" i="15" s="1"/>
  <c r="H71" i="15" a="1"/>
  <c r="H71" i="15" s="1"/>
  <c r="H67" i="15" a="1"/>
  <c r="H67" i="15" s="1"/>
  <c r="H65" i="15" a="1"/>
  <c r="H65" i="15" s="1"/>
  <c r="H63" i="15" a="1"/>
  <c r="H63" i="15" s="1"/>
  <c r="H40" i="15" a="1"/>
  <c r="H40" i="15" s="1"/>
  <c r="H38" i="15" a="1"/>
  <c r="H38" i="15" s="1"/>
  <c r="H129" i="15" a="1"/>
  <c r="H129" i="15" s="1"/>
  <c r="H127" i="15" a="1"/>
  <c r="H127" i="15" s="1"/>
  <c r="H120" i="15" a="1"/>
  <c r="H120" i="15" s="1"/>
  <c r="H111" i="15" a="1"/>
  <c r="H111" i="15" s="1"/>
  <c r="H109" i="15" a="1"/>
  <c r="H109" i="15" s="1"/>
  <c r="H100" i="15" a="1"/>
  <c r="H100" i="15" s="1"/>
  <c r="H98" i="15" a="1"/>
  <c r="H98" i="15" s="1"/>
  <c r="H91" i="15" a="1"/>
  <c r="H91" i="15" s="1"/>
  <c r="H77" i="15" a="1"/>
  <c r="H77" i="15" s="1"/>
  <c r="H58" i="15" a="1"/>
  <c r="H58" i="15" s="1"/>
  <c r="H52" i="15" a="1"/>
  <c r="H52" i="15" s="1"/>
  <c r="H48" i="15" a="1"/>
  <c r="H48" i="15" s="1"/>
  <c r="H35" i="15" a="1"/>
  <c r="H35" i="15" s="1"/>
  <c r="H33" i="15" a="1"/>
  <c r="H33" i="15" s="1"/>
  <c r="H31" i="15" a="1"/>
  <c r="H31" i="15" s="1"/>
  <c r="H27" i="15" a="1"/>
  <c r="H27" i="15" s="1"/>
  <c r="H12" i="15" a="1"/>
  <c r="H12" i="15" s="1"/>
  <c r="H10" i="15" a="1"/>
  <c r="H10" i="15" s="1"/>
  <c r="H102" i="15" a="1"/>
  <c r="H102" i="15" s="1"/>
  <c r="H16" i="15" a="1"/>
  <c r="H16" i="15" s="1"/>
  <c r="H139" i="15" a="1"/>
  <c r="H139" i="15" s="1"/>
  <c r="H137" i="15" a="1"/>
  <c r="H137" i="15" s="1"/>
  <c r="H135" i="15" a="1"/>
  <c r="H135" i="15" s="1"/>
  <c r="H133" i="15" a="1"/>
  <c r="H133" i="15" s="1"/>
  <c r="H122" i="15" a="1"/>
  <c r="H122" i="15" s="1"/>
  <c r="H113" i="15" a="1"/>
  <c r="H113" i="15" s="1"/>
  <c r="H93" i="15" a="1"/>
  <c r="H93" i="15" s="1"/>
  <c r="H64" i="15" a="1"/>
  <c r="H64" i="15" s="1"/>
  <c r="H62" i="15" a="1"/>
  <c r="H62" i="15" s="1"/>
  <c r="H60" i="15" a="1"/>
  <c r="H60" i="15" s="1"/>
  <c r="H14" i="15" a="1"/>
  <c r="H14" i="15" s="1"/>
  <c r="H3" i="15" a="1"/>
  <c r="H3" i="15" s="1"/>
  <c r="H68" i="15" a="1"/>
  <c r="H68" i="15" s="1"/>
  <c r="H43" i="15" a="1"/>
  <c r="H43" i="15" s="1"/>
  <c r="H6" i="15" a="1"/>
  <c r="H6" i="15" s="1"/>
  <c r="H89" i="15" a="1"/>
  <c r="H89" i="15" s="1"/>
  <c r="H141" i="15" a="1"/>
  <c r="H141" i="15" s="1"/>
  <c r="H124" i="15" a="1"/>
  <c r="H124" i="15" s="1"/>
  <c r="H39" i="15" a="1"/>
  <c r="H39" i="15" s="1"/>
  <c r="H87" i="15" a="1"/>
  <c r="H87" i="15" s="1"/>
  <c r="H54" i="15" a="1"/>
  <c r="H54" i="15" s="1"/>
  <c r="H21" i="15" a="1"/>
  <c r="H21" i="15" s="1"/>
  <c r="H37" i="15" a="1"/>
  <c r="H37" i="15" s="1"/>
  <c r="H69" i="15" a="1"/>
  <c r="H69" i="15" s="1"/>
  <c r="H44" i="15" a="1"/>
  <c r="H44" i="15" s="1"/>
  <c r="H118" i="15" a="1"/>
  <c r="H118" i="15" s="1"/>
  <c r="H75" i="15" a="1"/>
  <c r="H75" i="15" s="1"/>
  <c r="H50" i="15" a="1"/>
  <c r="H50" i="15" s="1"/>
  <c r="H42" i="15" a="1"/>
  <c r="H42" i="15" s="1"/>
  <c r="H25" i="15" a="1"/>
  <c r="H25" i="15" s="1"/>
  <c r="H18" i="15" a="1"/>
  <c r="H18" i="15" s="1"/>
  <c r="H82" i="15" a="1"/>
  <c r="H82" i="15" s="1"/>
  <c r="H116" i="15" a="1"/>
  <c r="H116" i="15" s="1"/>
  <c r="H81" i="15" a="1"/>
  <c r="H81" i="15" s="1"/>
  <c r="H73" i="15" a="1"/>
  <c r="H73" i="15" s="1"/>
  <c r="H56" i="15" a="1"/>
  <c r="H56" i="15" s="1"/>
  <c r="H23" i="15" a="1"/>
  <c r="H23" i="15" s="1"/>
  <c r="H5" i="15" a="1"/>
  <c r="H5" i="15" s="1"/>
  <c r="H115" i="15" a="1"/>
  <c r="H115" i="15" s="1"/>
  <c r="H72" i="15" a="1"/>
  <c r="H72" i="15" s="1"/>
  <c r="H4" i="15" a="1"/>
  <c r="H4" i="15" s="1"/>
  <c r="H131" i="15" a="1"/>
  <c r="H131" i="15" s="1"/>
  <c r="H105" i="15" a="1"/>
  <c r="H105" i="15" s="1"/>
  <c r="H46" i="15" a="1"/>
  <c r="H46" i="15" s="1"/>
  <c r="H29" i="15" a="1"/>
  <c r="H29" i="15" s="1"/>
  <c r="H104" i="15" a="1"/>
  <c r="H104" i="15" s="1"/>
  <c r="H86" i="15" a="1"/>
  <c r="H86" i="15" s="1"/>
  <c r="H20" i="15" a="1"/>
  <c r="H20" i="15" s="1"/>
  <c r="H8" i="15" a="1"/>
  <c r="H8" i="15" s="1"/>
  <c r="J142" i="15" a="1"/>
  <c r="J142" i="15" s="1"/>
  <c r="N142" i="15" s="1"/>
  <c r="J123" i="15" a="1"/>
  <c r="J123" i="15" s="1"/>
  <c r="N123" i="15" s="1"/>
  <c r="J114" i="15" a="1"/>
  <c r="J114" i="15" s="1"/>
  <c r="N114" i="15" s="1"/>
  <c r="J103" i="15" a="1"/>
  <c r="J103" i="15" s="1"/>
  <c r="N103" i="15" s="1"/>
  <c r="J92" i="15" a="1"/>
  <c r="J92" i="15" s="1"/>
  <c r="N92" i="15" s="1"/>
  <c r="J85" i="15" a="1"/>
  <c r="J85" i="15" s="1"/>
  <c r="N85" i="15" s="1"/>
  <c r="J81" i="15" a="1"/>
  <c r="J81" i="15" s="1"/>
  <c r="N81" i="15" s="1"/>
  <c r="J71" i="15" a="1"/>
  <c r="J71" i="15" s="1"/>
  <c r="N71" i="15" s="1"/>
  <c r="J67" i="15" a="1"/>
  <c r="J67" i="15" s="1"/>
  <c r="N67" i="15" s="1"/>
  <c r="J63" i="15" a="1"/>
  <c r="J63" i="15" s="1"/>
  <c r="N63" i="15" s="1"/>
  <c r="J42" i="15" a="1"/>
  <c r="J42" i="15" s="1"/>
  <c r="N42" i="15" s="1"/>
  <c r="J38" i="15" a="1"/>
  <c r="J38" i="15" s="1"/>
  <c r="N38" i="15" s="1"/>
  <c r="J36" i="15" a="1"/>
  <c r="J36" i="15" s="1"/>
  <c r="N36" i="15" s="1"/>
  <c r="J19" i="15" a="1"/>
  <c r="J19" i="15" s="1"/>
  <c r="N19" i="15" s="1"/>
  <c r="J17" i="15" a="1"/>
  <c r="J17" i="15" s="1"/>
  <c r="N17" i="15" s="1"/>
  <c r="J54" i="15" a="1"/>
  <c r="J54" i="15" s="1"/>
  <c r="N54" i="15" s="1"/>
  <c r="J46" i="15" a="1"/>
  <c r="J46" i="15" s="1"/>
  <c r="N46" i="15" s="1"/>
  <c r="J23" i="15" a="1"/>
  <c r="J23" i="15" s="1"/>
  <c r="N23" i="15" s="1"/>
  <c r="J21" i="15" a="1"/>
  <c r="J21" i="15" s="1"/>
  <c r="N21" i="15" s="1"/>
  <c r="J6" i="15" a="1"/>
  <c r="J6" i="15" s="1"/>
  <c r="N6" i="15" s="1"/>
  <c r="J4" i="15" a="1"/>
  <c r="J4" i="15" s="1"/>
  <c r="N4" i="15" s="1"/>
  <c r="J10" i="15" a="1"/>
  <c r="J10" i="15" s="1"/>
  <c r="N10" i="15" s="1"/>
  <c r="J33" i="15" a="1"/>
  <c r="J33" i="15" s="1"/>
  <c r="N33" i="15" s="1"/>
  <c r="J140" i="15" a="1"/>
  <c r="J140" i="15" s="1"/>
  <c r="N140" i="15" s="1"/>
  <c r="J125" i="15" a="1"/>
  <c r="J125" i="15" s="1"/>
  <c r="N125" i="15" s="1"/>
  <c r="J109" i="15" a="1"/>
  <c r="J109" i="15" s="1"/>
  <c r="N109" i="15" s="1"/>
  <c r="J107" i="15" a="1"/>
  <c r="J107" i="15" s="1"/>
  <c r="N107" i="15" s="1"/>
  <c r="J105" i="15" a="1"/>
  <c r="J105" i="15" s="1"/>
  <c r="N105" i="15" s="1"/>
  <c r="J96" i="15" a="1"/>
  <c r="J96" i="15" s="1"/>
  <c r="N96" i="15" s="1"/>
  <c r="J94" i="15" a="1"/>
  <c r="J94" i="15" s="1"/>
  <c r="N94" i="15" s="1"/>
  <c r="J83" i="15" a="1"/>
  <c r="J83" i="15" s="1"/>
  <c r="N83" i="15" s="1"/>
  <c r="J79" i="15" a="1"/>
  <c r="J79" i="15" s="1"/>
  <c r="N79" i="15" s="1"/>
  <c r="J77" i="15" a="1"/>
  <c r="J77" i="15" s="1"/>
  <c r="N77" i="15" s="1"/>
  <c r="J75" i="15" a="1"/>
  <c r="J75" i="15" s="1"/>
  <c r="N75" i="15" s="1"/>
  <c r="J69" i="15" a="1"/>
  <c r="J69" i="15" s="1"/>
  <c r="N69" i="15" s="1"/>
  <c r="J65" i="15" a="1"/>
  <c r="J65" i="15" s="1"/>
  <c r="N65" i="15" s="1"/>
  <c r="J56" i="15" a="1"/>
  <c r="J56" i="15" s="1"/>
  <c r="N56" i="15" s="1"/>
  <c r="J50" i="15" a="1"/>
  <c r="J50" i="15" s="1"/>
  <c r="N50" i="15" s="1"/>
  <c r="J40" i="15" a="1"/>
  <c r="J40" i="15" s="1"/>
  <c r="N40" i="15" s="1"/>
  <c r="J8" i="15" a="1"/>
  <c r="J8" i="15" s="1"/>
  <c r="N8" i="15" s="1"/>
  <c r="J133" i="15" a="1"/>
  <c r="J133" i="15" s="1"/>
  <c r="N133" i="15" s="1"/>
  <c r="J131" i="15" a="1"/>
  <c r="J131" i="15" s="1"/>
  <c r="N131" i="15" s="1"/>
  <c r="J127" i="15" a="1"/>
  <c r="J127" i="15" s="1"/>
  <c r="N127" i="15" s="1"/>
  <c r="J120" i="15" a="1"/>
  <c r="J120" i="15" s="1"/>
  <c r="N120" i="15" s="1"/>
  <c r="J118" i="15" a="1"/>
  <c r="J118" i="15" s="1"/>
  <c r="N118" i="15" s="1"/>
  <c r="J116" i="15" a="1"/>
  <c r="J116" i="15" s="1"/>
  <c r="N116" i="15" s="1"/>
  <c r="J98" i="15" a="1"/>
  <c r="J98" i="15" s="1"/>
  <c r="N98" i="15" s="1"/>
  <c r="J89" i="15" a="1"/>
  <c r="J89" i="15" s="1"/>
  <c r="N89" i="15" s="1"/>
  <c r="J87" i="15" a="1"/>
  <c r="J87" i="15" s="1"/>
  <c r="N87" i="15" s="1"/>
  <c r="J73" i="15" a="1"/>
  <c r="J73" i="15" s="1"/>
  <c r="N73" i="15" s="1"/>
  <c r="J52" i="15" a="1"/>
  <c r="J52" i="15" s="1"/>
  <c r="N52" i="15" s="1"/>
  <c r="J48" i="15" a="1"/>
  <c r="J48" i="15" s="1"/>
  <c r="N48" i="15" s="1"/>
  <c r="J44" i="15" a="1"/>
  <c r="J44" i="15" s="1"/>
  <c r="N44" i="15" s="1"/>
  <c r="J31" i="15" a="1"/>
  <c r="J31" i="15" s="1"/>
  <c r="N31" i="15" s="1"/>
  <c r="J29" i="15" a="1"/>
  <c r="J29" i="15" s="1"/>
  <c r="N29" i="15" s="1"/>
  <c r="J27" i="15" a="1"/>
  <c r="J27" i="15" s="1"/>
  <c r="N27" i="15" s="1"/>
  <c r="J25" i="15" a="1"/>
  <c r="J25" i="15" s="1"/>
  <c r="N25" i="15" s="1"/>
  <c r="J141" i="15" a="1"/>
  <c r="J141" i="15" s="1"/>
  <c r="N141" i="15" s="1"/>
  <c r="J135" i="15" a="1"/>
  <c r="J135" i="15" s="1"/>
  <c r="N135" i="15" s="1"/>
  <c r="J129" i="15" a="1"/>
  <c r="J129" i="15" s="1"/>
  <c r="N129" i="15" s="1"/>
  <c r="J111" i="15" a="1"/>
  <c r="J111" i="15" s="1"/>
  <c r="N111" i="15" s="1"/>
  <c r="J100" i="15" a="1"/>
  <c r="J100" i="15" s="1"/>
  <c r="N100" i="15" s="1"/>
  <c r="J91" i="15" a="1"/>
  <c r="J91" i="15" s="1"/>
  <c r="N91" i="15" s="1"/>
  <c r="J60" i="15" a="1"/>
  <c r="J60" i="15" s="1"/>
  <c r="N60" i="15" s="1"/>
  <c r="J58" i="15" a="1"/>
  <c r="J58" i="15" s="1"/>
  <c r="N58" i="15" s="1"/>
  <c r="J35" i="15" a="1"/>
  <c r="J35" i="15" s="1"/>
  <c r="N35" i="15" s="1"/>
  <c r="J124" i="15" a="1"/>
  <c r="J124" i="15" s="1"/>
  <c r="N124" i="15" s="1"/>
  <c r="J117" i="15" a="1"/>
  <c r="J117" i="15" s="1"/>
  <c r="N117" i="15" s="1"/>
  <c r="J115" i="15" a="1"/>
  <c r="J115" i="15" s="1"/>
  <c r="N115" i="15" s="1"/>
  <c r="J104" i="15" a="1"/>
  <c r="J104" i="15" s="1"/>
  <c r="N104" i="15" s="1"/>
  <c r="J95" i="15" a="1"/>
  <c r="J95" i="15" s="1"/>
  <c r="N95" i="15" s="1"/>
  <c r="J88" i="15" a="1"/>
  <c r="J88" i="15" s="1"/>
  <c r="N88" i="15" s="1"/>
  <c r="J86" i="15" a="1"/>
  <c r="J86" i="15" s="1"/>
  <c r="N86" i="15" s="1"/>
  <c r="J84" i="15" a="1"/>
  <c r="J84" i="15" s="1"/>
  <c r="N84" i="15" s="1"/>
  <c r="J80" i="15" a="1"/>
  <c r="J80" i="15" s="1"/>
  <c r="N80" i="15" s="1"/>
  <c r="J74" i="15" a="1"/>
  <c r="J74" i="15" s="1"/>
  <c r="N74" i="15" s="1"/>
  <c r="J72" i="15" a="1"/>
  <c r="J72" i="15" s="1"/>
  <c r="N72" i="15" s="1"/>
  <c r="J70" i="15" a="1"/>
  <c r="J70" i="15" s="1"/>
  <c r="N70" i="15" s="1"/>
  <c r="J68" i="15" a="1"/>
  <c r="J68" i="15" s="1"/>
  <c r="N68" i="15" s="1"/>
  <c r="J66" i="15" a="1"/>
  <c r="J66" i="15" s="1"/>
  <c r="N66" i="15" s="1"/>
  <c r="J53" i="15" a="1"/>
  <c r="J53" i="15" s="1"/>
  <c r="N53" i="15" s="1"/>
  <c r="J49" i="15" a="1"/>
  <c r="J49" i="15" s="1"/>
  <c r="N49" i="15" s="1"/>
  <c r="J45" i="15" a="1"/>
  <c r="J45" i="15" s="1"/>
  <c r="N45" i="15" s="1"/>
  <c r="J43" i="15" a="1"/>
  <c r="J43" i="15" s="1"/>
  <c r="N43" i="15" s="1"/>
  <c r="J41" i="15" a="1"/>
  <c r="J41" i="15" s="1"/>
  <c r="N41" i="15" s="1"/>
  <c r="J22" i="15" a="1"/>
  <c r="J22" i="15" s="1"/>
  <c r="N22" i="15" s="1"/>
  <c r="J20" i="15" a="1"/>
  <c r="J20" i="15" s="1"/>
  <c r="N20" i="15" s="1"/>
  <c r="J7" i="15" a="1"/>
  <c r="J7" i="15" s="1"/>
  <c r="N7" i="15" s="1"/>
  <c r="J5" i="15" a="1"/>
  <c r="J5" i="15" s="1"/>
  <c r="N5" i="15" s="1"/>
  <c r="J55" i="15" a="1"/>
  <c r="J55" i="15" s="1"/>
  <c r="N55" i="15" s="1"/>
  <c r="J28" i="15" a="1"/>
  <c r="J28" i="15" s="1"/>
  <c r="N28" i="15" s="1"/>
  <c r="J24" i="15" a="1"/>
  <c r="J24" i="15" s="1"/>
  <c r="N24" i="15" s="1"/>
  <c r="J11" i="15" a="1"/>
  <c r="J11" i="15" s="1"/>
  <c r="N11" i="15" s="1"/>
  <c r="J9" i="15" a="1"/>
  <c r="J9" i="15" s="1"/>
  <c r="N9" i="15" s="1"/>
  <c r="J130" i="15" a="1"/>
  <c r="J130" i="15" s="1"/>
  <c r="N130" i="15" s="1"/>
  <c r="J128" i="15" a="1"/>
  <c r="J128" i="15" s="1"/>
  <c r="N128" i="15" s="1"/>
  <c r="J126" i="15" a="1"/>
  <c r="J126" i="15" s="1"/>
  <c r="N126" i="15" s="1"/>
  <c r="J110" i="15" a="1"/>
  <c r="J110" i="15" s="1"/>
  <c r="N110" i="15" s="1"/>
  <c r="J108" i="15" a="1"/>
  <c r="J108" i="15" s="1"/>
  <c r="N108" i="15" s="1"/>
  <c r="J99" i="15" a="1"/>
  <c r="J99" i="15" s="1"/>
  <c r="N99" i="15" s="1"/>
  <c r="J97" i="15" a="1"/>
  <c r="J97" i="15" s="1"/>
  <c r="N97" i="15" s="1"/>
  <c r="J76" i="15" a="1"/>
  <c r="J76" i="15" s="1"/>
  <c r="N76" i="15" s="1"/>
  <c r="J57" i="15" a="1"/>
  <c r="J57" i="15" s="1"/>
  <c r="N57" i="15" s="1"/>
  <c r="J51" i="15" a="1"/>
  <c r="J51" i="15" s="1"/>
  <c r="N51" i="15" s="1"/>
  <c r="J47" i="15" a="1"/>
  <c r="J47" i="15" s="1"/>
  <c r="N47" i="15" s="1"/>
  <c r="J32" i="15" a="1"/>
  <c r="J32" i="15" s="1"/>
  <c r="N32" i="15" s="1"/>
  <c r="J26" i="15" a="1"/>
  <c r="J26" i="15" s="1"/>
  <c r="N26" i="15" s="1"/>
  <c r="J136" i="15" a="1"/>
  <c r="J136" i="15" s="1"/>
  <c r="N136" i="15" s="1"/>
  <c r="J119" i="15" a="1"/>
  <c r="J119" i="15" s="1"/>
  <c r="N119" i="15" s="1"/>
  <c r="J101" i="15" a="1"/>
  <c r="J101" i="15" s="1"/>
  <c r="N101" i="15" s="1"/>
  <c r="J59" i="15" a="1"/>
  <c r="J59" i="15" s="1"/>
  <c r="N59" i="15" s="1"/>
  <c r="J34" i="15" a="1"/>
  <c r="J34" i="15" s="1"/>
  <c r="N34" i="15" s="1"/>
  <c r="J18" i="15" a="1"/>
  <c r="J18" i="15" s="1"/>
  <c r="N18" i="15" s="1"/>
  <c r="J12" i="15" a="1"/>
  <c r="J12" i="15" s="1"/>
  <c r="N12" i="15" s="1"/>
  <c r="J64" i="15" a="1"/>
  <c r="J64" i="15" s="1"/>
  <c r="N64" i="15" s="1"/>
  <c r="J39" i="15" a="1"/>
  <c r="J39" i="15" s="1"/>
  <c r="N39" i="15" s="1"/>
  <c r="J16" i="15" a="1"/>
  <c r="J16" i="15" s="1"/>
  <c r="N16" i="15" s="1"/>
  <c r="J15" i="15" a="1"/>
  <c r="J15" i="15" s="1"/>
  <c r="N15" i="15" s="1"/>
  <c r="J139" i="15" a="1"/>
  <c r="J139" i="15" s="1"/>
  <c r="N139" i="15" s="1"/>
  <c r="J113" i="15" a="1"/>
  <c r="J113" i="15" s="1"/>
  <c r="N113" i="15" s="1"/>
  <c r="J37" i="15" a="1"/>
  <c r="J37" i="15" s="1"/>
  <c r="N37" i="15" s="1"/>
  <c r="J138" i="15" a="1"/>
  <c r="J138" i="15" s="1"/>
  <c r="N138" i="15" s="1"/>
  <c r="J112" i="15" a="1"/>
  <c r="J112" i="15" s="1"/>
  <c r="N112" i="15" s="1"/>
  <c r="J102" i="15" a="1"/>
  <c r="J102" i="15" s="1"/>
  <c r="N102" i="15" s="1"/>
  <c r="J13" i="15" a="1"/>
  <c r="J13" i="15" s="1"/>
  <c r="N13" i="15" s="1"/>
  <c r="J82" i="15" a="1"/>
  <c r="J82" i="15" s="1"/>
  <c r="N82" i="15" s="1"/>
  <c r="J134" i="15" a="1"/>
  <c r="J134" i="15" s="1"/>
  <c r="N134" i="15" s="1"/>
  <c r="J90" i="15" a="1"/>
  <c r="J90" i="15" s="1"/>
  <c r="N90" i="15" s="1"/>
  <c r="J106" i="15" a="1"/>
  <c r="J106" i="15" s="1"/>
  <c r="N106" i="15" s="1"/>
  <c r="J132" i="15" a="1"/>
  <c r="J132" i="15" s="1"/>
  <c r="N132" i="15" s="1"/>
  <c r="J30" i="15" a="1"/>
  <c r="J30" i="15" s="1"/>
  <c r="N30" i="15" s="1"/>
  <c r="J122" i="15" a="1"/>
  <c r="J122" i="15" s="1"/>
  <c r="N122" i="15" s="1"/>
  <c r="J78" i="15" a="1"/>
  <c r="J78" i="15" s="1"/>
  <c r="N78" i="15" s="1"/>
  <c r="J62" i="15" a="1"/>
  <c r="J62" i="15" s="1"/>
  <c r="N62" i="15" s="1"/>
  <c r="J14" i="15" a="1"/>
  <c r="J14" i="15" s="1"/>
  <c r="N14" i="15" s="1"/>
  <c r="J3" i="15" a="1"/>
  <c r="J3" i="15" s="1"/>
  <c r="N3" i="15" s="1"/>
  <c r="J121" i="15" a="1"/>
  <c r="J121" i="15" s="1"/>
  <c r="N121" i="15" s="1"/>
  <c r="J61" i="15" a="1"/>
  <c r="J61" i="15" s="1"/>
  <c r="N61" i="15" s="1"/>
  <c r="J137" i="15" a="1"/>
  <c r="J137" i="15" s="1"/>
  <c r="N137" i="15" s="1"/>
  <c r="J93" i="15" a="1"/>
  <c r="J93" i="15" s="1"/>
  <c r="N93" i="15" s="1"/>
  <c r="BW3" i="13"/>
  <c r="BO3" i="13"/>
  <c r="BG3" i="13"/>
  <c r="BU3" i="13"/>
  <c r="BT3" i="13"/>
  <c r="BD3" i="13"/>
  <c r="CA3" i="13"/>
  <c r="BK3" i="13"/>
  <c r="BZ3" i="13"/>
  <c r="BJ3" i="13"/>
  <c r="BQ3" i="13"/>
  <c r="BA3" i="13"/>
  <c r="BX3" i="13"/>
  <c r="BV3" i="13"/>
  <c r="BN3" i="13"/>
  <c r="BF3" i="13"/>
  <c r="BM3" i="13"/>
  <c r="BE3" i="13"/>
  <c r="BL3" i="13"/>
  <c r="BS3" i="13"/>
  <c r="BC3" i="13"/>
  <c r="BR3" i="13"/>
  <c r="BB3" i="13"/>
  <c r="BY3" i="13"/>
  <c r="BI3" i="13"/>
  <c r="BP3" i="13"/>
  <c r="BH3" i="13"/>
  <c r="BV6" i="13"/>
  <c r="BN6" i="13"/>
  <c r="BF6" i="13"/>
  <c r="BL6" i="13"/>
  <c r="BS6" i="13"/>
  <c r="BJ6" i="13"/>
  <c r="BY6" i="13"/>
  <c r="BP6" i="13"/>
  <c r="BH6" i="13"/>
  <c r="BO6" i="13"/>
  <c r="BU6" i="13"/>
  <c r="BM6" i="13"/>
  <c r="BE6" i="13"/>
  <c r="BT6" i="13"/>
  <c r="BD6" i="13"/>
  <c r="CA6" i="13"/>
  <c r="BK6" i="13"/>
  <c r="BC6" i="13"/>
  <c r="BZ6" i="13"/>
  <c r="BR6" i="13"/>
  <c r="BB6" i="13"/>
  <c r="BQ6" i="13"/>
  <c r="BI6" i="13"/>
  <c r="BA6" i="13"/>
  <c r="BX6" i="13"/>
  <c r="BW6" i="13"/>
  <c r="BG6" i="13"/>
  <c r="BT4" i="13"/>
  <c r="BL4" i="13"/>
  <c r="BD4" i="13"/>
  <c r="BZ4" i="13"/>
  <c r="BY4" i="13"/>
  <c r="BI4" i="13"/>
  <c r="BO4" i="13"/>
  <c r="BV4" i="13"/>
  <c r="BF4" i="13"/>
  <c r="CA4" i="13"/>
  <c r="BS4" i="13"/>
  <c r="BK4" i="13"/>
  <c r="BC4" i="13"/>
  <c r="BR4" i="13"/>
  <c r="BJ4" i="13"/>
  <c r="BB4" i="13"/>
  <c r="BQ4" i="13"/>
  <c r="BA4" i="13"/>
  <c r="BX4" i="13"/>
  <c r="BP4" i="13"/>
  <c r="BH4" i="13"/>
  <c r="BW4" i="13"/>
  <c r="BG4" i="13"/>
  <c r="BN4" i="13"/>
  <c r="BU4" i="13"/>
  <c r="BM4" i="13"/>
  <c r="BE4" i="13"/>
  <c r="BY5" i="13"/>
  <c r="BQ5" i="13"/>
  <c r="BI5" i="13"/>
  <c r="BA5" i="13"/>
  <c r="BV5" i="13"/>
  <c r="BE5" i="13"/>
  <c r="BT5" i="13"/>
  <c r="CA5" i="13"/>
  <c r="BK5" i="13"/>
  <c r="BB5" i="13"/>
  <c r="BX5" i="13"/>
  <c r="BP5" i="13"/>
  <c r="BH5" i="13"/>
  <c r="BW5" i="13"/>
  <c r="BO5" i="13"/>
  <c r="BG5" i="13"/>
  <c r="BN5" i="13"/>
  <c r="BF5" i="13"/>
  <c r="BU5" i="13"/>
  <c r="BM5" i="13"/>
  <c r="BL5" i="13"/>
  <c r="BD5" i="13"/>
  <c r="BS5" i="13"/>
  <c r="BC5" i="13"/>
  <c r="BZ5" i="13"/>
  <c r="BR5" i="13"/>
  <c r="BJ5" i="13"/>
  <c r="AX3" i="13"/>
  <c r="AP3" i="13"/>
  <c r="AH3" i="13"/>
  <c r="Z3" i="13"/>
  <c r="AN3" i="13"/>
  <c r="AM3" i="13"/>
  <c r="AT3" i="13"/>
  <c r="AL3" i="13"/>
  <c r="AS3" i="13"/>
  <c r="AC3" i="13"/>
  <c r="AJ3" i="13"/>
  <c r="AB3" i="13"/>
  <c r="AQ3" i="13"/>
  <c r="AI3" i="13"/>
  <c r="AW3" i="13"/>
  <c r="AO3" i="13"/>
  <c r="AG3" i="13"/>
  <c r="Y3" i="13"/>
  <c r="AV3" i="13"/>
  <c r="AF3" i="13"/>
  <c r="AU3" i="13"/>
  <c r="AE3" i="13"/>
  <c r="AD3" i="13"/>
  <c r="AK3" i="13"/>
  <c r="AR3" i="13"/>
  <c r="AY3" i="13"/>
  <c r="AA3" i="13"/>
  <c r="AR5" i="13"/>
  <c r="AJ5" i="13"/>
  <c r="AB5" i="13"/>
  <c r="AP5" i="13"/>
  <c r="Z5" i="13"/>
  <c r="AO5" i="13"/>
  <c r="Y5" i="13"/>
  <c r="AV5" i="13"/>
  <c r="AF5" i="13"/>
  <c r="AM5" i="13"/>
  <c r="AT5" i="13"/>
  <c r="AD5" i="13"/>
  <c r="AC5" i="13"/>
  <c r="AY5" i="13"/>
  <c r="AQ5" i="13"/>
  <c r="AI5" i="13"/>
  <c r="AA5" i="13"/>
  <c r="AX5" i="13"/>
  <c r="AH5" i="13"/>
  <c r="AW5" i="13"/>
  <c r="AG5" i="13"/>
  <c r="AN5" i="13"/>
  <c r="AU5" i="13"/>
  <c r="AE5" i="13"/>
  <c r="AL5" i="13"/>
  <c r="AS5" i="13"/>
  <c r="AK5" i="13"/>
  <c r="AW6" i="13"/>
  <c r="AO6" i="13"/>
  <c r="AG6" i="13"/>
  <c r="Y6" i="13"/>
  <c r="AL6" i="13"/>
  <c r="AD6" i="13"/>
  <c r="AS6" i="13"/>
  <c r="AK6" i="13"/>
  <c r="AJ6" i="13"/>
  <c r="AQ6" i="13"/>
  <c r="Z6" i="13"/>
  <c r="AV6" i="13"/>
  <c r="AN6" i="13"/>
  <c r="AF6" i="13"/>
  <c r="AU6" i="13"/>
  <c r="AM6" i="13"/>
  <c r="AE6" i="13"/>
  <c r="AT6" i="13"/>
  <c r="AC6" i="13"/>
  <c r="AR6" i="13"/>
  <c r="AB6" i="13"/>
  <c r="AY6" i="13"/>
  <c r="AI6" i="13"/>
  <c r="AA6" i="13"/>
  <c r="AX6" i="13"/>
  <c r="AP6" i="13"/>
  <c r="AH6" i="13"/>
  <c r="AU4" i="13"/>
  <c r="AM4" i="13"/>
  <c r="AE4" i="13"/>
  <c r="AK4" i="13"/>
  <c r="AB4" i="13"/>
  <c r="AY4" i="13"/>
  <c r="AI4" i="13"/>
  <c r="AX4" i="13"/>
  <c r="AP4" i="13"/>
  <c r="Z4" i="13"/>
  <c r="AO4" i="13"/>
  <c r="Y4" i="13"/>
  <c r="AF4" i="13"/>
  <c r="AT4" i="13"/>
  <c r="AL4" i="13"/>
  <c r="AD4" i="13"/>
  <c r="AS4" i="13"/>
  <c r="AC4" i="13"/>
  <c r="AR4" i="13"/>
  <c r="AJ4" i="13"/>
  <c r="AQ4" i="13"/>
  <c r="AA4" i="13"/>
  <c r="AH4" i="13"/>
  <c r="AW4" i="13"/>
  <c r="AG4" i="13"/>
  <c r="AV4" i="13"/>
  <c r="AN4" i="13"/>
  <c r="F2" i="13"/>
  <c r="BQ101" i="10"/>
  <c r="BJ99" i="10"/>
  <c r="BH98" i="10"/>
  <c r="AW95" i="10"/>
  <c r="BD94" i="10"/>
  <c r="BN91" i="10"/>
  <c r="BU90" i="10"/>
  <c r="BT90" i="10"/>
  <c r="BK87" i="10"/>
  <c r="BH83" i="10"/>
  <c r="BC83" i="10"/>
  <c r="BH82" i="10"/>
  <c r="BK80" i="10"/>
  <c r="BK79" i="10"/>
  <c r="BI79" i="10"/>
  <c r="BC76" i="10"/>
  <c r="AX74" i="10"/>
  <c r="AW74" i="10"/>
  <c r="BO73" i="10"/>
  <c r="BV72" i="10"/>
  <c r="BP72" i="10"/>
  <c r="BQ70" i="10"/>
  <c r="BK70" i="10"/>
  <c r="BV69" i="10"/>
  <c r="BN69" i="10"/>
  <c r="BM69" i="10"/>
  <c r="BL69" i="10"/>
  <c r="BI68" i="10"/>
  <c r="BG68" i="10"/>
  <c r="BA68" i="10"/>
  <c r="AZ68" i="10"/>
  <c r="BT67" i="10"/>
  <c r="BS67" i="10"/>
  <c r="BC67" i="10"/>
  <c r="BB67" i="10"/>
  <c r="BW66" i="10"/>
  <c r="BV66" i="10"/>
  <c r="BO66" i="10"/>
  <c r="BG66" i="10"/>
  <c r="AX66" i="10"/>
  <c r="AW66" i="10"/>
  <c r="BR65" i="10"/>
  <c r="BQ65" i="10"/>
  <c r="BH65" i="10"/>
  <c r="BB65" i="10"/>
  <c r="BT63" i="10"/>
  <c r="BS63" i="10"/>
  <c r="BL63" i="10"/>
  <c r="BD63" i="10"/>
  <c r="BC63" i="10"/>
  <c r="AW63" i="10"/>
  <c r="BN62" i="10"/>
  <c r="BH62" i="10"/>
  <c r="AZ62" i="10"/>
  <c r="AY62" i="10"/>
  <c r="AX62" i="10"/>
  <c r="BS61" i="10"/>
  <c r="BI61" i="10"/>
  <c r="BB61" i="10"/>
  <c r="BV60" i="10"/>
  <c r="BU60" i="10"/>
  <c r="BN60" i="10"/>
  <c r="BM60" i="10"/>
  <c r="AX60" i="10"/>
  <c r="AW60" i="10"/>
  <c r="BP59" i="10"/>
  <c r="BO59" i="10"/>
  <c r="BI59" i="10"/>
  <c r="BH59" i="10"/>
  <c r="BS58" i="10"/>
  <c r="BL58" i="10"/>
  <c r="BK58" i="10"/>
  <c r="BJ58" i="10"/>
  <c r="BD58" i="10"/>
  <c r="BC58" i="10"/>
  <c r="BN57" i="10"/>
  <c r="BG57" i="10"/>
  <c r="BF57" i="10"/>
  <c r="BE57" i="10"/>
  <c r="AY57" i="10"/>
  <c r="BQ56" i="10"/>
  <c r="BI56" i="10"/>
  <c r="BB56" i="10"/>
  <c r="BA56" i="10"/>
  <c r="BU55" i="10"/>
  <c r="BM55" i="10"/>
  <c r="BL55" i="10"/>
  <c r="BD55" i="10"/>
  <c r="AZ55" i="10"/>
  <c r="AY55" i="10"/>
  <c r="BW54" i="10"/>
  <c r="BT54" i="10"/>
  <c r="BS54" i="10"/>
  <c r="BL54" i="10"/>
  <c r="BK54" i="10"/>
  <c r="BH54" i="10"/>
  <c r="BG54" i="10"/>
  <c r="BD54" i="10"/>
  <c r="BB54" i="10"/>
  <c r="BW53" i="10"/>
  <c r="BU53" i="10"/>
  <c r="BS53" i="10"/>
  <c r="BO53" i="10"/>
  <c r="BN53" i="10"/>
  <c r="BM53" i="10"/>
  <c r="BF53" i="10"/>
  <c r="BC53" i="10"/>
  <c r="BB53" i="10"/>
  <c r="AY53" i="10"/>
  <c r="AX53" i="10"/>
  <c r="AW53" i="10"/>
  <c r="BP51" i="10"/>
  <c r="BN51" i="10"/>
  <c r="BM51" i="10"/>
  <c r="BJ51" i="10"/>
  <c r="BI51" i="10"/>
  <c r="BH51" i="10"/>
  <c r="AZ51" i="10"/>
  <c r="AX51" i="10"/>
  <c r="AW51" i="10"/>
  <c r="BU50" i="10"/>
  <c r="BS50" i="10"/>
  <c r="BP50" i="10"/>
  <c r="BK50" i="10"/>
  <c r="BI50" i="10"/>
  <c r="BE50" i="10"/>
  <c r="BD50" i="10"/>
  <c r="BA50" i="10"/>
  <c r="AZ50" i="10"/>
  <c r="BT49" i="10"/>
  <c r="BS49" i="10"/>
  <c r="BP49" i="10"/>
  <c r="BN49" i="10"/>
  <c r="BL49" i="10"/>
  <c r="BK49" i="10"/>
  <c r="BD49" i="10"/>
  <c r="BC49" i="10"/>
  <c r="AY49" i="10"/>
  <c r="AX49" i="10"/>
  <c r="BV48" i="10"/>
  <c r="BS48" i="10"/>
  <c r="BO48" i="10"/>
  <c r="BK48" i="10"/>
  <c r="BI48" i="10"/>
  <c r="BG48" i="10"/>
  <c r="BF48" i="10"/>
  <c r="BC48" i="10"/>
  <c r="BV47" i="10"/>
  <c r="BU47" i="10"/>
  <c r="BT47" i="10"/>
  <c r="BR47" i="10"/>
  <c r="BQ47" i="10"/>
  <c r="BN47" i="10"/>
  <c r="BF47" i="10"/>
  <c r="BE47" i="10"/>
  <c r="BD47" i="10"/>
  <c r="BB47" i="10"/>
  <c r="BA47" i="10"/>
  <c r="AW47" i="10"/>
  <c r="BQ46" i="10"/>
  <c r="BP46" i="10"/>
  <c r="BO46" i="10"/>
  <c r="BL46" i="10"/>
  <c r="BI46" i="10"/>
  <c r="BG46" i="10"/>
  <c r="BA46" i="10"/>
  <c r="AY46" i="10"/>
  <c r="AW46" i="10"/>
  <c r="BW44" i="10"/>
  <c r="BS44" i="10"/>
  <c r="BR44" i="10"/>
  <c r="BK44" i="10"/>
  <c r="BJ44" i="10"/>
  <c r="BH44" i="10"/>
  <c r="BD44" i="10"/>
  <c r="BC44" i="10"/>
  <c r="AZ44" i="10"/>
  <c r="BV43" i="10"/>
  <c r="BU43" i="10"/>
  <c r="BR43" i="10"/>
  <c r="BN43" i="10"/>
  <c r="BM43" i="10"/>
  <c r="BK43" i="10"/>
  <c r="BF43" i="10"/>
  <c r="BB43" i="10"/>
  <c r="AY43" i="10"/>
  <c r="AX43" i="10"/>
  <c r="AW43" i="10"/>
  <c r="BV41" i="10"/>
  <c r="BN41" i="10"/>
  <c r="BM41" i="10"/>
  <c r="BJ41" i="10"/>
  <c r="BI41" i="10"/>
  <c r="BH41" i="10"/>
  <c r="BF41" i="10"/>
  <c r="AX41" i="10"/>
  <c r="AW41" i="10"/>
  <c r="BU40" i="10"/>
  <c r="BT40" i="10"/>
  <c r="BQ40" i="10"/>
  <c r="BP40" i="10"/>
  <c r="BI40" i="10"/>
  <c r="BH40" i="10"/>
  <c r="BD40" i="10"/>
  <c r="BC40" i="10"/>
  <c r="BA40" i="10"/>
  <c r="AW40" i="10"/>
  <c r="BS39" i="10"/>
  <c r="BP39" i="10"/>
  <c r="BO39" i="10"/>
  <c r="BN39" i="10"/>
  <c r="BK39" i="10"/>
  <c r="BJ39" i="10"/>
  <c r="BF39" i="10"/>
  <c r="BE39" i="10"/>
  <c r="BD39" i="10"/>
  <c r="BB39" i="10"/>
  <c r="AZ39" i="10"/>
  <c r="AY39" i="10"/>
  <c r="BW38" i="10"/>
  <c r="BV38" i="10"/>
  <c r="BS38" i="10"/>
  <c r="BR38" i="10"/>
  <c r="BQ38" i="10"/>
  <c r="BP38" i="10"/>
  <c r="BM38" i="10"/>
  <c r="BJ38" i="10"/>
  <c r="BI38" i="10"/>
  <c r="BH38" i="10"/>
  <c r="BG38" i="10"/>
  <c r="BF38" i="10"/>
  <c r="BA38" i="10"/>
  <c r="AZ38" i="10"/>
  <c r="AY38" i="10"/>
  <c r="AX38" i="10"/>
  <c r="AW38" i="10"/>
  <c r="BV37" i="10"/>
  <c r="BR37" i="10"/>
  <c r="BQ37" i="10"/>
  <c r="BP37" i="10"/>
  <c r="BN37" i="10"/>
  <c r="BM37" i="10"/>
  <c r="BL37" i="10"/>
  <c r="BH37" i="10"/>
  <c r="BF37" i="10"/>
  <c r="BE37" i="10"/>
  <c r="BD37" i="10"/>
  <c r="BC37" i="10"/>
  <c r="BA37" i="10"/>
  <c r="AW37" i="10"/>
  <c r="BW36" i="10"/>
  <c r="BV36" i="10"/>
  <c r="BU36" i="10"/>
  <c r="BS36" i="10"/>
  <c r="BQ36" i="10"/>
  <c r="BN36" i="10"/>
  <c r="BM36" i="10"/>
  <c r="BL36" i="10"/>
  <c r="BI36" i="10"/>
  <c r="BH36" i="10"/>
  <c r="BG36" i="10"/>
  <c r="BD36" i="10"/>
  <c r="BC36" i="10"/>
  <c r="AZ36" i="10"/>
  <c r="AY36" i="10"/>
  <c r="AX36" i="10"/>
  <c r="AW36" i="10"/>
  <c r="BT35" i="10"/>
  <c r="BR35" i="10"/>
  <c r="BQ35" i="10"/>
  <c r="BP35" i="10"/>
  <c r="BO35" i="10"/>
  <c r="BN35" i="10"/>
  <c r="BI35" i="10"/>
  <c r="BH35" i="10"/>
  <c r="BG35" i="10"/>
  <c r="BF35" i="10"/>
  <c r="BD35" i="10"/>
  <c r="BC35" i="10"/>
  <c r="AY35" i="10"/>
  <c r="AX35" i="10"/>
  <c r="BW34" i="10"/>
  <c r="BV34" i="10"/>
  <c r="BU34" i="10"/>
  <c r="BT34" i="10"/>
  <c r="BR34" i="10"/>
  <c r="BQ34" i="10"/>
  <c r="BO34" i="10"/>
  <c r="BN34" i="10"/>
  <c r="BM34" i="10"/>
  <c r="BL34" i="10"/>
  <c r="BK34" i="10"/>
  <c r="BI34" i="10"/>
  <c r="BG34" i="10"/>
  <c r="BF34" i="10"/>
  <c r="BE34" i="10"/>
  <c r="BD34" i="10"/>
  <c r="BC34" i="10"/>
  <c r="BB34" i="10"/>
  <c r="AY34" i="10"/>
  <c r="AX34" i="10"/>
  <c r="AW34" i="10"/>
  <c r="BW33" i="10"/>
  <c r="BV33" i="10"/>
  <c r="BU33" i="10"/>
  <c r="BT33" i="10"/>
  <c r="BQ33" i="10"/>
  <c r="BP33" i="10"/>
  <c r="BO33" i="10"/>
  <c r="BN33" i="10"/>
  <c r="BM33" i="10"/>
  <c r="BL33" i="10"/>
  <c r="BJ33" i="10"/>
  <c r="BH33" i="10"/>
  <c r="BG33" i="10"/>
  <c r="BF33" i="10"/>
  <c r="BE33" i="10"/>
  <c r="BD33" i="10"/>
  <c r="BB33" i="10"/>
  <c r="BA33" i="10"/>
  <c r="AY33" i="10"/>
  <c r="AX33" i="10"/>
  <c r="AW33" i="10"/>
  <c r="BW32" i="10"/>
  <c r="BU32" i="10"/>
  <c r="BT32" i="10"/>
  <c r="BS32" i="10"/>
  <c r="BQ32" i="10"/>
  <c r="BP32" i="10"/>
  <c r="BO32" i="10"/>
  <c r="BM32" i="10"/>
  <c r="BL32" i="10"/>
  <c r="BK32" i="10"/>
  <c r="BJ32" i="10"/>
  <c r="BH32" i="10"/>
  <c r="BG32" i="10"/>
  <c r="BE32" i="10"/>
  <c r="BD32" i="10"/>
  <c r="BC32" i="10"/>
  <c r="BB32" i="10"/>
  <c r="BA32" i="10"/>
  <c r="AY32" i="10"/>
  <c r="AW32" i="10"/>
  <c r="BW31" i="10"/>
  <c r="BV31" i="10"/>
  <c r="BU31" i="10"/>
  <c r="BT31" i="10"/>
  <c r="BS31" i="10"/>
  <c r="BP31" i="10"/>
  <c r="BO31" i="10"/>
  <c r="BN31" i="10"/>
  <c r="BM31" i="10"/>
  <c r="BL31" i="10"/>
  <c r="BK31" i="10"/>
  <c r="BJ31" i="10"/>
  <c r="BG31" i="10"/>
  <c r="BF31" i="10"/>
  <c r="BE31" i="10"/>
  <c r="BD31" i="10"/>
  <c r="BC31" i="10"/>
  <c r="BB31" i="10"/>
  <c r="AZ31" i="10"/>
  <c r="AX31" i="10"/>
  <c r="AW31" i="10"/>
  <c r="BW29" i="10"/>
  <c r="BV29" i="10"/>
  <c r="BU29" i="10"/>
  <c r="BS29" i="10"/>
  <c r="BR29" i="10"/>
  <c r="BP29" i="10"/>
  <c r="BO29" i="10"/>
  <c r="BN29" i="10"/>
  <c r="BM29" i="10"/>
  <c r="BK29" i="10"/>
  <c r="BJ29" i="10"/>
  <c r="BI29" i="10"/>
  <c r="BG29" i="10"/>
  <c r="BF29" i="10"/>
  <c r="BE29" i="10"/>
  <c r="BC29" i="10"/>
  <c r="BB29" i="10"/>
  <c r="BA29" i="10"/>
  <c r="AZ29" i="10"/>
  <c r="AX29" i="10"/>
  <c r="AW29" i="10"/>
  <c r="BV28" i="10"/>
  <c r="BU28" i="10"/>
  <c r="BT28" i="10"/>
  <c r="BS28" i="10"/>
  <c r="BR28" i="10"/>
  <c r="BP28" i="10"/>
  <c r="BN28" i="10"/>
  <c r="BM28" i="10"/>
  <c r="BL28" i="10"/>
  <c r="BK28" i="10"/>
  <c r="BJ28" i="10"/>
  <c r="BI28" i="10"/>
  <c r="BF28" i="10"/>
  <c r="BE28" i="10"/>
  <c r="BD28" i="10"/>
  <c r="BC28" i="10"/>
  <c r="BB28" i="10"/>
  <c r="BA28" i="10"/>
  <c r="AZ28" i="10"/>
  <c r="AW28" i="10"/>
  <c r="BW27" i="10"/>
  <c r="BV27" i="10"/>
  <c r="BU27" i="10"/>
  <c r="BT27" i="10"/>
  <c r="BS27" i="10"/>
  <c r="BQ27" i="10"/>
  <c r="BO27" i="10"/>
  <c r="BN27" i="10"/>
  <c r="BM27" i="10"/>
  <c r="BL27" i="10"/>
  <c r="BK27" i="10"/>
  <c r="BI27" i="10"/>
  <c r="BH27" i="10"/>
  <c r="BF27" i="10"/>
  <c r="BE27" i="10"/>
  <c r="BD27" i="10"/>
  <c r="BC27" i="10"/>
  <c r="BA27" i="10"/>
  <c r="AZ27" i="10"/>
  <c r="AY27" i="10"/>
  <c r="AW27" i="10"/>
  <c r="BW26" i="10"/>
  <c r="BV26" i="10"/>
  <c r="BT26" i="10"/>
  <c r="BS26" i="10"/>
  <c r="BR26" i="10"/>
  <c r="BQ26" i="10"/>
  <c r="BO26" i="10"/>
  <c r="BN26" i="10"/>
  <c r="BL26" i="10"/>
  <c r="BK26" i="10"/>
  <c r="BJ26" i="10"/>
  <c r="BI26" i="10"/>
  <c r="BH26" i="10"/>
  <c r="BF26" i="10"/>
  <c r="BD26" i="10"/>
  <c r="BC26" i="10"/>
  <c r="BB26" i="10"/>
  <c r="BA26" i="10"/>
  <c r="AZ26" i="10"/>
  <c r="AY26" i="10"/>
  <c r="BW25" i="10"/>
  <c r="BV25" i="10"/>
  <c r="BU25" i="10"/>
  <c r="BT25" i="10"/>
  <c r="BS25" i="10"/>
  <c r="BR25" i="10"/>
  <c r="BQ25" i="10"/>
  <c r="BN25" i="10"/>
  <c r="BM25" i="10"/>
  <c r="BL25" i="10"/>
  <c r="BK25" i="10"/>
  <c r="BJ25" i="10"/>
  <c r="BI25" i="10"/>
  <c r="BG25" i="10"/>
  <c r="BE25" i="10"/>
  <c r="BD25" i="10"/>
  <c r="BC25" i="10"/>
  <c r="BB25" i="10"/>
  <c r="BA25" i="10"/>
  <c r="AY25" i="10"/>
  <c r="AX25" i="10"/>
  <c r="BW23" i="10"/>
  <c r="BV23" i="10"/>
  <c r="BU23" i="10"/>
  <c r="BT23" i="10"/>
  <c r="BR23" i="10"/>
  <c r="BQ23" i="10"/>
  <c r="BP23" i="10"/>
  <c r="BN23" i="10"/>
  <c r="BM23" i="10"/>
  <c r="BL23" i="10"/>
  <c r="BJ23" i="10"/>
  <c r="BI23" i="10"/>
  <c r="BH23" i="10"/>
  <c r="BG23" i="10"/>
  <c r="BE23" i="10"/>
  <c r="BD23" i="10"/>
  <c r="BB23" i="10"/>
  <c r="BA23" i="10"/>
  <c r="AZ23" i="10"/>
  <c r="AY23" i="10"/>
  <c r="AX23" i="10"/>
  <c r="BW22" i="10"/>
  <c r="BU22" i="10"/>
  <c r="BT22" i="10"/>
  <c r="BS22" i="10"/>
  <c r="BR22" i="10"/>
  <c r="BQ22" i="10"/>
  <c r="BP22" i="10"/>
  <c r="BM22" i="10"/>
  <c r="BL22" i="10"/>
  <c r="BK22" i="10"/>
  <c r="BJ22" i="10"/>
  <c r="BI22" i="10"/>
  <c r="BH22" i="10"/>
  <c r="BG22" i="10"/>
  <c r="BD22" i="10"/>
  <c r="BC22" i="10"/>
  <c r="BB22" i="10"/>
  <c r="BA22" i="10"/>
  <c r="AZ22" i="10"/>
  <c r="AY22" i="10"/>
  <c r="AW22" i="10"/>
  <c r="BV21" i="10"/>
  <c r="BU21" i="10"/>
  <c r="BT21" i="10"/>
  <c r="BS21" i="10"/>
  <c r="BR21" i="10"/>
  <c r="BP21" i="10"/>
  <c r="BO21" i="10"/>
  <c r="BM21" i="10"/>
  <c r="BL21" i="10"/>
  <c r="BK21" i="10"/>
  <c r="BJ21" i="10"/>
  <c r="BH21" i="10"/>
  <c r="BG21" i="10"/>
  <c r="BF21" i="10"/>
  <c r="BD21" i="10"/>
  <c r="BC21" i="10"/>
  <c r="BB21" i="10"/>
  <c r="AZ21" i="10"/>
  <c r="AY21" i="10"/>
  <c r="AX21" i="10"/>
  <c r="AW21" i="10"/>
  <c r="BV20" i="10"/>
  <c r="BU20" i="10"/>
  <c r="BS20" i="10"/>
  <c r="BR20" i="10"/>
  <c r="BQ20" i="10"/>
  <c r="BP20" i="10"/>
  <c r="BO20" i="10"/>
  <c r="BM20" i="10"/>
  <c r="BK20" i="10"/>
  <c r="BJ20" i="10"/>
  <c r="BI20" i="10"/>
  <c r="BH20" i="10"/>
  <c r="BG20" i="10"/>
  <c r="BF20" i="10"/>
  <c r="BC20" i="10"/>
  <c r="BB20" i="10"/>
  <c r="BA20" i="10"/>
  <c r="AZ20" i="10"/>
  <c r="AY20" i="10"/>
  <c r="AX20" i="10"/>
  <c r="AW20" i="10"/>
  <c r="BU19" i="10"/>
  <c r="BT19" i="10"/>
  <c r="BS19" i="10"/>
  <c r="BR19" i="10"/>
  <c r="BQ19" i="10"/>
  <c r="BP19" i="10"/>
  <c r="BN19" i="10"/>
  <c r="BL19" i="10"/>
  <c r="BK19" i="10"/>
  <c r="BJ19" i="10"/>
  <c r="BI19" i="10"/>
  <c r="BH19" i="10"/>
  <c r="BF19" i="10"/>
  <c r="BE19" i="10"/>
  <c r="BC19" i="10"/>
  <c r="BB19" i="10"/>
  <c r="BA19" i="10"/>
  <c r="AZ19" i="10"/>
  <c r="AX19" i="10"/>
  <c r="AW19" i="10"/>
  <c r="BW17" i="10"/>
  <c r="BU17" i="10"/>
  <c r="BT17" i="10"/>
  <c r="BS17" i="10"/>
  <c r="BQ17" i="10"/>
  <c r="BP17" i="10"/>
  <c r="BO17" i="10"/>
  <c r="BN17" i="10"/>
  <c r="BL17" i="10"/>
  <c r="BK17" i="10"/>
  <c r="BI17" i="10"/>
  <c r="BH17" i="10"/>
  <c r="BG17" i="10"/>
  <c r="BF17" i="10"/>
  <c r="BE17" i="10"/>
  <c r="BC17" i="10"/>
  <c r="BA17" i="10"/>
  <c r="AZ17" i="10"/>
  <c r="AY17" i="10"/>
  <c r="AX17" i="10"/>
  <c r="AW17" i="10"/>
  <c r="BW16" i="10"/>
  <c r="BT16" i="10"/>
  <c r="BS16" i="10"/>
  <c r="BR16" i="10"/>
  <c r="BQ16" i="10"/>
  <c r="BP16" i="10"/>
  <c r="BO16" i="10"/>
  <c r="BN16" i="10"/>
  <c r="BK16" i="10"/>
  <c r="BJ16" i="10"/>
  <c r="BI16" i="10"/>
  <c r="BH16" i="10"/>
  <c r="BG16" i="10"/>
  <c r="BF16" i="10"/>
  <c r="BD16" i="10"/>
  <c r="BB16" i="10"/>
  <c r="BA16" i="10"/>
  <c r="AZ16" i="10"/>
  <c r="AY16" i="10"/>
  <c r="AX16" i="10"/>
  <c r="BW15" i="10"/>
  <c r="BV15" i="10"/>
  <c r="BT15" i="10"/>
  <c r="BS15" i="10"/>
  <c r="BR15" i="10"/>
  <c r="BQ15" i="10"/>
  <c r="BO15" i="10"/>
  <c r="BN15" i="10"/>
  <c r="BM15" i="10"/>
  <c r="BK15" i="10"/>
  <c r="BJ15" i="10"/>
  <c r="BI15" i="10"/>
  <c r="BG15" i="10"/>
  <c r="BF15" i="10"/>
  <c r="BE15" i="10"/>
  <c r="BD15" i="10"/>
  <c r="BB15" i="10"/>
  <c r="BA15" i="10"/>
  <c r="AY15" i="10"/>
  <c r="AX15" i="10"/>
  <c r="AW15" i="10"/>
  <c r="BW14" i="10"/>
  <c r="BV14" i="10"/>
  <c r="BT14" i="10"/>
  <c r="BR14" i="10"/>
  <c r="BQ14" i="10"/>
  <c r="BP14" i="10"/>
  <c r="BO14" i="10"/>
  <c r="BN14" i="10"/>
  <c r="BM14" i="10"/>
  <c r="BJ14" i="10"/>
  <c r="BI14" i="10"/>
  <c r="BH14" i="10"/>
  <c r="BG14" i="10"/>
  <c r="BF14" i="10"/>
  <c r="BE14" i="10"/>
  <c r="BD14" i="10"/>
  <c r="BA14" i="10"/>
  <c r="AZ14" i="10"/>
  <c r="AY14" i="10"/>
  <c r="AX14" i="10"/>
  <c r="AW14" i="10"/>
  <c r="BW13" i="10"/>
  <c r="BU13" i="10"/>
  <c r="BS13" i="10"/>
  <c r="BR13" i="10"/>
  <c r="BQ13" i="10"/>
  <c r="BP13" i="10"/>
  <c r="BO13" i="10"/>
  <c r="BM13" i="10"/>
  <c r="BL13" i="10"/>
  <c r="BJ13" i="10"/>
  <c r="BI13" i="10"/>
  <c r="BH13" i="10"/>
  <c r="BG13" i="10"/>
  <c r="BE13" i="10"/>
  <c r="BD13" i="10"/>
  <c r="BC13" i="10"/>
  <c r="BA13" i="10"/>
  <c r="AZ13" i="10"/>
  <c r="AY13" i="10"/>
  <c r="AW13" i="10"/>
  <c r="BW12" i="10"/>
  <c r="BV12" i="10"/>
  <c r="BU12" i="10"/>
  <c r="BS12" i="10"/>
  <c r="BR12" i="10"/>
  <c r="BP12" i="10"/>
  <c r="BO12" i="10"/>
  <c r="BN12" i="10"/>
  <c r="BM12" i="10"/>
  <c r="BL12" i="10"/>
  <c r="BJ12" i="10"/>
  <c r="BH12" i="10"/>
  <c r="BG12" i="10"/>
  <c r="BF12" i="10"/>
  <c r="BE12" i="10"/>
  <c r="BD12" i="10"/>
  <c r="BC12" i="10"/>
  <c r="AZ12" i="10"/>
  <c r="AY12" i="10"/>
  <c r="AX12" i="10"/>
  <c r="AW12" i="10"/>
  <c r="BW11" i="10"/>
  <c r="BV11" i="10"/>
  <c r="BU11" i="10"/>
  <c r="BR11" i="10"/>
  <c r="BQ11" i="10"/>
  <c r="BP11" i="10"/>
  <c r="BO11" i="10"/>
  <c r="BN11" i="10"/>
  <c r="BM11" i="10"/>
  <c r="BK11" i="10"/>
  <c r="BI11" i="10"/>
  <c r="BH11" i="10"/>
  <c r="BG11" i="10"/>
  <c r="BF11" i="10"/>
  <c r="BE11" i="10"/>
  <c r="BC11" i="10"/>
  <c r="BB11" i="10"/>
  <c r="AZ11" i="10"/>
  <c r="AY11" i="10"/>
  <c r="AX11" i="10"/>
  <c r="AW11" i="10"/>
  <c r="BV10" i="10"/>
  <c r="BU10" i="10"/>
  <c r="BT10" i="10"/>
  <c r="BR10" i="10"/>
  <c r="BQ10" i="10"/>
  <c r="BP10" i="10"/>
  <c r="BN10" i="10"/>
  <c r="BM10" i="10"/>
  <c r="BL10" i="10"/>
  <c r="BK10" i="10"/>
  <c r="BI10" i="10"/>
  <c r="BH10" i="10"/>
  <c r="BF10" i="10"/>
  <c r="BE10" i="10"/>
  <c r="BD10" i="10"/>
  <c r="BC10" i="10"/>
  <c r="BB10" i="10"/>
  <c r="AZ10" i="10"/>
  <c r="AX10" i="10"/>
  <c r="AW10" i="10"/>
  <c r="BW9" i="10"/>
  <c r="BV9" i="10"/>
  <c r="BU9" i="10"/>
  <c r="BT9" i="10"/>
  <c r="BQ9" i="10"/>
  <c r="BP9" i="10"/>
  <c r="BO9" i="10"/>
  <c r="BN9" i="10"/>
  <c r="BM9" i="10"/>
  <c r="BL9" i="10"/>
  <c r="BK9" i="10"/>
  <c r="BH9" i="10"/>
  <c r="BG9" i="10"/>
  <c r="BF9" i="10"/>
  <c r="BE9" i="10"/>
  <c r="BD9" i="10"/>
  <c r="BC9" i="10"/>
  <c r="BA9" i="10"/>
  <c r="AY9" i="10"/>
  <c r="AX9" i="10"/>
  <c r="AW9" i="10"/>
  <c r="BW8" i="10"/>
  <c r="BV8" i="10"/>
  <c r="BT8" i="10"/>
  <c r="BS8" i="10"/>
  <c r="BQ8" i="10"/>
  <c r="BP8" i="10"/>
  <c r="BO8" i="10"/>
  <c r="BN8" i="10"/>
  <c r="BL8" i="10"/>
  <c r="BK8" i="10"/>
  <c r="BJ8" i="10"/>
  <c r="BH8" i="10"/>
  <c r="BG8" i="10"/>
  <c r="BF8" i="10"/>
  <c r="BD8" i="10"/>
  <c r="BC8" i="10"/>
  <c r="BB8" i="10"/>
  <c r="BA8" i="10"/>
  <c r="AY8" i="10"/>
  <c r="AX8" i="10"/>
  <c r="AU102" i="10"/>
  <c r="AT102" i="10"/>
  <c r="AS102" i="10"/>
  <c r="AR102" i="10"/>
  <c r="AQ102" i="10"/>
  <c r="AO102" i="10"/>
  <c r="AM102" i="10"/>
  <c r="AL102" i="10"/>
  <c r="AK102" i="10"/>
  <c r="AJ102" i="10"/>
  <c r="AI102" i="10"/>
  <c r="AH102" i="10"/>
  <c r="AE102" i="10"/>
  <c r="AD102" i="10"/>
  <c r="AC102" i="10"/>
  <c r="AB102" i="10"/>
  <c r="AA102" i="10"/>
  <c r="Z102" i="10"/>
  <c r="Y102" i="10"/>
  <c r="V102" i="10"/>
  <c r="U102" i="10"/>
  <c r="AU101" i="10"/>
  <c r="AT101" i="10"/>
  <c r="AS101" i="10"/>
  <c r="AR101" i="10"/>
  <c r="AP101" i="10"/>
  <c r="AN101" i="10"/>
  <c r="AM101" i="10"/>
  <c r="AL101" i="10"/>
  <c r="AK101" i="10"/>
  <c r="AJ101" i="10"/>
  <c r="AH101" i="10"/>
  <c r="AG101" i="10"/>
  <c r="AE101" i="10"/>
  <c r="AD101" i="10"/>
  <c r="AC101" i="10"/>
  <c r="AB101" i="10"/>
  <c r="Z101" i="10"/>
  <c r="Y101" i="10"/>
  <c r="X101" i="10"/>
  <c r="V101" i="10"/>
  <c r="U101" i="10"/>
  <c r="AU100" i="10"/>
  <c r="AS100" i="10"/>
  <c r="AR100" i="10"/>
  <c r="AQ100" i="10"/>
  <c r="AP100" i="10"/>
  <c r="AN100" i="10"/>
  <c r="AM100" i="10"/>
  <c r="AK100" i="10"/>
  <c r="AJ100" i="10"/>
  <c r="AI100" i="10"/>
  <c r="AH100" i="10"/>
  <c r="AG100" i="10"/>
  <c r="AE100" i="10"/>
  <c r="AC100" i="10"/>
  <c r="AB100" i="10"/>
  <c r="AA100" i="10"/>
  <c r="Z100" i="10"/>
  <c r="Y100" i="10"/>
  <c r="X100" i="10"/>
  <c r="U100" i="10"/>
  <c r="AU99" i="10"/>
  <c r="AT99" i="10"/>
  <c r="AS99" i="10"/>
  <c r="AR99" i="10"/>
  <c r="AQ99" i="10"/>
  <c r="AP99" i="10"/>
  <c r="AM99" i="10"/>
  <c r="AL99" i="10"/>
  <c r="AK99" i="10"/>
  <c r="AJ99" i="10"/>
  <c r="AI99" i="10"/>
  <c r="AH99" i="10"/>
  <c r="AF99" i="10"/>
  <c r="AD99" i="10"/>
  <c r="AC99" i="10"/>
  <c r="AB99" i="10"/>
  <c r="AA99" i="10"/>
  <c r="Z99" i="10"/>
  <c r="X99" i="10"/>
  <c r="W99" i="10"/>
  <c r="U99" i="10"/>
  <c r="AU98" i="10"/>
  <c r="AT98" i="10"/>
  <c r="AS98" i="10"/>
  <c r="AQ98" i="10"/>
  <c r="AP98" i="10"/>
  <c r="AO98" i="10"/>
  <c r="AM98" i="10"/>
  <c r="AL98" i="10"/>
  <c r="AK98" i="10"/>
  <c r="AI98" i="10"/>
  <c r="AH98" i="10"/>
  <c r="AG98" i="10"/>
  <c r="AF98" i="10"/>
  <c r="AD98" i="10"/>
  <c r="AC98" i="10"/>
  <c r="AA98" i="10"/>
  <c r="Z98" i="10"/>
  <c r="Y98" i="10"/>
  <c r="X98" i="10"/>
  <c r="W98" i="10"/>
  <c r="U98" i="10"/>
  <c r="AT97" i="10"/>
  <c r="AS97" i="10"/>
  <c r="AR97" i="10"/>
  <c r="AQ97" i="10"/>
  <c r="AP97" i="10"/>
  <c r="AO97" i="10"/>
  <c r="AL97" i="10"/>
  <c r="AK97" i="10"/>
  <c r="AJ97" i="10"/>
  <c r="AI97" i="10"/>
  <c r="AH97" i="10"/>
  <c r="AG97" i="10"/>
  <c r="AF97" i="10"/>
  <c r="AC97" i="10"/>
  <c r="AB97" i="10"/>
  <c r="AA97" i="10"/>
  <c r="Z97" i="10"/>
  <c r="Y97" i="10"/>
  <c r="X97" i="10"/>
  <c r="V97" i="10"/>
  <c r="AU96" i="10"/>
  <c r="AT96" i="10"/>
  <c r="AS96" i="10"/>
  <c r="AR96" i="10"/>
  <c r="AQ96" i="10"/>
  <c r="AP96" i="10"/>
  <c r="AO96" i="10"/>
  <c r="AM96" i="10"/>
  <c r="AL96" i="10"/>
  <c r="AK96" i="10"/>
  <c r="AJ96" i="10"/>
  <c r="AI96" i="10"/>
  <c r="AH96" i="10"/>
  <c r="AG96" i="10"/>
  <c r="AE96" i="10"/>
  <c r="AD96" i="10"/>
  <c r="AC96" i="10"/>
  <c r="AB96" i="10"/>
  <c r="AA96" i="10"/>
  <c r="Z96" i="10"/>
  <c r="Y96" i="10"/>
  <c r="W96" i="10"/>
  <c r="V96" i="10"/>
  <c r="U96" i="10"/>
  <c r="AU95" i="10"/>
  <c r="AT95" i="10"/>
  <c r="AS95" i="10"/>
  <c r="AR95" i="10"/>
  <c r="AP95" i="10"/>
  <c r="AO95" i="10"/>
  <c r="AN95" i="10"/>
  <c r="AM95" i="10"/>
  <c r="AL95" i="10"/>
  <c r="AK95" i="10"/>
  <c r="AJ95" i="10"/>
  <c r="AH95" i="10"/>
  <c r="AG95" i="10"/>
  <c r="AF95" i="10"/>
  <c r="AE95" i="10"/>
  <c r="AD95" i="10"/>
  <c r="AC95" i="10"/>
  <c r="AB95" i="10"/>
  <c r="Z95" i="10"/>
  <c r="Y95" i="10"/>
  <c r="X95" i="10"/>
  <c r="W95" i="10"/>
  <c r="V95" i="10"/>
  <c r="U95" i="10"/>
  <c r="AU94" i="10"/>
  <c r="AS94" i="10"/>
  <c r="AR94" i="10"/>
  <c r="AQ94" i="10"/>
  <c r="AP94" i="10"/>
  <c r="AO94" i="10"/>
  <c r="AN94" i="10"/>
  <c r="AM94" i="10"/>
  <c r="AK94" i="10"/>
  <c r="AJ94" i="10"/>
  <c r="AI94" i="10"/>
  <c r="AH94" i="10"/>
  <c r="AG94" i="10"/>
  <c r="AF94" i="10"/>
  <c r="AE94" i="10"/>
  <c r="AC94" i="10"/>
  <c r="AB94" i="10"/>
  <c r="AA94" i="10"/>
  <c r="Z94" i="10"/>
  <c r="Y94" i="10"/>
  <c r="X94" i="10"/>
  <c r="W94" i="10"/>
  <c r="U94" i="10"/>
  <c r="AU93" i="10"/>
  <c r="AT93" i="10"/>
  <c r="AS93" i="10"/>
  <c r="AR93" i="10"/>
  <c r="AQ93" i="10"/>
  <c r="AP93" i="10"/>
  <c r="AN93" i="10"/>
  <c r="AM93" i="10"/>
  <c r="AL93" i="10"/>
  <c r="AK93" i="10"/>
  <c r="AJ93" i="10"/>
  <c r="AI93" i="10"/>
  <c r="AH93" i="10"/>
  <c r="AF93" i="10"/>
  <c r="AE93" i="10"/>
  <c r="AD93" i="10"/>
  <c r="AC93" i="10"/>
  <c r="AB93" i="10"/>
  <c r="AA93" i="10"/>
  <c r="Z93" i="10"/>
  <c r="X93" i="10"/>
  <c r="W93" i="10"/>
  <c r="V93" i="10"/>
  <c r="U93" i="10"/>
  <c r="AU92" i="10"/>
  <c r="AT92" i="10"/>
  <c r="AS92" i="10"/>
  <c r="AQ92" i="10"/>
  <c r="AP92" i="10"/>
  <c r="AO92" i="10"/>
  <c r="AN92" i="10"/>
  <c r="AM92" i="10"/>
  <c r="AL92" i="10"/>
  <c r="AK92" i="10"/>
  <c r="AI92" i="10"/>
  <c r="AH92" i="10"/>
  <c r="AG92" i="10"/>
  <c r="AF92" i="10"/>
  <c r="AE92" i="10"/>
  <c r="AD92" i="10"/>
  <c r="AC92" i="10"/>
  <c r="AA92" i="10"/>
  <c r="Z92" i="10"/>
  <c r="Y92" i="10"/>
  <c r="X92" i="10"/>
  <c r="W92" i="10"/>
  <c r="V92" i="10"/>
  <c r="U92" i="10"/>
  <c r="AT91" i="10"/>
  <c r="AS91" i="10"/>
  <c r="AR91" i="10"/>
  <c r="AQ91" i="10"/>
  <c r="AP91" i="10"/>
  <c r="AO91" i="10"/>
  <c r="AN91" i="10"/>
  <c r="AL91" i="10"/>
  <c r="AK91" i="10"/>
  <c r="AJ91" i="10"/>
  <c r="AI91" i="10"/>
  <c r="AH91" i="10"/>
  <c r="AG91" i="10"/>
  <c r="AF91" i="10"/>
  <c r="AD91" i="10"/>
  <c r="AC91" i="10"/>
  <c r="AB91" i="10"/>
  <c r="AA91" i="10"/>
  <c r="Z91" i="10"/>
  <c r="Y91" i="10"/>
  <c r="X91" i="10"/>
  <c r="V91" i="10"/>
  <c r="U91" i="10"/>
  <c r="AU90" i="10"/>
  <c r="AT90" i="10"/>
  <c r="AS90" i="10"/>
  <c r="AR90" i="10"/>
  <c r="AQ90" i="10"/>
  <c r="AO90" i="10"/>
  <c r="AN90" i="10"/>
  <c r="AM90" i="10"/>
  <c r="AL90" i="10"/>
  <c r="AK90" i="10"/>
  <c r="AJ90" i="10"/>
  <c r="AI90" i="10"/>
  <c r="AG90" i="10"/>
  <c r="AF90" i="10"/>
  <c r="AE90" i="10"/>
  <c r="AD90" i="10"/>
  <c r="AC90" i="10"/>
  <c r="AB90" i="10"/>
  <c r="AA90" i="10"/>
  <c r="Y90" i="10"/>
  <c r="X90" i="10"/>
  <c r="W90" i="10"/>
  <c r="V90" i="10"/>
  <c r="U90" i="10"/>
  <c r="AU89" i="10"/>
  <c r="AT89" i="10"/>
  <c r="AR89" i="10"/>
  <c r="AQ89" i="10"/>
  <c r="AP89" i="10"/>
  <c r="AO89" i="10"/>
  <c r="AN89" i="10"/>
  <c r="AM89" i="10"/>
  <c r="AL89" i="10"/>
  <c r="AJ89" i="10"/>
  <c r="AI89" i="10"/>
  <c r="AH89" i="10"/>
  <c r="AG89" i="10"/>
  <c r="AF89" i="10"/>
  <c r="AE89" i="10"/>
  <c r="AD89" i="10"/>
  <c r="AB89" i="10"/>
  <c r="AA89" i="10"/>
  <c r="Z89" i="10"/>
  <c r="Y89" i="10"/>
  <c r="X89" i="10"/>
  <c r="W89" i="10"/>
  <c r="V89" i="10"/>
  <c r="AU88" i="10"/>
  <c r="AT88" i="10"/>
  <c r="AS88" i="10"/>
  <c r="AR88" i="10"/>
  <c r="AQ88" i="10"/>
  <c r="AP88" i="10"/>
  <c r="AO88" i="10"/>
  <c r="AM88" i="10"/>
  <c r="AL88" i="10"/>
  <c r="AK88" i="10"/>
  <c r="AJ88" i="10"/>
  <c r="AI88" i="10"/>
  <c r="AH88" i="10"/>
  <c r="AG88" i="10"/>
  <c r="AE88" i="10"/>
  <c r="AD88" i="10"/>
  <c r="AC88" i="10"/>
  <c r="AB88" i="10"/>
  <c r="AA88" i="10"/>
  <c r="Z88" i="10"/>
  <c r="Y88" i="10"/>
  <c r="W88" i="10"/>
  <c r="V88" i="10"/>
  <c r="U88" i="10"/>
  <c r="AU87" i="10"/>
  <c r="AT87" i="10"/>
  <c r="AS87" i="10"/>
  <c r="AR87" i="10"/>
  <c r="AP87" i="10"/>
  <c r="AO87" i="10"/>
  <c r="AN87" i="10"/>
  <c r="AM87" i="10"/>
  <c r="AL87" i="10"/>
  <c r="AK87" i="10"/>
  <c r="AJ87" i="10"/>
  <c r="AH87" i="10"/>
  <c r="AG87" i="10"/>
  <c r="AF87" i="10"/>
  <c r="AE87" i="10"/>
  <c r="AD87" i="10"/>
  <c r="AC87" i="10"/>
  <c r="AB87" i="10"/>
  <c r="Z87" i="10"/>
  <c r="Y87" i="10"/>
  <c r="X87" i="10"/>
  <c r="W87" i="10"/>
  <c r="V87" i="10"/>
  <c r="U87" i="10"/>
  <c r="AU86" i="10"/>
  <c r="AS86" i="10"/>
  <c r="AR86" i="10"/>
  <c r="AQ86" i="10"/>
  <c r="AP86" i="10"/>
  <c r="AO86" i="10"/>
  <c r="AN86" i="10"/>
  <c r="AM86" i="10"/>
  <c r="AK86" i="10"/>
  <c r="AJ86" i="10"/>
  <c r="AI86" i="10"/>
  <c r="AH86" i="10"/>
  <c r="AG86" i="10"/>
  <c r="AF86" i="10"/>
  <c r="AE86" i="10"/>
  <c r="AC86" i="10"/>
  <c r="AB86" i="10"/>
  <c r="AA86" i="10"/>
  <c r="Z86" i="10"/>
  <c r="Y86" i="10"/>
  <c r="X86" i="10"/>
  <c r="W86" i="10"/>
  <c r="U86" i="10"/>
  <c r="AU85" i="10"/>
  <c r="AT85" i="10"/>
  <c r="AS85" i="10"/>
  <c r="AR85" i="10"/>
  <c r="AQ85" i="10"/>
  <c r="AP85" i="10"/>
  <c r="AN85" i="10"/>
  <c r="AM85" i="10"/>
  <c r="AL85" i="10"/>
  <c r="AK85" i="10"/>
  <c r="AJ85" i="10"/>
  <c r="AI85" i="10"/>
  <c r="AH85" i="10"/>
  <c r="AF85" i="10"/>
  <c r="AE85" i="10"/>
  <c r="AD85" i="10"/>
  <c r="AC85" i="10"/>
  <c r="AB85" i="10"/>
  <c r="AA85" i="10"/>
  <c r="Z85" i="10"/>
  <c r="X85" i="10"/>
  <c r="W85" i="10"/>
  <c r="V85" i="10"/>
  <c r="U85" i="10"/>
  <c r="AU84" i="10"/>
  <c r="AT84" i="10"/>
  <c r="AS84" i="10"/>
  <c r="AQ84" i="10"/>
  <c r="AP84" i="10"/>
  <c r="AO84" i="10"/>
  <c r="AN84" i="10"/>
  <c r="AM84" i="10"/>
  <c r="AL84" i="10"/>
  <c r="AK84" i="10"/>
  <c r="AI84" i="10"/>
  <c r="AH84" i="10"/>
  <c r="AG84" i="10"/>
  <c r="AF84" i="10"/>
  <c r="AE84" i="10"/>
  <c r="AD84" i="10"/>
  <c r="AC84" i="10"/>
  <c r="AA84" i="10"/>
  <c r="Z84" i="10"/>
  <c r="Y84" i="10"/>
  <c r="X84" i="10"/>
  <c r="W84" i="10"/>
  <c r="V84" i="10"/>
  <c r="U84" i="10"/>
  <c r="AT83" i="10"/>
  <c r="AS83" i="10"/>
  <c r="AR83" i="10"/>
  <c r="AQ83" i="10"/>
  <c r="AP83" i="10"/>
  <c r="AO83" i="10"/>
  <c r="AN83" i="10"/>
  <c r="AL83" i="10"/>
  <c r="AK83" i="10"/>
  <c r="AJ83" i="10"/>
  <c r="AI83" i="10"/>
  <c r="AH83" i="10"/>
  <c r="AG83" i="10"/>
  <c r="AF83" i="10"/>
  <c r="AD83" i="10"/>
  <c r="AC83" i="10"/>
  <c r="AB83" i="10"/>
  <c r="AA83" i="10"/>
  <c r="Z83" i="10"/>
  <c r="Y83" i="10"/>
  <c r="X83" i="10"/>
  <c r="V83" i="10"/>
  <c r="U83" i="10"/>
  <c r="AU82" i="10"/>
  <c r="AT82" i="10"/>
  <c r="AS82" i="10"/>
  <c r="AR82" i="10"/>
  <c r="AQ82" i="10"/>
  <c r="AO82" i="10"/>
  <c r="AN82" i="10"/>
  <c r="AM82" i="10"/>
  <c r="AL82" i="10"/>
  <c r="AK82" i="10"/>
  <c r="AJ82" i="10"/>
  <c r="AI82" i="10"/>
  <c r="AG82" i="10"/>
  <c r="AF82" i="10"/>
  <c r="AE82" i="10"/>
  <c r="AD82" i="10"/>
  <c r="AC82" i="10"/>
  <c r="AB82" i="10"/>
  <c r="AA82" i="10"/>
  <c r="Y82" i="10"/>
  <c r="X82" i="10"/>
  <c r="W82" i="10"/>
  <c r="V82" i="10"/>
  <c r="U82" i="10"/>
  <c r="AU81" i="10"/>
  <c r="AT81" i="10"/>
  <c r="AR81" i="10"/>
  <c r="AQ81" i="10"/>
  <c r="AP81" i="10"/>
  <c r="AO81" i="10"/>
  <c r="AN81" i="10"/>
  <c r="AM81" i="10"/>
  <c r="AL81" i="10"/>
  <c r="AJ81" i="10"/>
  <c r="AI81" i="10"/>
  <c r="AH81" i="10"/>
  <c r="AG81" i="10"/>
  <c r="AF81" i="10"/>
  <c r="AE81" i="10"/>
  <c r="AD81" i="10"/>
  <c r="AB81" i="10"/>
  <c r="AA81" i="10"/>
  <c r="Z81" i="10"/>
  <c r="Y81" i="10"/>
  <c r="X81" i="10"/>
  <c r="W81" i="10"/>
  <c r="V81" i="10"/>
  <c r="AU80" i="10"/>
  <c r="AT80" i="10"/>
  <c r="AS80" i="10"/>
  <c r="AR80" i="10"/>
  <c r="AQ80" i="10"/>
  <c r="AP80" i="10"/>
  <c r="AO80" i="10"/>
  <c r="AM80" i="10"/>
  <c r="AL80" i="10"/>
  <c r="AK80" i="10"/>
  <c r="AJ80" i="10"/>
  <c r="AI80" i="10"/>
  <c r="AH80" i="10"/>
  <c r="AG80" i="10"/>
  <c r="AE80" i="10"/>
  <c r="AD80" i="10"/>
  <c r="AC80" i="10"/>
  <c r="AB80" i="10"/>
  <c r="AA80" i="10"/>
  <c r="Z80" i="10"/>
  <c r="Y80" i="10"/>
  <c r="W80" i="10"/>
  <c r="V80" i="10"/>
  <c r="U80" i="10"/>
  <c r="AU79" i="10"/>
  <c r="AT79" i="10"/>
  <c r="AS79" i="10"/>
  <c r="AR79" i="10"/>
  <c r="AP79" i="10"/>
  <c r="AO79" i="10"/>
  <c r="AN79" i="10"/>
  <c r="AM79" i="10"/>
  <c r="AL79" i="10"/>
  <c r="AK79" i="10"/>
  <c r="AJ79" i="10"/>
  <c r="AH79" i="10"/>
  <c r="AG79" i="10"/>
  <c r="AF79" i="10"/>
  <c r="AE79" i="10"/>
  <c r="AD79" i="10"/>
  <c r="AC79" i="10"/>
  <c r="AB79" i="10"/>
  <c r="Z79" i="10"/>
  <c r="Y79" i="10"/>
  <c r="X79" i="10"/>
  <c r="W79" i="10"/>
  <c r="V79" i="10"/>
  <c r="U79" i="10"/>
  <c r="AU78" i="10"/>
  <c r="AS78" i="10"/>
  <c r="AR78" i="10"/>
  <c r="AQ78" i="10"/>
  <c r="AP78" i="10"/>
  <c r="AO78" i="10"/>
  <c r="AN78" i="10"/>
  <c r="AM78" i="10"/>
  <c r="AK78" i="10"/>
  <c r="AJ78" i="10"/>
  <c r="AI78" i="10"/>
  <c r="AH78" i="10"/>
  <c r="AG78" i="10"/>
  <c r="AF78" i="10"/>
  <c r="AE78" i="10"/>
  <c r="AC78" i="10"/>
  <c r="AB78" i="10"/>
  <c r="AA78" i="10"/>
  <c r="Z78" i="10"/>
  <c r="Y78" i="10"/>
  <c r="X78" i="10"/>
  <c r="W78" i="10"/>
  <c r="U78" i="10"/>
  <c r="AU77" i="10"/>
  <c r="AT77" i="10"/>
  <c r="AS77" i="10"/>
  <c r="AR77" i="10"/>
  <c r="AQ77" i="10"/>
  <c r="AP77" i="10"/>
  <c r="AN77" i="10"/>
  <c r="AM77" i="10"/>
  <c r="AL77" i="10"/>
  <c r="AK77" i="10"/>
  <c r="AJ77" i="10"/>
  <c r="AI77" i="10"/>
  <c r="AH77" i="10"/>
  <c r="AF77" i="10"/>
  <c r="AE77" i="10"/>
  <c r="AD77" i="10"/>
  <c r="AC77" i="10"/>
  <c r="AB77" i="10"/>
  <c r="AA77" i="10"/>
  <c r="Z77" i="10"/>
  <c r="X77" i="10"/>
  <c r="W77" i="10"/>
  <c r="V77" i="10"/>
  <c r="U77" i="10"/>
  <c r="AU76" i="10"/>
  <c r="AT76" i="10"/>
  <c r="AS76" i="10"/>
  <c r="AQ76" i="10"/>
  <c r="AP76" i="10"/>
  <c r="AO76" i="10"/>
  <c r="AN76" i="10"/>
  <c r="AM76" i="10"/>
  <c r="AL76" i="10"/>
  <c r="AK76" i="10"/>
  <c r="AI76" i="10"/>
  <c r="AH76" i="10"/>
  <c r="AG76" i="10"/>
  <c r="AF76" i="10"/>
  <c r="AE76" i="10"/>
  <c r="AD76" i="10"/>
  <c r="AC76" i="10"/>
  <c r="AA76" i="10"/>
  <c r="Z76" i="10"/>
  <c r="Y76" i="10"/>
  <c r="X76" i="10"/>
  <c r="W76" i="10"/>
  <c r="V76" i="10"/>
  <c r="U76" i="10"/>
  <c r="AT75" i="10"/>
  <c r="AS75" i="10"/>
  <c r="AR75" i="10"/>
  <c r="AQ75" i="10"/>
  <c r="AP75" i="10"/>
  <c r="AO75" i="10"/>
  <c r="AN75" i="10"/>
  <c r="AL75" i="10"/>
  <c r="AK75" i="10"/>
  <c r="AJ75" i="10"/>
  <c r="AI75" i="10"/>
  <c r="AH75" i="10"/>
  <c r="AG75" i="10"/>
  <c r="AF75" i="10"/>
  <c r="AD75" i="10"/>
  <c r="AC75" i="10"/>
  <c r="AB75" i="10"/>
  <c r="AA75" i="10"/>
  <c r="Z75" i="10"/>
  <c r="Y75" i="10"/>
  <c r="X75" i="10"/>
  <c r="V75" i="10"/>
  <c r="U75" i="10"/>
  <c r="AU74" i="10"/>
  <c r="AT74" i="10"/>
  <c r="AS74" i="10"/>
  <c r="AR74" i="10"/>
  <c r="AQ74" i="10"/>
  <c r="AO74" i="10"/>
  <c r="AN74" i="10"/>
  <c r="AM74" i="10"/>
  <c r="AL74" i="10"/>
  <c r="AK74" i="10"/>
  <c r="AJ74" i="10"/>
  <c r="AI74" i="10"/>
  <c r="AG74" i="10"/>
  <c r="AF74" i="10"/>
  <c r="AE74" i="10"/>
  <c r="AD74" i="10"/>
  <c r="AC74" i="10"/>
  <c r="AB74" i="10"/>
  <c r="AA74" i="10"/>
  <c r="Y74" i="10"/>
  <c r="X74" i="10"/>
  <c r="W74" i="10"/>
  <c r="V74" i="10"/>
  <c r="U74" i="10"/>
  <c r="AU73" i="10"/>
  <c r="AT73" i="10"/>
  <c r="AR73" i="10"/>
  <c r="AQ73" i="10"/>
  <c r="AP73" i="10"/>
  <c r="AO73" i="10"/>
  <c r="AN73" i="10"/>
  <c r="AM73" i="10"/>
  <c r="AL73" i="10"/>
  <c r="AJ73" i="10"/>
  <c r="AI73" i="10"/>
  <c r="AH73" i="10"/>
  <c r="AG73" i="10"/>
  <c r="AF73" i="10"/>
  <c r="AE73" i="10"/>
  <c r="AD73" i="10"/>
  <c r="AB73" i="10"/>
  <c r="AA73" i="10"/>
  <c r="Z73" i="10"/>
  <c r="Y73" i="10"/>
  <c r="X73" i="10"/>
  <c r="W73" i="10"/>
  <c r="V73" i="10"/>
  <c r="AU72" i="10"/>
  <c r="AT72" i="10"/>
  <c r="AS72" i="10"/>
  <c r="AR72" i="10"/>
  <c r="AQ72" i="10"/>
  <c r="AP72" i="10"/>
  <c r="AO72" i="10"/>
  <c r="AM72" i="10"/>
  <c r="AL72" i="10"/>
  <c r="AK72" i="10"/>
  <c r="AJ72" i="10"/>
  <c r="AI72" i="10"/>
  <c r="AH72" i="10"/>
  <c r="AG72" i="10"/>
  <c r="AE72" i="10"/>
  <c r="AD72" i="10"/>
  <c r="AC72" i="10"/>
  <c r="AB72" i="10"/>
  <c r="AA72" i="10"/>
  <c r="Z72" i="10"/>
  <c r="Y72" i="10"/>
  <c r="W72" i="10"/>
  <c r="V72" i="10"/>
  <c r="U72" i="10"/>
  <c r="AU70" i="10"/>
  <c r="AT70" i="10"/>
  <c r="AS70" i="10"/>
  <c r="AR70" i="10"/>
  <c r="AP70" i="10"/>
  <c r="AO70" i="10"/>
  <c r="AN70" i="10"/>
  <c r="AM70" i="10"/>
  <c r="AL70" i="10"/>
  <c r="AK70" i="10"/>
  <c r="AJ70" i="10"/>
  <c r="AH70" i="10"/>
  <c r="AG70" i="10"/>
  <c r="AF70" i="10"/>
  <c r="AE70" i="10"/>
  <c r="AD70" i="10"/>
  <c r="AC70" i="10"/>
  <c r="AB70" i="10"/>
  <c r="Z70" i="10"/>
  <c r="Y70" i="10"/>
  <c r="X70" i="10"/>
  <c r="W70" i="10"/>
  <c r="V70" i="10"/>
  <c r="U70" i="10"/>
  <c r="AU69" i="10"/>
  <c r="AS69" i="10"/>
  <c r="AR69" i="10"/>
  <c r="AQ69" i="10"/>
  <c r="AP69" i="10"/>
  <c r="AO69" i="10"/>
  <c r="AN69" i="10"/>
  <c r="AM69" i="10"/>
  <c r="AK69" i="10"/>
  <c r="AJ69" i="10"/>
  <c r="AI69" i="10"/>
  <c r="AH69" i="10"/>
  <c r="AG69" i="10"/>
  <c r="AF69" i="10"/>
  <c r="AE69" i="10"/>
  <c r="AC69" i="10"/>
  <c r="AB69" i="10"/>
  <c r="AA69" i="10"/>
  <c r="Z69" i="10"/>
  <c r="Y69" i="10"/>
  <c r="X69" i="10"/>
  <c r="W69" i="10"/>
  <c r="U69" i="10"/>
  <c r="AU68" i="10"/>
  <c r="AT68" i="10"/>
  <c r="AS68" i="10"/>
  <c r="AR68" i="10"/>
  <c r="AQ68" i="10"/>
  <c r="AP68" i="10"/>
  <c r="AN68" i="10"/>
  <c r="AM68" i="10"/>
  <c r="AL68" i="10"/>
  <c r="AK68" i="10"/>
  <c r="AJ68" i="10"/>
  <c r="AI68" i="10"/>
  <c r="AH68" i="10"/>
  <c r="AF68" i="10"/>
  <c r="AE68" i="10"/>
  <c r="AD68" i="10"/>
  <c r="AC68" i="10"/>
  <c r="AB68" i="10"/>
  <c r="AA68" i="10"/>
  <c r="Z68" i="10"/>
  <c r="X68" i="10"/>
  <c r="W68" i="10"/>
  <c r="V68" i="10"/>
  <c r="U68" i="10"/>
  <c r="AU67" i="10"/>
  <c r="AT67" i="10"/>
  <c r="AS67" i="10"/>
  <c r="AQ67" i="10"/>
  <c r="AP67" i="10"/>
  <c r="AO67" i="10"/>
  <c r="AN67" i="10"/>
  <c r="AM67" i="10"/>
  <c r="AL67" i="10"/>
  <c r="AK67" i="10"/>
  <c r="AI67" i="10"/>
  <c r="AH67" i="10"/>
  <c r="AG67" i="10"/>
  <c r="AF67" i="10"/>
  <c r="AE67" i="10"/>
  <c r="AD67" i="10"/>
  <c r="AC67" i="10"/>
  <c r="AA67" i="10"/>
  <c r="Z67" i="10"/>
  <c r="Y67" i="10"/>
  <c r="X67" i="10"/>
  <c r="W67" i="10"/>
  <c r="V67" i="10"/>
  <c r="U67" i="10"/>
  <c r="AT66" i="10"/>
  <c r="AS66" i="10"/>
  <c r="AR66" i="10"/>
  <c r="AQ66" i="10"/>
  <c r="AP66" i="10"/>
  <c r="AO66" i="10"/>
  <c r="AN66" i="10"/>
  <c r="AL66" i="10"/>
  <c r="AK66" i="10"/>
  <c r="AJ66" i="10"/>
  <c r="AI66" i="10"/>
  <c r="AH66" i="10"/>
  <c r="AG66" i="10"/>
  <c r="AF66" i="10"/>
  <c r="AD66" i="10"/>
  <c r="AC66" i="10"/>
  <c r="AB66" i="10"/>
  <c r="AA66" i="10"/>
  <c r="Z66" i="10"/>
  <c r="Y66" i="10"/>
  <c r="X66" i="10"/>
  <c r="V66" i="10"/>
  <c r="U66" i="10"/>
  <c r="AU65" i="10"/>
  <c r="AT65" i="10"/>
  <c r="AS65" i="10"/>
  <c r="AR65" i="10"/>
  <c r="AQ65" i="10"/>
  <c r="AO65" i="10"/>
  <c r="AN65" i="10"/>
  <c r="AM65" i="10"/>
  <c r="AL65" i="10"/>
  <c r="AK65" i="10"/>
  <c r="AJ65" i="10"/>
  <c r="AI65" i="10"/>
  <c r="AG65" i="10"/>
  <c r="AF65" i="10"/>
  <c r="AE65" i="10"/>
  <c r="AD65" i="10"/>
  <c r="AC65" i="10"/>
  <c r="AB65" i="10"/>
  <c r="AA65" i="10"/>
  <c r="Y65" i="10"/>
  <c r="X65" i="10"/>
  <c r="W65" i="10"/>
  <c r="V65" i="10"/>
  <c r="U65" i="10"/>
  <c r="AU63" i="10"/>
  <c r="AT63" i="10"/>
  <c r="AR63" i="10"/>
  <c r="AQ63" i="10"/>
  <c r="AP63" i="10"/>
  <c r="AO63" i="10"/>
  <c r="AN63" i="10"/>
  <c r="AM63" i="10"/>
  <c r="AL63" i="10"/>
  <c r="AJ63" i="10"/>
  <c r="AI63" i="10"/>
  <c r="AH63" i="10"/>
  <c r="AG63" i="10"/>
  <c r="AF63" i="10"/>
  <c r="AE63" i="10"/>
  <c r="AD63" i="10"/>
  <c r="AB63" i="10"/>
  <c r="AA63" i="10"/>
  <c r="Z63" i="10"/>
  <c r="Y63" i="10"/>
  <c r="X63" i="10"/>
  <c r="W63" i="10"/>
  <c r="V63" i="10"/>
  <c r="AU62" i="10"/>
  <c r="AT62" i="10"/>
  <c r="AS62" i="10"/>
  <c r="AR62" i="10"/>
  <c r="AQ62" i="10"/>
  <c r="AP62" i="10"/>
  <c r="AO62" i="10"/>
  <c r="AM62" i="10"/>
  <c r="AL62" i="10"/>
  <c r="AK62" i="10"/>
  <c r="AJ62" i="10"/>
  <c r="AI62" i="10"/>
  <c r="AH62" i="10"/>
  <c r="AG62" i="10"/>
  <c r="AE62" i="10"/>
  <c r="AD62" i="10"/>
  <c r="AC62" i="10"/>
  <c r="AB62" i="10"/>
  <c r="AA62" i="10"/>
  <c r="Z62" i="10"/>
  <c r="Y62" i="10"/>
  <c r="W62" i="10"/>
  <c r="V62" i="10"/>
  <c r="U62" i="10"/>
  <c r="AU61" i="10"/>
  <c r="AT61" i="10"/>
  <c r="AS61" i="10"/>
  <c r="AR61" i="10"/>
  <c r="AP61" i="10"/>
  <c r="AO61" i="10"/>
  <c r="AN61" i="10"/>
  <c r="AM61" i="10"/>
  <c r="AL61" i="10"/>
  <c r="AK61" i="10"/>
  <c r="AJ61" i="10"/>
  <c r="AH61" i="10"/>
  <c r="AG61" i="10"/>
  <c r="AF61" i="10"/>
  <c r="AE61" i="10"/>
  <c r="AD61" i="10"/>
  <c r="AC61" i="10"/>
  <c r="AB61" i="10"/>
  <c r="Z61" i="10"/>
  <c r="Y61" i="10"/>
  <c r="X61" i="10"/>
  <c r="W61" i="10"/>
  <c r="V61" i="10"/>
  <c r="U61" i="10"/>
  <c r="AU60" i="10"/>
  <c r="AS60" i="10"/>
  <c r="AR60" i="10"/>
  <c r="AQ60" i="10"/>
  <c r="AP60" i="10"/>
  <c r="AO60" i="10"/>
  <c r="AN60" i="10"/>
  <c r="AM60" i="10"/>
  <c r="AK60" i="10"/>
  <c r="AJ60" i="10"/>
  <c r="AI60" i="10"/>
  <c r="AH60" i="10"/>
  <c r="AG60" i="10"/>
  <c r="AF60" i="10"/>
  <c r="AE60" i="10"/>
  <c r="AC60" i="10"/>
  <c r="AB60" i="10"/>
  <c r="AA60" i="10"/>
  <c r="Z60" i="10"/>
  <c r="Y60" i="10"/>
  <c r="X60" i="10"/>
  <c r="W60" i="10"/>
  <c r="U60" i="10"/>
  <c r="AU59" i="10"/>
  <c r="AT59" i="10"/>
  <c r="AS59" i="10"/>
  <c r="AR59" i="10"/>
  <c r="AQ59" i="10"/>
  <c r="AP59" i="10"/>
  <c r="AN59" i="10"/>
  <c r="AM59" i="10"/>
  <c r="AL59" i="10"/>
  <c r="AK59" i="10"/>
  <c r="AJ59" i="10"/>
  <c r="AI59" i="10"/>
  <c r="AH59" i="10"/>
  <c r="AF59" i="10"/>
  <c r="AE59" i="10"/>
  <c r="AD59" i="10"/>
  <c r="AC59" i="10"/>
  <c r="AB59" i="10"/>
  <c r="AA59" i="10"/>
  <c r="Z59" i="10"/>
  <c r="X59" i="10"/>
  <c r="W59" i="10"/>
  <c r="V59" i="10"/>
  <c r="U59" i="10"/>
  <c r="AU58" i="10"/>
  <c r="AT58" i="10"/>
  <c r="AS58" i="10"/>
  <c r="AQ58" i="10"/>
  <c r="AP58" i="10"/>
  <c r="AO58" i="10"/>
  <c r="AN58" i="10"/>
  <c r="AM58" i="10"/>
  <c r="AL58" i="10"/>
  <c r="AK58" i="10"/>
  <c r="AI58" i="10"/>
  <c r="AH58" i="10"/>
  <c r="AG58" i="10"/>
  <c r="AF58" i="10"/>
  <c r="AE58" i="10"/>
  <c r="AD58" i="10"/>
  <c r="AC58" i="10"/>
  <c r="AA58" i="10"/>
  <c r="Z58" i="10"/>
  <c r="Y58" i="10"/>
  <c r="X58" i="10"/>
  <c r="W58" i="10"/>
  <c r="V58" i="10"/>
  <c r="U58" i="10"/>
  <c r="AT57" i="10"/>
  <c r="AS57" i="10"/>
  <c r="AR57" i="10"/>
  <c r="AQ57" i="10"/>
  <c r="AP57" i="10"/>
  <c r="AO57" i="10"/>
  <c r="AN57" i="10"/>
  <c r="AL57" i="10"/>
  <c r="AK57" i="10"/>
  <c r="AJ57" i="10"/>
  <c r="AI57" i="10"/>
  <c r="AH57" i="10"/>
  <c r="AG57" i="10"/>
  <c r="AF57" i="10"/>
  <c r="AD57" i="10"/>
  <c r="AC57" i="10"/>
  <c r="AB57" i="10"/>
  <c r="AA57" i="10"/>
  <c r="Z57" i="10"/>
  <c r="Y57" i="10"/>
  <c r="X57" i="10"/>
  <c r="V57" i="10"/>
  <c r="U57" i="10"/>
  <c r="AU56" i="10"/>
  <c r="AT56" i="10"/>
  <c r="AS56" i="10"/>
  <c r="AR56" i="10"/>
  <c r="AQ56" i="10"/>
  <c r="AO56" i="10"/>
  <c r="AN56" i="10"/>
  <c r="AM56" i="10"/>
  <c r="AL56" i="10"/>
  <c r="AK56" i="10"/>
  <c r="AJ56" i="10"/>
  <c r="AI56" i="10"/>
  <c r="AG56" i="10"/>
  <c r="AF56" i="10"/>
  <c r="AE56" i="10"/>
  <c r="AD56" i="10"/>
  <c r="AC56" i="10"/>
  <c r="AB56" i="10"/>
  <c r="AA56" i="10"/>
  <c r="Y56" i="10"/>
  <c r="X56" i="10"/>
  <c r="W56" i="10"/>
  <c r="V56" i="10"/>
  <c r="U56" i="10"/>
  <c r="AU55" i="10"/>
  <c r="AT55" i="10"/>
  <c r="AR55" i="10"/>
  <c r="AQ55" i="10"/>
  <c r="AP55" i="10"/>
  <c r="AO55" i="10"/>
  <c r="AN55" i="10"/>
  <c r="AM55" i="10"/>
  <c r="AL55" i="10"/>
  <c r="AJ55" i="10"/>
  <c r="AI55" i="10"/>
  <c r="AH55" i="10"/>
  <c r="AG55" i="10"/>
  <c r="AF55" i="10"/>
  <c r="AE55" i="10"/>
  <c r="AD55" i="10"/>
  <c r="AB55" i="10"/>
  <c r="AA55" i="10"/>
  <c r="Z55" i="10"/>
  <c r="Y55" i="10"/>
  <c r="X55" i="10"/>
  <c r="W55" i="10"/>
  <c r="V55" i="10"/>
  <c r="AU54" i="10"/>
  <c r="AT54" i="10"/>
  <c r="AS54" i="10"/>
  <c r="AR54" i="10"/>
  <c r="AQ54" i="10"/>
  <c r="AP54" i="10"/>
  <c r="AO54" i="10"/>
  <c r="AN54" i="10"/>
  <c r="AM54" i="10"/>
  <c r="AL54" i="10"/>
  <c r="AK54" i="10"/>
  <c r="AJ54" i="10"/>
  <c r="AI54" i="10"/>
  <c r="AH54" i="10"/>
  <c r="AG54" i="10"/>
  <c r="AF54" i="10"/>
  <c r="AE54" i="10"/>
  <c r="AD54" i="10"/>
  <c r="AC54" i="10"/>
  <c r="AB54" i="10"/>
  <c r="AA54" i="10"/>
  <c r="Z54" i="10"/>
  <c r="Y54" i="10"/>
  <c r="X54" i="10"/>
  <c r="W54" i="10"/>
  <c r="V54" i="10"/>
  <c r="U54" i="10"/>
  <c r="AU53" i="10"/>
  <c r="AT53" i="10"/>
  <c r="AS53" i="10"/>
  <c r="AR53" i="10"/>
  <c r="AQ53" i="10"/>
  <c r="AP53" i="10"/>
  <c r="AO53" i="10"/>
  <c r="AN53" i="10"/>
  <c r="AM53" i="10"/>
  <c r="AL53" i="10"/>
  <c r="AK53" i="10"/>
  <c r="AJ53" i="10"/>
  <c r="AI53" i="10"/>
  <c r="AH53" i="10"/>
  <c r="AG53" i="10"/>
  <c r="AF53" i="10"/>
  <c r="AE53" i="10"/>
  <c r="AD53" i="10"/>
  <c r="AC53" i="10"/>
  <c r="AB53" i="10"/>
  <c r="AA53" i="10"/>
  <c r="Z53" i="10"/>
  <c r="Y53" i="10"/>
  <c r="X53" i="10"/>
  <c r="W53" i="10"/>
  <c r="V53" i="10"/>
  <c r="U53" i="10"/>
  <c r="AU51" i="10"/>
  <c r="AT51" i="10"/>
  <c r="AS51" i="10"/>
  <c r="AR51" i="10"/>
  <c r="AQ51" i="10"/>
  <c r="AP51" i="10"/>
  <c r="AO51" i="10"/>
  <c r="AN51" i="10"/>
  <c r="AM51" i="10"/>
  <c r="AL51" i="10"/>
  <c r="AK51" i="10"/>
  <c r="AJ51" i="10"/>
  <c r="AI51" i="10"/>
  <c r="AH51" i="10"/>
  <c r="AG51" i="10"/>
  <c r="AF51" i="10"/>
  <c r="AE51" i="10"/>
  <c r="AD51" i="10"/>
  <c r="AC51" i="10"/>
  <c r="AB51" i="10"/>
  <c r="AA51" i="10"/>
  <c r="Z51" i="10"/>
  <c r="Y51" i="10"/>
  <c r="X51" i="10"/>
  <c r="W51" i="10"/>
  <c r="V51" i="10"/>
  <c r="U51" i="10"/>
  <c r="AU50" i="10"/>
  <c r="AT50" i="10"/>
  <c r="AS50" i="10"/>
  <c r="AR50" i="10"/>
  <c r="AQ50" i="10"/>
  <c r="AP50" i="10"/>
  <c r="AO50" i="10"/>
  <c r="AN50" i="10"/>
  <c r="AM50" i="10"/>
  <c r="AL50" i="10"/>
  <c r="AK50" i="10"/>
  <c r="AJ50" i="10"/>
  <c r="AI50" i="10"/>
  <c r="AH50" i="10"/>
  <c r="AG50" i="10"/>
  <c r="AF50" i="10"/>
  <c r="AE50" i="10"/>
  <c r="AD50" i="10"/>
  <c r="AC50" i="10"/>
  <c r="AB50" i="10"/>
  <c r="AA50" i="10"/>
  <c r="Z50" i="10"/>
  <c r="Y50" i="10"/>
  <c r="X50" i="10"/>
  <c r="W50" i="10"/>
  <c r="V50" i="10"/>
  <c r="U50" i="10"/>
  <c r="AU49" i="10"/>
  <c r="AT49" i="10"/>
  <c r="AS49" i="10"/>
  <c r="AR49" i="10"/>
  <c r="AQ49" i="10"/>
  <c r="AP49" i="10"/>
  <c r="AO49" i="10"/>
  <c r="AN49" i="10"/>
  <c r="AM49" i="10"/>
  <c r="AL49" i="10"/>
  <c r="AK49" i="10"/>
  <c r="AJ49" i="10"/>
  <c r="AI49" i="10"/>
  <c r="AH49" i="10"/>
  <c r="AG49" i="10"/>
  <c r="AF49" i="10"/>
  <c r="AE49" i="10"/>
  <c r="AD49" i="10"/>
  <c r="AC49" i="10"/>
  <c r="AB49" i="10"/>
  <c r="AA49" i="10"/>
  <c r="Z49" i="10"/>
  <c r="Y49" i="10"/>
  <c r="X49" i="10"/>
  <c r="W49" i="10"/>
  <c r="V49" i="10"/>
  <c r="U49" i="10"/>
  <c r="AU48" i="10"/>
  <c r="AT48" i="10"/>
  <c r="AS48" i="10"/>
  <c r="AR48" i="10"/>
  <c r="AQ48" i="10"/>
  <c r="AP48" i="10"/>
  <c r="AO48" i="10"/>
  <c r="AN48" i="10"/>
  <c r="AM48" i="10"/>
  <c r="AL48" i="10"/>
  <c r="AK48" i="10"/>
  <c r="AJ48" i="10"/>
  <c r="AI48" i="10"/>
  <c r="AH48" i="10"/>
  <c r="AG48" i="10"/>
  <c r="AF48" i="10"/>
  <c r="AE48" i="10"/>
  <c r="AD48" i="10"/>
  <c r="AC48" i="10"/>
  <c r="AB48" i="10"/>
  <c r="AA48" i="10"/>
  <c r="Z48" i="10"/>
  <c r="Y48" i="10"/>
  <c r="X48" i="10"/>
  <c r="W48" i="10"/>
  <c r="V48" i="10"/>
  <c r="U48" i="10"/>
  <c r="AU47" i="10"/>
  <c r="AT47" i="10"/>
  <c r="AS47" i="10"/>
  <c r="AR47" i="10"/>
  <c r="AQ47" i="10"/>
  <c r="AP47" i="10"/>
  <c r="AO47" i="10"/>
  <c r="AN47" i="10"/>
  <c r="AM47" i="10"/>
  <c r="AL47" i="10"/>
  <c r="AK47" i="10"/>
  <c r="AJ47" i="10"/>
  <c r="AI47" i="10"/>
  <c r="AH47" i="10"/>
  <c r="AG47" i="10"/>
  <c r="AF47" i="10"/>
  <c r="AE47" i="10"/>
  <c r="AD47" i="10"/>
  <c r="AC47" i="10"/>
  <c r="AB47" i="10"/>
  <c r="AA47" i="10"/>
  <c r="Z47" i="10"/>
  <c r="Y47" i="10"/>
  <c r="X47" i="10"/>
  <c r="W47" i="10"/>
  <c r="V47" i="10"/>
  <c r="U47" i="10"/>
  <c r="AU46" i="10"/>
  <c r="AT46" i="10"/>
  <c r="AS46" i="10"/>
  <c r="AR46" i="10"/>
  <c r="AQ46" i="10"/>
  <c r="AP46" i="10"/>
  <c r="AO46" i="10"/>
  <c r="AN46" i="10"/>
  <c r="AM46" i="10"/>
  <c r="AL46" i="10"/>
  <c r="AK46" i="10"/>
  <c r="AJ46" i="10"/>
  <c r="AI46" i="10"/>
  <c r="AH46" i="10"/>
  <c r="AG46" i="10"/>
  <c r="AF46" i="10"/>
  <c r="AE46" i="10"/>
  <c r="AD46" i="10"/>
  <c r="AC46" i="10"/>
  <c r="AB46" i="10"/>
  <c r="AA46" i="10"/>
  <c r="Z46" i="10"/>
  <c r="Y46" i="10"/>
  <c r="X46" i="10"/>
  <c r="W46" i="10"/>
  <c r="V46" i="10"/>
  <c r="U46" i="10"/>
  <c r="AU44" i="10"/>
  <c r="AT44" i="10"/>
  <c r="AS44" i="10"/>
  <c r="AR44" i="10"/>
  <c r="AQ44" i="10"/>
  <c r="AP44" i="10"/>
  <c r="AO44" i="10"/>
  <c r="AN44" i="10"/>
  <c r="AM44" i="10"/>
  <c r="AL44" i="10"/>
  <c r="AK44" i="10"/>
  <c r="AJ44" i="10"/>
  <c r="AI44" i="10"/>
  <c r="AH44" i="10"/>
  <c r="AG44" i="10"/>
  <c r="AF44" i="10"/>
  <c r="AE44" i="10"/>
  <c r="AD44" i="10"/>
  <c r="AC44" i="10"/>
  <c r="AB44" i="10"/>
  <c r="AA44" i="10"/>
  <c r="Z44" i="10"/>
  <c r="Y44" i="10"/>
  <c r="X44" i="10"/>
  <c r="W44" i="10"/>
  <c r="V44" i="10"/>
  <c r="U44" i="10"/>
  <c r="AU43" i="10"/>
  <c r="AT43" i="10"/>
  <c r="AS43" i="10"/>
  <c r="AR43" i="10"/>
  <c r="AQ43" i="10"/>
  <c r="AP43" i="10"/>
  <c r="AO43" i="10"/>
  <c r="AN43" i="10"/>
  <c r="AM43" i="10"/>
  <c r="AL43" i="10"/>
  <c r="AK43" i="10"/>
  <c r="AJ43" i="10"/>
  <c r="AI43" i="10"/>
  <c r="AH43" i="10"/>
  <c r="AG43" i="10"/>
  <c r="AF43" i="10"/>
  <c r="AE43" i="10"/>
  <c r="AD43" i="10"/>
  <c r="AC43" i="10"/>
  <c r="AB43" i="10"/>
  <c r="AA43" i="10"/>
  <c r="Z43" i="10"/>
  <c r="Y43" i="10"/>
  <c r="X43" i="10"/>
  <c r="W43" i="10"/>
  <c r="V43" i="10"/>
  <c r="U43" i="10"/>
  <c r="AU41" i="10"/>
  <c r="AT41" i="10"/>
  <c r="AS41" i="10"/>
  <c r="AR41" i="10"/>
  <c r="AQ41" i="10"/>
  <c r="AP41" i="10"/>
  <c r="AO41" i="10"/>
  <c r="AN41" i="10"/>
  <c r="AM41" i="10"/>
  <c r="AL41" i="10"/>
  <c r="AK41" i="10"/>
  <c r="AJ41" i="10"/>
  <c r="AI41" i="10"/>
  <c r="AH41" i="10"/>
  <c r="AG41" i="10"/>
  <c r="AF41" i="10"/>
  <c r="AE41" i="10"/>
  <c r="AD41" i="10"/>
  <c r="AC41" i="10"/>
  <c r="AB41" i="10"/>
  <c r="AA41" i="10"/>
  <c r="Z41" i="10"/>
  <c r="Y41" i="10"/>
  <c r="X41" i="10"/>
  <c r="W41" i="10"/>
  <c r="V41" i="10"/>
  <c r="U41" i="10"/>
  <c r="AU40" i="10"/>
  <c r="AT40" i="10"/>
  <c r="AS40" i="10"/>
  <c r="AR40" i="10"/>
  <c r="AQ40" i="10"/>
  <c r="AP40" i="10"/>
  <c r="AO40" i="10"/>
  <c r="AN40" i="10"/>
  <c r="AM40" i="10"/>
  <c r="AL40" i="10"/>
  <c r="AK40" i="10"/>
  <c r="AJ40" i="10"/>
  <c r="AI40" i="10"/>
  <c r="AH40" i="10"/>
  <c r="AG40" i="10"/>
  <c r="AF40" i="10"/>
  <c r="AE40" i="10"/>
  <c r="AD40" i="10"/>
  <c r="AC40" i="10"/>
  <c r="AB40" i="10"/>
  <c r="AA40" i="10"/>
  <c r="Z40" i="10"/>
  <c r="Y40" i="10"/>
  <c r="X40" i="10"/>
  <c r="W40" i="10"/>
  <c r="V40" i="10"/>
  <c r="U40" i="10"/>
  <c r="AU39" i="10"/>
  <c r="AT39" i="10"/>
  <c r="AS39" i="10"/>
  <c r="AR39" i="10"/>
  <c r="AQ39" i="10"/>
  <c r="AP39" i="10"/>
  <c r="AO39" i="10"/>
  <c r="AN39" i="10"/>
  <c r="AM39" i="10"/>
  <c r="AL39" i="10"/>
  <c r="AK39" i="10"/>
  <c r="AJ39" i="10"/>
  <c r="AI39" i="10"/>
  <c r="AH39" i="10"/>
  <c r="AG39" i="10"/>
  <c r="AF39" i="10"/>
  <c r="AE39" i="10"/>
  <c r="AD39" i="10"/>
  <c r="AC39" i="10"/>
  <c r="AB39" i="10"/>
  <c r="AA39" i="10"/>
  <c r="Z39" i="10"/>
  <c r="Y39" i="10"/>
  <c r="X39" i="10"/>
  <c r="W39" i="10"/>
  <c r="V39" i="10"/>
  <c r="U39" i="10"/>
  <c r="AU38" i="10"/>
  <c r="AT38" i="10"/>
  <c r="AS38" i="10"/>
  <c r="AR38" i="10"/>
  <c r="AQ38" i="10"/>
  <c r="AP38" i="10"/>
  <c r="AO38" i="10"/>
  <c r="AN38" i="10"/>
  <c r="AM38" i="10"/>
  <c r="AL38" i="10"/>
  <c r="AK38" i="10"/>
  <c r="AJ38" i="10"/>
  <c r="AI38" i="10"/>
  <c r="AH38" i="10"/>
  <c r="AG38" i="10"/>
  <c r="AF38" i="10"/>
  <c r="AE38" i="10"/>
  <c r="AD38" i="10"/>
  <c r="AC38" i="10"/>
  <c r="AB38" i="10"/>
  <c r="AA38" i="10"/>
  <c r="Z38" i="10"/>
  <c r="Y38" i="10"/>
  <c r="X38" i="10"/>
  <c r="W38" i="10"/>
  <c r="V38" i="10"/>
  <c r="U38" i="10"/>
  <c r="AU37" i="10"/>
  <c r="AT37" i="10"/>
  <c r="AS37" i="10"/>
  <c r="AR37" i="10"/>
  <c r="AQ37" i="10"/>
  <c r="AP37" i="10"/>
  <c r="AO37" i="10"/>
  <c r="AN37" i="10"/>
  <c r="AM37" i="10"/>
  <c r="AL37" i="10"/>
  <c r="AK37" i="10"/>
  <c r="AJ37" i="10"/>
  <c r="AI37" i="10"/>
  <c r="AH37" i="10"/>
  <c r="AG37" i="10"/>
  <c r="AF37" i="10"/>
  <c r="AE37" i="10"/>
  <c r="AD37" i="10"/>
  <c r="AC37" i="10"/>
  <c r="AB37" i="10"/>
  <c r="AA37" i="10"/>
  <c r="Z37" i="10"/>
  <c r="Y37" i="10"/>
  <c r="X37" i="10"/>
  <c r="W37" i="10"/>
  <c r="V37" i="10"/>
  <c r="U37" i="10"/>
  <c r="AU36" i="10"/>
  <c r="AT36" i="10"/>
  <c r="AS36" i="10"/>
  <c r="AR36" i="10"/>
  <c r="AQ36" i="10"/>
  <c r="AP36" i="10"/>
  <c r="AO36" i="10"/>
  <c r="AN36" i="10"/>
  <c r="AM36" i="10"/>
  <c r="AL36" i="10"/>
  <c r="AK36" i="10"/>
  <c r="AJ36" i="10"/>
  <c r="AI36" i="10"/>
  <c r="AH36" i="10"/>
  <c r="AG36" i="10"/>
  <c r="AF36" i="10"/>
  <c r="AE36" i="10"/>
  <c r="AD36" i="10"/>
  <c r="AC36" i="10"/>
  <c r="AB36" i="10"/>
  <c r="AA36" i="10"/>
  <c r="Z36" i="10"/>
  <c r="Y36" i="10"/>
  <c r="X36" i="10"/>
  <c r="W36" i="10"/>
  <c r="V36" i="10"/>
  <c r="U36" i="10"/>
  <c r="AU35" i="10"/>
  <c r="AT35" i="10"/>
  <c r="AS35" i="10"/>
  <c r="AR35" i="10"/>
  <c r="AQ35" i="10"/>
  <c r="AP35" i="10"/>
  <c r="AO35" i="10"/>
  <c r="AN35" i="10"/>
  <c r="AM35" i="10"/>
  <c r="AL35" i="10"/>
  <c r="AK35" i="10"/>
  <c r="AJ35" i="10"/>
  <c r="AI3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AU34" i="10"/>
  <c r="AT34" i="10"/>
  <c r="AS34" i="10"/>
  <c r="AR34" i="10"/>
  <c r="AQ34" i="10"/>
  <c r="AP34" i="10"/>
  <c r="AO34" i="10"/>
  <c r="AN34" i="10"/>
  <c r="AM34" i="10"/>
  <c r="AL34" i="10"/>
  <c r="AK34" i="10"/>
  <c r="AJ34" i="10"/>
  <c r="AI34" i="10"/>
  <c r="AH34" i="10"/>
  <c r="AG34" i="10"/>
  <c r="AF34" i="10"/>
  <c r="AE34" i="10"/>
  <c r="AD34" i="10"/>
  <c r="AC34" i="10"/>
  <c r="AB34" i="10"/>
  <c r="AA34" i="10"/>
  <c r="Z34" i="10"/>
  <c r="Y34" i="10"/>
  <c r="X34" i="10"/>
  <c r="W34" i="10"/>
  <c r="V34" i="10"/>
  <c r="U34" i="10"/>
  <c r="AU33" i="10"/>
  <c r="AT33" i="10"/>
  <c r="AS33" i="10"/>
  <c r="AR33" i="10"/>
  <c r="AQ33" i="10"/>
  <c r="AP33" i="10"/>
  <c r="AO33" i="10"/>
  <c r="AN33" i="10"/>
  <c r="AM33" i="10"/>
  <c r="AL33" i="10"/>
  <c r="AK33" i="10"/>
  <c r="AJ33" i="10"/>
  <c r="AI33" i="10"/>
  <c r="AH33" i="10"/>
  <c r="AG33" i="10"/>
  <c r="AF33" i="10"/>
  <c r="AE33" i="10"/>
  <c r="AD33" i="10"/>
  <c r="AC33" i="10"/>
  <c r="AB33" i="10"/>
  <c r="AA33" i="10"/>
  <c r="Z33" i="10"/>
  <c r="Y33" i="10"/>
  <c r="X33" i="10"/>
  <c r="W33" i="10"/>
  <c r="V33" i="10"/>
  <c r="U33" i="10"/>
  <c r="AU32" i="10"/>
  <c r="AT32" i="10"/>
  <c r="AS32" i="10"/>
  <c r="AR32" i="10"/>
  <c r="AQ32" i="10"/>
  <c r="AP32" i="10"/>
  <c r="AO32" i="10"/>
  <c r="AN32" i="10"/>
  <c r="AM32" i="10"/>
  <c r="AL32" i="10"/>
  <c r="AK32" i="10"/>
  <c r="AJ32" i="10"/>
  <c r="AI32" i="10"/>
  <c r="AH32" i="10"/>
  <c r="AG32" i="10"/>
  <c r="AF32" i="10"/>
  <c r="AE32" i="10"/>
  <c r="AD32" i="10"/>
  <c r="AC32" i="10"/>
  <c r="AB32" i="10"/>
  <c r="AA32" i="10"/>
  <c r="Z32" i="10"/>
  <c r="Y32" i="10"/>
  <c r="X32" i="10"/>
  <c r="W32" i="10"/>
  <c r="V32" i="10"/>
  <c r="U32" i="10"/>
  <c r="AU31" i="10"/>
  <c r="AT31" i="10"/>
  <c r="AS31" i="10"/>
  <c r="AR31" i="10"/>
  <c r="AQ31" i="10"/>
  <c r="AP31" i="10"/>
  <c r="AO31" i="10"/>
  <c r="AN31" i="10"/>
  <c r="AM31" i="10"/>
  <c r="AL31" i="10"/>
  <c r="AK31" i="10"/>
  <c r="AJ31" i="10"/>
  <c r="AI31" i="10"/>
  <c r="AH31" i="10"/>
  <c r="AG31" i="10"/>
  <c r="AF31" i="10"/>
  <c r="AE31" i="10"/>
  <c r="AD31" i="10"/>
  <c r="AC31" i="10"/>
  <c r="AB31" i="10"/>
  <c r="AA31" i="10"/>
  <c r="Z31" i="10"/>
  <c r="Y31" i="10"/>
  <c r="X31" i="10"/>
  <c r="W31" i="10"/>
  <c r="V31" i="10"/>
  <c r="U31" i="10"/>
  <c r="AU29" i="10"/>
  <c r="AT29" i="10"/>
  <c r="AS29" i="10"/>
  <c r="AR29" i="10"/>
  <c r="AQ29" i="10"/>
  <c r="AP29" i="10"/>
  <c r="AO29" i="10"/>
  <c r="AN29" i="10"/>
  <c r="AM29" i="10"/>
  <c r="AL29" i="10"/>
  <c r="AK29" i="10"/>
  <c r="AJ29" i="10"/>
  <c r="AI29" i="10"/>
  <c r="AH29" i="10"/>
  <c r="AG29" i="10"/>
  <c r="AF29" i="10"/>
  <c r="AE29" i="10"/>
  <c r="AD29" i="10"/>
  <c r="AC29" i="10"/>
  <c r="AB29" i="10"/>
  <c r="AA29" i="10"/>
  <c r="Z29" i="10"/>
  <c r="Y29" i="10"/>
  <c r="X29" i="10"/>
  <c r="W29" i="10"/>
  <c r="V29" i="10"/>
  <c r="U29" i="10"/>
  <c r="AU28" i="10"/>
  <c r="AT28" i="10"/>
  <c r="AS28" i="10"/>
  <c r="AR28" i="10"/>
  <c r="AQ28" i="10"/>
  <c r="AP28" i="10"/>
  <c r="AO28" i="10"/>
  <c r="AN28" i="10"/>
  <c r="AM28" i="10"/>
  <c r="AL28" i="10"/>
  <c r="AK28" i="10"/>
  <c r="AJ28" i="10"/>
  <c r="AI28" i="10"/>
  <c r="AH28" i="10"/>
  <c r="AG28" i="10"/>
  <c r="AF28" i="10"/>
  <c r="AE28" i="10"/>
  <c r="AD28" i="10"/>
  <c r="AC28" i="10"/>
  <c r="AB28" i="10"/>
  <c r="AA28" i="10"/>
  <c r="Z28" i="10"/>
  <c r="Y28" i="10"/>
  <c r="X28" i="10"/>
  <c r="W28" i="10"/>
  <c r="V28" i="10"/>
  <c r="U28" i="10"/>
  <c r="AU27" i="10"/>
  <c r="AT27" i="10"/>
  <c r="AS27" i="10"/>
  <c r="AR27" i="10"/>
  <c r="AQ27" i="10"/>
  <c r="AP27" i="10"/>
  <c r="AO27" i="10"/>
  <c r="AN27" i="10"/>
  <c r="AM27" i="10"/>
  <c r="AL27" i="10"/>
  <c r="AK27" i="10"/>
  <c r="AJ27" i="10"/>
  <c r="AI27" i="10"/>
  <c r="AH27" i="10"/>
  <c r="AG27" i="10"/>
  <c r="AF27" i="10"/>
  <c r="AE27" i="10"/>
  <c r="AD27" i="10"/>
  <c r="AC27" i="10"/>
  <c r="AB27" i="10"/>
  <c r="AA27" i="10"/>
  <c r="Z27" i="10"/>
  <c r="Y27" i="10"/>
  <c r="X27" i="10"/>
  <c r="W27" i="10"/>
  <c r="V27" i="10"/>
  <c r="U27" i="10"/>
  <c r="AU26" i="10"/>
  <c r="AT26" i="10"/>
  <c r="AS26" i="10"/>
  <c r="AR26" i="10"/>
  <c r="AQ26" i="10"/>
  <c r="AP26" i="10"/>
  <c r="AO26" i="10"/>
  <c r="AN26" i="10"/>
  <c r="AM26" i="10"/>
  <c r="AL26" i="10"/>
  <c r="AK26" i="10"/>
  <c r="AJ26" i="10"/>
  <c r="AI26" i="10"/>
  <c r="AH26" i="10"/>
  <c r="AG26" i="10"/>
  <c r="AF26" i="10"/>
  <c r="AE26" i="10"/>
  <c r="AD26" i="10"/>
  <c r="AC26" i="10"/>
  <c r="AB26" i="10"/>
  <c r="AA26" i="10"/>
  <c r="Z26" i="10"/>
  <c r="Y26" i="10"/>
  <c r="X26" i="10"/>
  <c r="W26" i="10"/>
  <c r="V26" i="10"/>
  <c r="U26" i="10"/>
  <c r="AU25" i="10"/>
  <c r="AT25" i="10"/>
  <c r="AS25" i="10"/>
  <c r="AR25" i="10"/>
  <c r="AQ25" i="10"/>
  <c r="AP25" i="10"/>
  <c r="AO25" i="10"/>
  <c r="AN25" i="10"/>
  <c r="AM25" i="10"/>
  <c r="AL25" i="10"/>
  <c r="AK25" i="10"/>
  <c r="AJ25" i="10"/>
  <c r="AI25" i="10"/>
  <c r="AH25" i="10"/>
  <c r="AG25" i="10"/>
  <c r="AF25" i="10"/>
  <c r="AE25" i="10"/>
  <c r="AD25" i="10"/>
  <c r="AC25" i="10"/>
  <c r="AB25" i="10"/>
  <c r="AA25" i="10"/>
  <c r="Z25" i="10"/>
  <c r="Y25" i="10"/>
  <c r="X25" i="10"/>
  <c r="W25" i="10"/>
  <c r="V25" i="10"/>
  <c r="U25" i="10"/>
  <c r="AU23" i="10"/>
  <c r="AT23" i="10"/>
  <c r="AS23" i="10"/>
  <c r="AR23" i="10"/>
  <c r="AQ23" i="10"/>
  <c r="AP23" i="10"/>
  <c r="AO23" i="10"/>
  <c r="AN23" i="10"/>
  <c r="AM23" i="10"/>
  <c r="AL23" i="10"/>
  <c r="AK23" i="10"/>
  <c r="AJ23" i="10"/>
  <c r="AI23" i="10"/>
  <c r="AH23" i="10"/>
  <c r="AG23" i="10"/>
  <c r="AF23" i="10"/>
  <c r="AE23" i="10"/>
  <c r="AD23" i="10"/>
  <c r="AC23" i="10"/>
  <c r="AB23" i="10"/>
  <c r="AA23" i="10"/>
  <c r="Z23" i="10"/>
  <c r="Y23" i="10"/>
  <c r="X23" i="10"/>
  <c r="W23" i="10"/>
  <c r="V23" i="10"/>
  <c r="U23" i="10"/>
  <c r="AU22" i="10"/>
  <c r="AT22" i="10"/>
  <c r="AS22" i="10"/>
  <c r="AR22" i="10"/>
  <c r="AQ22" i="10"/>
  <c r="AP22" i="10"/>
  <c r="AO22" i="10"/>
  <c r="AN22" i="10"/>
  <c r="AM22" i="10"/>
  <c r="AL22" i="10"/>
  <c r="AK22" i="10"/>
  <c r="AJ22" i="10"/>
  <c r="AI22" i="10"/>
  <c r="AH22" i="10"/>
  <c r="AG22" i="10"/>
  <c r="AF22" i="10"/>
  <c r="AE22" i="10"/>
  <c r="AD22" i="10"/>
  <c r="AC22" i="10"/>
  <c r="AB22" i="10"/>
  <c r="AA22" i="10"/>
  <c r="Z22" i="10"/>
  <c r="Y22" i="10"/>
  <c r="X22" i="10"/>
  <c r="W22" i="10"/>
  <c r="V22" i="10"/>
  <c r="U22" i="10"/>
  <c r="AU21" i="10"/>
  <c r="AT21" i="10"/>
  <c r="AS21" i="10"/>
  <c r="AR21" i="10"/>
  <c r="AQ21" i="10"/>
  <c r="AP21" i="10"/>
  <c r="AO21" i="10"/>
  <c r="AN21" i="10"/>
  <c r="AM21" i="10"/>
  <c r="AL21" i="10"/>
  <c r="AK21" i="10"/>
  <c r="AJ21" i="10"/>
  <c r="AI21" i="10"/>
  <c r="AH21" i="10"/>
  <c r="AG21" i="10"/>
  <c r="AF21" i="10"/>
  <c r="AE21" i="10"/>
  <c r="AD21" i="10"/>
  <c r="AC21" i="10"/>
  <c r="AB21" i="10"/>
  <c r="AA21" i="10"/>
  <c r="Z21" i="10"/>
  <c r="Y21" i="10"/>
  <c r="X21" i="10"/>
  <c r="W21" i="10"/>
  <c r="V21" i="10"/>
  <c r="U21" i="10"/>
  <c r="AU20" i="10"/>
  <c r="AT20" i="10"/>
  <c r="AS20" i="10"/>
  <c r="AR20" i="10"/>
  <c r="AQ20" i="10"/>
  <c r="AP20" i="10"/>
  <c r="AO20" i="10"/>
  <c r="AN20" i="10"/>
  <c r="AM20" i="10"/>
  <c r="AL20" i="10"/>
  <c r="AK20" i="10"/>
  <c r="AJ20" i="10"/>
  <c r="AI20" i="10"/>
  <c r="AH20" i="10"/>
  <c r="AG20" i="10"/>
  <c r="AF20" i="10"/>
  <c r="AE20" i="10"/>
  <c r="AD20" i="10"/>
  <c r="AC20" i="10"/>
  <c r="AB20" i="10"/>
  <c r="AA20" i="10"/>
  <c r="Z20" i="10"/>
  <c r="Y20" i="10"/>
  <c r="X20" i="10"/>
  <c r="W20" i="10"/>
  <c r="V20" i="10"/>
  <c r="U20" i="10"/>
  <c r="AU19" i="10"/>
  <c r="AT19" i="10"/>
  <c r="AS19" i="10"/>
  <c r="AR19" i="10"/>
  <c r="AQ19" i="10"/>
  <c r="AP19" i="10"/>
  <c r="AO19" i="10"/>
  <c r="AN19" i="10"/>
  <c r="AM19" i="10"/>
  <c r="AL19" i="10"/>
  <c r="AK19" i="10"/>
  <c r="AJ19" i="10"/>
  <c r="AI19" i="10"/>
  <c r="AH19" i="10"/>
  <c r="AG19" i="10"/>
  <c r="AF19" i="10"/>
  <c r="AE19" i="10"/>
  <c r="AD19" i="10"/>
  <c r="AC19" i="10"/>
  <c r="AB19" i="10"/>
  <c r="AA19" i="10"/>
  <c r="Z19" i="10"/>
  <c r="Y19" i="10"/>
  <c r="X19" i="10"/>
  <c r="W19" i="10"/>
  <c r="V19" i="10"/>
  <c r="U19" i="10"/>
  <c r="AU17" i="10"/>
  <c r="AT17" i="10"/>
  <c r="AS17" i="10"/>
  <c r="AR17" i="10"/>
  <c r="AQ17" i="10"/>
  <c r="AP17" i="10"/>
  <c r="AO17" i="10"/>
  <c r="AN17" i="10"/>
  <c r="AM17" i="10"/>
  <c r="AL17" i="10"/>
  <c r="AK17" i="10"/>
  <c r="AJ17" i="10"/>
  <c r="AI17" i="10"/>
  <c r="AH17" i="10"/>
  <c r="AG17" i="10"/>
  <c r="AF17" i="10"/>
  <c r="AE17" i="10"/>
  <c r="AD17" i="10"/>
  <c r="AC17" i="10"/>
  <c r="AB17" i="10"/>
  <c r="AA17" i="10"/>
  <c r="Z17" i="10"/>
  <c r="Y17" i="10"/>
  <c r="X17" i="10"/>
  <c r="W17" i="10"/>
  <c r="V17" i="10"/>
  <c r="U17" i="10"/>
  <c r="AU16" i="10"/>
  <c r="AT16" i="10"/>
  <c r="AS16" i="10"/>
  <c r="AR16" i="10"/>
  <c r="AQ16" i="10"/>
  <c r="AP16" i="10"/>
  <c r="AO16" i="10"/>
  <c r="AN16" i="10"/>
  <c r="AM16" i="10"/>
  <c r="AL16" i="10"/>
  <c r="AK16" i="10"/>
  <c r="AJ16" i="10"/>
  <c r="AI16" i="10"/>
  <c r="AH16" i="10"/>
  <c r="AG16" i="10"/>
  <c r="AF16" i="10"/>
  <c r="AE16" i="10"/>
  <c r="AD16" i="10"/>
  <c r="AC16" i="10"/>
  <c r="AB16" i="10"/>
  <c r="AA16" i="10"/>
  <c r="Z16" i="10"/>
  <c r="Y16" i="10"/>
  <c r="X16" i="10"/>
  <c r="W16" i="10"/>
  <c r="V16" i="10"/>
  <c r="U16" i="10"/>
  <c r="AU15" i="10"/>
  <c r="AT15" i="10"/>
  <c r="AS15" i="10"/>
  <c r="AR15" i="10"/>
  <c r="AQ15" i="10"/>
  <c r="AP15" i="10"/>
  <c r="AO15" i="10"/>
  <c r="AN15" i="10"/>
  <c r="AM15" i="10"/>
  <c r="AL15" i="10"/>
  <c r="AK15" i="10"/>
  <c r="AJ15" i="10"/>
  <c r="AI15" i="10"/>
  <c r="AH15" i="10"/>
  <c r="AG15" i="10"/>
  <c r="AF15" i="10"/>
  <c r="AE15" i="10"/>
  <c r="AD15" i="10"/>
  <c r="AC15" i="10"/>
  <c r="AB15" i="10"/>
  <c r="AA15" i="10"/>
  <c r="Z15" i="10"/>
  <c r="Y15" i="10"/>
  <c r="X15" i="10"/>
  <c r="W15" i="10"/>
  <c r="V15" i="10"/>
  <c r="U15" i="10"/>
  <c r="AU14" i="10"/>
  <c r="AT14" i="10"/>
  <c r="AS14" i="10"/>
  <c r="AR14" i="10"/>
  <c r="AQ14" i="10"/>
  <c r="AP14" i="10"/>
  <c r="AO14" i="10"/>
  <c r="AN14" i="10"/>
  <c r="AM14" i="10"/>
  <c r="AL14" i="10"/>
  <c r="AK14" i="10"/>
  <c r="AJ14" i="10"/>
  <c r="AI14" i="10"/>
  <c r="AH14" i="10"/>
  <c r="AG14" i="10"/>
  <c r="AF14" i="10"/>
  <c r="AE14" i="10"/>
  <c r="AD14" i="10"/>
  <c r="AC14" i="10"/>
  <c r="AB14" i="10"/>
  <c r="AA14" i="10"/>
  <c r="Z14" i="10"/>
  <c r="Y14" i="10"/>
  <c r="X14" i="10"/>
  <c r="W14" i="10"/>
  <c r="V14" i="10"/>
  <c r="U14" i="10"/>
  <c r="AU13" i="10"/>
  <c r="AT13" i="10"/>
  <c r="AS13" i="10"/>
  <c r="AR13" i="10"/>
  <c r="AQ13" i="10"/>
  <c r="AP13" i="10"/>
  <c r="AO13" i="10"/>
  <c r="AN13" i="10"/>
  <c r="AM13" i="10"/>
  <c r="AL13" i="10"/>
  <c r="AK13" i="10"/>
  <c r="AJ13" i="10"/>
  <c r="AI13" i="10"/>
  <c r="AH13" i="10"/>
  <c r="AG13" i="10"/>
  <c r="AF13" i="10"/>
  <c r="AE13" i="10"/>
  <c r="AD13" i="10"/>
  <c r="AC13" i="10"/>
  <c r="AB13" i="10"/>
  <c r="AA13" i="10"/>
  <c r="Z13" i="10"/>
  <c r="Y13" i="10"/>
  <c r="X13" i="10"/>
  <c r="W13" i="10"/>
  <c r="V13" i="10"/>
  <c r="U13" i="10"/>
  <c r="AU12" i="10"/>
  <c r="AT12" i="10"/>
  <c r="AS12" i="10"/>
  <c r="AR12" i="10"/>
  <c r="AQ12" i="10"/>
  <c r="AP12" i="10"/>
  <c r="AO12" i="10"/>
  <c r="AN12" i="10"/>
  <c r="AM12" i="10"/>
  <c r="AL12" i="10"/>
  <c r="AK12" i="10"/>
  <c r="AJ12" i="10"/>
  <c r="AI12" i="10"/>
  <c r="AH12" i="10"/>
  <c r="AG12" i="10"/>
  <c r="AF12" i="10"/>
  <c r="AE12" i="10"/>
  <c r="AD12" i="10"/>
  <c r="AC12" i="10"/>
  <c r="AB12" i="10"/>
  <c r="AA12" i="10"/>
  <c r="Z12" i="10"/>
  <c r="Y12" i="10"/>
  <c r="X12" i="10"/>
  <c r="W12" i="10"/>
  <c r="V12" i="10"/>
  <c r="U12" i="10"/>
  <c r="AU11" i="10"/>
  <c r="AT11" i="10"/>
  <c r="AS11" i="10"/>
  <c r="AR11" i="10"/>
  <c r="AQ11" i="10"/>
  <c r="AP11" i="10"/>
  <c r="AO11" i="10"/>
  <c r="AN11" i="10"/>
  <c r="AM11" i="10"/>
  <c r="AL11" i="10"/>
  <c r="AK11" i="10"/>
  <c r="AJ11" i="10"/>
  <c r="AI11" i="10"/>
  <c r="AH11" i="10"/>
  <c r="AG11" i="10"/>
  <c r="AF11" i="10"/>
  <c r="AE11" i="10"/>
  <c r="AD11" i="10"/>
  <c r="AC11" i="10"/>
  <c r="AB11" i="10"/>
  <c r="AA11" i="10"/>
  <c r="Z11" i="10"/>
  <c r="Y11" i="10"/>
  <c r="X11" i="10"/>
  <c r="W11" i="10"/>
  <c r="V11" i="10"/>
  <c r="U11" i="10"/>
  <c r="AU10" i="10"/>
  <c r="AT10" i="10"/>
  <c r="AS10" i="10"/>
  <c r="AR10" i="10"/>
  <c r="AQ10" i="10"/>
  <c r="AP10" i="10"/>
  <c r="AO10" i="10"/>
  <c r="AN10" i="10"/>
  <c r="AM10" i="10"/>
  <c r="AL10" i="10"/>
  <c r="AK10" i="10"/>
  <c r="AJ10" i="10"/>
  <c r="AI10" i="10"/>
  <c r="AH10" i="10"/>
  <c r="AG10" i="10"/>
  <c r="AF10" i="10"/>
  <c r="AE10" i="10"/>
  <c r="AD10" i="10"/>
  <c r="AC10" i="10"/>
  <c r="AB10" i="10"/>
  <c r="AA10" i="10"/>
  <c r="Z10" i="10"/>
  <c r="Y10" i="10"/>
  <c r="X10" i="10"/>
  <c r="W10" i="10"/>
  <c r="V10" i="10"/>
  <c r="U10" i="10"/>
  <c r="AU9" i="10"/>
  <c r="AT9" i="10"/>
  <c r="AS9" i="10"/>
  <c r="AR9" i="10"/>
  <c r="AQ9" i="10"/>
  <c r="AP9" i="10"/>
  <c r="AO9" i="10"/>
  <c r="AN9" i="10"/>
  <c r="AM9" i="10"/>
  <c r="AL9" i="10"/>
  <c r="AK9" i="10"/>
  <c r="AJ9" i="10"/>
  <c r="AI9" i="10"/>
  <c r="AH9" i="10"/>
  <c r="AG9" i="10"/>
  <c r="AF9" i="10"/>
  <c r="AE9" i="10"/>
  <c r="AD9" i="10"/>
  <c r="AC9" i="10"/>
  <c r="AB9" i="10"/>
  <c r="AA9" i="10"/>
  <c r="Z9" i="10"/>
  <c r="Y9" i="10"/>
  <c r="X9" i="10"/>
  <c r="W9" i="10"/>
  <c r="V9" i="10"/>
  <c r="U9" i="10"/>
  <c r="AU8" i="10"/>
  <c r="AT8" i="10"/>
  <c r="AS8" i="10"/>
  <c r="AR8" i="10"/>
  <c r="AQ8" i="10"/>
  <c r="AP8" i="10"/>
  <c r="AO8" i="10"/>
  <c r="AN8" i="10"/>
  <c r="AM8" i="10"/>
  <c r="AL8" i="10"/>
  <c r="AK8" i="10"/>
  <c r="AJ8" i="10"/>
  <c r="AI8" i="10"/>
  <c r="AH8" i="10"/>
  <c r="AG8" i="10"/>
  <c r="AF8" i="10"/>
  <c r="AE8" i="10"/>
  <c r="AD8" i="10"/>
  <c r="AC8" i="10"/>
  <c r="AB8" i="10"/>
  <c r="AA8" i="10"/>
  <c r="Z8" i="10"/>
  <c r="Y8" i="10"/>
  <c r="X8" i="10"/>
  <c r="W8" i="10"/>
  <c r="V8" i="10"/>
  <c r="U8" i="10"/>
  <c r="C102" i="10"/>
  <c r="E102" i="10" s="1"/>
  <c r="C101" i="10"/>
  <c r="E101" i="10" s="1"/>
  <c r="C100" i="10"/>
  <c r="E100" i="10" s="1"/>
  <c r="C99" i="10"/>
  <c r="E99" i="10" s="1"/>
  <c r="C98" i="10"/>
  <c r="E98" i="10" s="1"/>
  <c r="C97" i="10"/>
  <c r="E97" i="10" s="1"/>
  <c r="C96" i="10"/>
  <c r="E96" i="10" s="1"/>
  <c r="C95" i="10"/>
  <c r="E95" i="10" s="1"/>
  <c r="C94" i="10"/>
  <c r="E94" i="10" s="1"/>
  <c r="C93" i="10"/>
  <c r="E93" i="10" s="1"/>
  <c r="C92" i="10"/>
  <c r="E92" i="10" s="1"/>
  <c r="C91" i="10"/>
  <c r="E91" i="10" s="1"/>
  <c r="C90" i="10"/>
  <c r="E90" i="10" s="1"/>
  <c r="C89" i="10"/>
  <c r="E89" i="10" s="1"/>
  <c r="C88" i="10"/>
  <c r="E88" i="10" s="1"/>
  <c r="C87" i="10"/>
  <c r="E87" i="10" s="1"/>
  <c r="C86" i="10"/>
  <c r="E86" i="10" s="1"/>
  <c r="C85" i="10"/>
  <c r="E85" i="10" s="1"/>
  <c r="C84" i="10"/>
  <c r="E84" i="10" s="1"/>
  <c r="C83" i="10"/>
  <c r="E83" i="10" s="1"/>
  <c r="C82" i="10"/>
  <c r="E82" i="10" s="1"/>
  <c r="C81" i="10"/>
  <c r="E81" i="10" s="1"/>
  <c r="C80" i="10"/>
  <c r="E80" i="10" s="1"/>
  <c r="C79" i="10"/>
  <c r="E79" i="10" s="1"/>
  <c r="C78" i="10"/>
  <c r="E78" i="10" s="1"/>
  <c r="C77" i="10"/>
  <c r="E77" i="10" s="1"/>
  <c r="C76" i="10"/>
  <c r="E76" i="10" s="1"/>
  <c r="C75" i="10"/>
  <c r="E75" i="10" s="1"/>
  <c r="C74" i="10"/>
  <c r="E74" i="10" s="1"/>
  <c r="C73" i="10"/>
  <c r="E73" i="10" s="1"/>
  <c r="C72" i="10"/>
  <c r="E72" i="10" s="1"/>
  <c r="C70" i="10"/>
  <c r="C69" i="10"/>
  <c r="C68" i="10"/>
  <c r="C67" i="10"/>
  <c r="C66" i="10"/>
  <c r="C65" i="10"/>
  <c r="C63" i="10"/>
  <c r="C62" i="10"/>
  <c r="C61" i="10"/>
  <c r="C60" i="10"/>
  <c r="C59" i="10"/>
  <c r="C58" i="10"/>
  <c r="C57" i="10"/>
  <c r="C56" i="10"/>
  <c r="C55" i="10"/>
  <c r="C54" i="10"/>
  <c r="C53" i="10"/>
  <c r="C51" i="10"/>
  <c r="C50" i="10"/>
  <c r="C49" i="10"/>
  <c r="C48" i="10"/>
  <c r="C47" i="10"/>
  <c r="C46" i="10"/>
  <c r="C44" i="10"/>
  <c r="C43" i="10"/>
  <c r="C41" i="10"/>
  <c r="C40" i="10"/>
  <c r="C39" i="10"/>
  <c r="C38" i="10"/>
  <c r="C37" i="10"/>
  <c r="C36" i="10"/>
  <c r="C35" i="10"/>
  <c r="C34" i="10"/>
  <c r="C33" i="10"/>
  <c r="C32" i="10"/>
  <c r="C31" i="10"/>
  <c r="C29" i="10"/>
  <c r="C28" i="10"/>
  <c r="C27" i="10"/>
  <c r="C26" i="10"/>
  <c r="C25" i="10"/>
  <c r="C23" i="10"/>
  <c r="C22" i="10"/>
  <c r="C21" i="10"/>
  <c r="C20" i="10"/>
  <c r="C19" i="10"/>
  <c r="C17" i="10"/>
  <c r="C15" i="10"/>
  <c r="C14" i="10"/>
  <c r="C13" i="10"/>
  <c r="C12" i="10"/>
  <c r="C11" i="10"/>
  <c r="C10" i="10"/>
  <c r="C9" i="10"/>
  <c r="C8" i="10"/>
  <c r="F2" i="7"/>
  <c r="F3" i="6"/>
  <c r="D50" i="3"/>
  <c r="D49" i="3"/>
  <c r="D48" i="3"/>
  <c r="D47" i="3"/>
  <c r="D46" i="3"/>
  <c r="B50" i="3"/>
  <c r="B49" i="3"/>
  <c r="B48" i="3"/>
  <c r="B47" i="3"/>
  <c r="B46" i="3"/>
  <c r="BT90" i="2"/>
  <c r="BS90" i="2"/>
  <c r="BR90" i="2"/>
  <c r="BQ90" i="2"/>
  <c r="BP90" i="2"/>
  <c r="BO90" i="2"/>
  <c r="BN90" i="2"/>
  <c r="BM90" i="2"/>
  <c r="BL90" i="2"/>
  <c r="BK90" i="2"/>
  <c r="BJ90" i="2"/>
  <c r="BI90" i="2"/>
  <c r="BH90" i="2"/>
  <c r="BG90" i="2"/>
  <c r="BF90" i="2"/>
  <c r="BE90" i="2"/>
  <c r="BD90" i="2"/>
  <c r="BC90" i="2"/>
  <c r="BB90" i="2"/>
  <c r="BA90" i="2"/>
  <c r="AZ90" i="2"/>
  <c r="AY90" i="2"/>
  <c r="AX90" i="2"/>
  <c r="AW90" i="2"/>
  <c r="AV90" i="2"/>
  <c r="AU90" i="2"/>
  <c r="AT90" i="2"/>
  <c r="BT89" i="2"/>
  <c r="BS89" i="2"/>
  <c r="BR89" i="2"/>
  <c r="BQ89" i="2"/>
  <c r="BP89" i="2"/>
  <c r="BO89" i="2"/>
  <c r="BN89" i="2"/>
  <c r="BM89" i="2"/>
  <c r="BL89" i="2"/>
  <c r="BK89" i="2"/>
  <c r="BJ89" i="2"/>
  <c r="BI89" i="2"/>
  <c r="BH89" i="2"/>
  <c r="BG89" i="2"/>
  <c r="BF89" i="2"/>
  <c r="BE89" i="2"/>
  <c r="BD89" i="2"/>
  <c r="BC89" i="2"/>
  <c r="BB89" i="2"/>
  <c r="BA89" i="2"/>
  <c r="AZ89" i="2"/>
  <c r="AY89" i="2"/>
  <c r="AX89" i="2"/>
  <c r="AW89" i="2"/>
  <c r="AV89" i="2"/>
  <c r="AU89" i="2"/>
  <c r="AT89" i="2"/>
  <c r="BT88" i="2"/>
  <c r="BS88" i="2"/>
  <c r="BR88" i="2"/>
  <c r="BQ88" i="2"/>
  <c r="BP88" i="2"/>
  <c r="BO88" i="2"/>
  <c r="BN88" i="2"/>
  <c r="BM88" i="2"/>
  <c r="BL88" i="2"/>
  <c r="BK88" i="2"/>
  <c r="BJ88" i="2"/>
  <c r="BI88" i="2"/>
  <c r="BH88" i="2"/>
  <c r="BG88" i="2"/>
  <c r="BF88" i="2"/>
  <c r="BE88" i="2"/>
  <c r="BD88" i="2"/>
  <c r="BC88" i="2"/>
  <c r="BB88" i="2"/>
  <c r="BA88" i="2"/>
  <c r="AZ88" i="2"/>
  <c r="AY88" i="2"/>
  <c r="AX88" i="2"/>
  <c r="AW88" i="2"/>
  <c r="AV88" i="2"/>
  <c r="AU88" i="2"/>
  <c r="AT88" i="2"/>
  <c r="BT87" i="2"/>
  <c r="BS87" i="2"/>
  <c r="BR87" i="2"/>
  <c r="BQ87" i="2"/>
  <c r="BP87" i="2"/>
  <c r="BO87" i="2"/>
  <c r="BN87" i="2"/>
  <c r="BM87" i="2"/>
  <c r="BL87" i="2"/>
  <c r="BK87" i="2"/>
  <c r="BJ87" i="2"/>
  <c r="BI87" i="2"/>
  <c r="BH87" i="2"/>
  <c r="BG87" i="2"/>
  <c r="BF87" i="2"/>
  <c r="BE87" i="2"/>
  <c r="BD87" i="2"/>
  <c r="BC87" i="2"/>
  <c r="BB87" i="2"/>
  <c r="BA87" i="2"/>
  <c r="AZ87" i="2"/>
  <c r="AY87" i="2"/>
  <c r="AX87" i="2"/>
  <c r="AW87" i="2"/>
  <c r="AV87" i="2"/>
  <c r="AU87" i="2"/>
  <c r="AT87" i="2"/>
  <c r="BT86" i="2"/>
  <c r="BS86" i="2"/>
  <c r="BR86" i="2"/>
  <c r="BQ86" i="2"/>
  <c r="BP86" i="2"/>
  <c r="BO86" i="2"/>
  <c r="BN86" i="2"/>
  <c r="BM86" i="2"/>
  <c r="BL86" i="2"/>
  <c r="BK86" i="2"/>
  <c r="BJ86" i="2"/>
  <c r="BI86" i="2"/>
  <c r="BH86" i="2"/>
  <c r="BG86" i="2"/>
  <c r="BF86" i="2"/>
  <c r="BE86" i="2"/>
  <c r="BD86" i="2"/>
  <c r="BC86" i="2"/>
  <c r="BB86" i="2"/>
  <c r="BA86" i="2"/>
  <c r="AZ86" i="2"/>
  <c r="AY86" i="2"/>
  <c r="AX86" i="2"/>
  <c r="AW86" i="2"/>
  <c r="AV86" i="2"/>
  <c r="AU86" i="2"/>
  <c r="AT86" i="2"/>
  <c r="BT85" i="2"/>
  <c r="BS85" i="2"/>
  <c r="BR85" i="2"/>
  <c r="BQ85" i="2"/>
  <c r="BP85" i="2"/>
  <c r="BO85" i="2"/>
  <c r="BN85" i="2"/>
  <c r="BM85" i="2"/>
  <c r="BL85" i="2"/>
  <c r="BK85" i="2"/>
  <c r="BJ85" i="2"/>
  <c r="BI85" i="2"/>
  <c r="BH85" i="2"/>
  <c r="BG85" i="2"/>
  <c r="BF85" i="2"/>
  <c r="BE85" i="2"/>
  <c r="BD85" i="2"/>
  <c r="BC85" i="2"/>
  <c r="BB85" i="2"/>
  <c r="BA85" i="2"/>
  <c r="AZ85" i="2"/>
  <c r="AY85" i="2"/>
  <c r="AX85" i="2"/>
  <c r="AW85" i="2"/>
  <c r="AV85" i="2"/>
  <c r="AU85" i="2"/>
  <c r="AT85" i="2"/>
  <c r="BT84" i="2"/>
  <c r="BS84" i="2"/>
  <c r="BR84" i="2"/>
  <c r="BQ84" i="2"/>
  <c r="BP84" i="2"/>
  <c r="BO84" i="2"/>
  <c r="BN84" i="2"/>
  <c r="BM84" i="2"/>
  <c r="BL84" i="2"/>
  <c r="BK84" i="2"/>
  <c r="BJ84" i="2"/>
  <c r="BI84" i="2"/>
  <c r="BH84" i="2"/>
  <c r="BG84" i="2"/>
  <c r="BF84" i="2"/>
  <c r="BE84" i="2"/>
  <c r="BD84" i="2"/>
  <c r="BC84" i="2"/>
  <c r="BB84" i="2"/>
  <c r="BA84" i="2"/>
  <c r="AZ84" i="2"/>
  <c r="AY84" i="2"/>
  <c r="AX84" i="2"/>
  <c r="AW84" i="2"/>
  <c r="AV84" i="2"/>
  <c r="AU84" i="2"/>
  <c r="AT84" i="2"/>
  <c r="BT83" i="2"/>
  <c r="BS83" i="2"/>
  <c r="BR83" i="2"/>
  <c r="BQ83" i="2"/>
  <c r="BP83" i="2"/>
  <c r="BO83" i="2"/>
  <c r="BN83" i="2"/>
  <c r="BM83" i="2"/>
  <c r="BL83" i="2"/>
  <c r="BK83" i="2"/>
  <c r="BJ83" i="2"/>
  <c r="BI83" i="2"/>
  <c r="BH83" i="2"/>
  <c r="BG83" i="2"/>
  <c r="BF83" i="2"/>
  <c r="BE83" i="2"/>
  <c r="BD83" i="2"/>
  <c r="BC83" i="2"/>
  <c r="BB83" i="2"/>
  <c r="BA83" i="2"/>
  <c r="AZ83" i="2"/>
  <c r="AY83" i="2"/>
  <c r="AX83" i="2"/>
  <c r="AW83" i="2"/>
  <c r="AV83" i="2"/>
  <c r="AU83" i="2"/>
  <c r="AT83" i="2"/>
  <c r="BT82" i="2"/>
  <c r="BS82" i="2"/>
  <c r="BR82" i="2"/>
  <c r="BQ82" i="2"/>
  <c r="BP82" i="2"/>
  <c r="BO82" i="2"/>
  <c r="BN82" i="2"/>
  <c r="BM82" i="2"/>
  <c r="BL82" i="2"/>
  <c r="BK82" i="2"/>
  <c r="BJ82" i="2"/>
  <c r="BI82" i="2"/>
  <c r="BH82" i="2"/>
  <c r="BG82" i="2"/>
  <c r="BF82" i="2"/>
  <c r="BE82" i="2"/>
  <c r="BD82" i="2"/>
  <c r="BC82" i="2"/>
  <c r="BB82" i="2"/>
  <c r="BA82" i="2"/>
  <c r="AZ82" i="2"/>
  <c r="AY82" i="2"/>
  <c r="AX82" i="2"/>
  <c r="AW82" i="2"/>
  <c r="AV82" i="2"/>
  <c r="AU82" i="2"/>
  <c r="AT82" i="2"/>
  <c r="BT81" i="2"/>
  <c r="BS81" i="2"/>
  <c r="BR81" i="2"/>
  <c r="BQ81" i="2"/>
  <c r="BP81" i="2"/>
  <c r="BO81" i="2"/>
  <c r="BN81" i="2"/>
  <c r="BM81" i="2"/>
  <c r="BL81" i="2"/>
  <c r="BK81" i="2"/>
  <c r="BJ81" i="2"/>
  <c r="BI81" i="2"/>
  <c r="BH81" i="2"/>
  <c r="BG81" i="2"/>
  <c r="BF81" i="2"/>
  <c r="BE81" i="2"/>
  <c r="BD81" i="2"/>
  <c r="BC81" i="2"/>
  <c r="BB81" i="2"/>
  <c r="BA81" i="2"/>
  <c r="AZ81" i="2"/>
  <c r="AY81" i="2"/>
  <c r="AX81" i="2"/>
  <c r="AW81" i="2"/>
  <c r="AV81" i="2"/>
  <c r="AU81" i="2"/>
  <c r="AT81" i="2"/>
  <c r="BT80" i="2"/>
  <c r="BS80" i="2"/>
  <c r="BR80" i="2"/>
  <c r="BQ80" i="2"/>
  <c r="BP80" i="2"/>
  <c r="BO80" i="2"/>
  <c r="BN80" i="2"/>
  <c r="BM80" i="2"/>
  <c r="BL80" i="2"/>
  <c r="BK80" i="2"/>
  <c r="BJ80" i="2"/>
  <c r="BI80" i="2"/>
  <c r="BH80" i="2"/>
  <c r="BG80" i="2"/>
  <c r="BF80" i="2"/>
  <c r="BE80" i="2"/>
  <c r="BD80" i="2"/>
  <c r="BC80" i="2"/>
  <c r="BB80" i="2"/>
  <c r="BA80" i="2"/>
  <c r="AZ80" i="2"/>
  <c r="AY80" i="2"/>
  <c r="AX80" i="2"/>
  <c r="AW80" i="2"/>
  <c r="AV80" i="2"/>
  <c r="AU80" i="2"/>
  <c r="AT80" i="2"/>
  <c r="BT79" i="2"/>
  <c r="BS79" i="2"/>
  <c r="BR79" i="2"/>
  <c r="BQ79" i="2"/>
  <c r="BP79" i="2"/>
  <c r="BO79" i="2"/>
  <c r="BN79" i="2"/>
  <c r="BM79" i="2"/>
  <c r="BL79" i="2"/>
  <c r="BK79" i="2"/>
  <c r="BJ79" i="2"/>
  <c r="BI79" i="2"/>
  <c r="BH79" i="2"/>
  <c r="BG79" i="2"/>
  <c r="BF79" i="2"/>
  <c r="BE79" i="2"/>
  <c r="BD79" i="2"/>
  <c r="BC79" i="2"/>
  <c r="BB79" i="2"/>
  <c r="BA79" i="2"/>
  <c r="AZ79" i="2"/>
  <c r="AY79" i="2"/>
  <c r="AX79" i="2"/>
  <c r="AW79" i="2"/>
  <c r="AV79" i="2"/>
  <c r="AU79" i="2"/>
  <c r="AT79" i="2"/>
  <c r="BT78" i="2"/>
  <c r="BS78" i="2"/>
  <c r="BR78" i="2"/>
  <c r="BQ78" i="2"/>
  <c r="BP78" i="2"/>
  <c r="BO78" i="2"/>
  <c r="BN78" i="2"/>
  <c r="BM78" i="2"/>
  <c r="BL78" i="2"/>
  <c r="BK78" i="2"/>
  <c r="BJ78" i="2"/>
  <c r="BI78" i="2"/>
  <c r="BH78" i="2"/>
  <c r="BG78" i="2"/>
  <c r="BF78" i="2"/>
  <c r="BE78" i="2"/>
  <c r="BD78" i="2"/>
  <c r="BC78" i="2"/>
  <c r="BB78" i="2"/>
  <c r="BA78" i="2"/>
  <c r="AZ78" i="2"/>
  <c r="AY78" i="2"/>
  <c r="AX78" i="2"/>
  <c r="AW78" i="2"/>
  <c r="AV78" i="2"/>
  <c r="AU78" i="2"/>
  <c r="AT78" i="2"/>
  <c r="BT77" i="2"/>
  <c r="BS77" i="2"/>
  <c r="BR77" i="2"/>
  <c r="BQ77" i="2"/>
  <c r="BP77" i="2"/>
  <c r="BO77" i="2"/>
  <c r="BN77" i="2"/>
  <c r="BM77" i="2"/>
  <c r="BL77" i="2"/>
  <c r="BK77" i="2"/>
  <c r="BJ77" i="2"/>
  <c r="BI77" i="2"/>
  <c r="BH77" i="2"/>
  <c r="BG77" i="2"/>
  <c r="BF77" i="2"/>
  <c r="BE77" i="2"/>
  <c r="BD77" i="2"/>
  <c r="BC77" i="2"/>
  <c r="BB77" i="2"/>
  <c r="BA77" i="2"/>
  <c r="AZ77" i="2"/>
  <c r="AY77" i="2"/>
  <c r="AX77" i="2"/>
  <c r="AW77" i="2"/>
  <c r="AV77" i="2"/>
  <c r="AU77" i="2"/>
  <c r="AT77" i="2"/>
  <c r="BT76" i="2"/>
  <c r="BS76" i="2"/>
  <c r="BR76" i="2"/>
  <c r="BQ76" i="2"/>
  <c r="BP76" i="2"/>
  <c r="BO76" i="2"/>
  <c r="BN76" i="2"/>
  <c r="BM76" i="2"/>
  <c r="BL76" i="2"/>
  <c r="BK76" i="2"/>
  <c r="BJ76" i="2"/>
  <c r="BI76" i="2"/>
  <c r="BH76" i="2"/>
  <c r="BG76" i="2"/>
  <c r="BF76" i="2"/>
  <c r="BE76" i="2"/>
  <c r="BD76" i="2"/>
  <c r="BC76" i="2"/>
  <c r="BB76" i="2"/>
  <c r="BA76" i="2"/>
  <c r="AZ76" i="2"/>
  <c r="AY76" i="2"/>
  <c r="AX76" i="2"/>
  <c r="AW76" i="2"/>
  <c r="AV76" i="2"/>
  <c r="AU76" i="2"/>
  <c r="AT76" i="2"/>
  <c r="BT75" i="2"/>
  <c r="BS75" i="2"/>
  <c r="BR75" i="2"/>
  <c r="BQ75" i="2"/>
  <c r="BP75" i="2"/>
  <c r="BO75" i="2"/>
  <c r="BN75" i="2"/>
  <c r="BM75" i="2"/>
  <c r="BL75" i="2"/>
  <c r="BK75" i="2"/>
  <c r="BJ75" i="2"/>
  <c r="BI75" i="2"/>
  <c r="BH75" i="2"/>
  <c r="BG75" i="2"/>
  <c r="BF75" i="2"/>
  <c r="BE75" i="2"/>
  <c r="BD75" i="2"/>
  <c r="BC75" i="2"/>
  <c r="BB75" i="2"/>
  <c r="BA75" i="2"/>
  <c r="AZ75" i="2"/>
  <c r="AY75" i="2"/>
  <c r="AX75" i="2"/>
  <c r="AW75" i="2"/>
  <c r="AV75" i="2"/>
  <c r="AU75" i="2"/>
  <c r="AT75" i="2"/>
  <c r="BT74" i="2"/>
  <c r="BS74" i="2"/>
  <c r="BR74" i="2"/>
  <c r="BQ74" i="2"/>
  <c r="BP74" i="2"/>
  <c r="BO74" i="2"/>
  <c r="BN74" i="2"/>
  <c r="BM74" i="2"/>
  <c r="BL74" i="2"/>
  <c r="BK74" i="2"/>
  <c r="BJ74" i="2"/>
  <c r="BI74" i="2"/>
  <c r="BH74" i="2"/>
  <c r="BG74" i="2"/>
  <c r="BF74" i="2"/>
  <c r="BE74" i="2"/>
  <c r="BD74" i="2"/>
  <c r="BC74" i="2"/>
  <c r="BB74" i="2"/>
  <c r="BA74" i="2"/>
  <c r="AZ74" i="2"/>
  <c r="AY74" i="2"/>
  <c r="AX74" i="2"/>
  <c r="AW74" i="2"/>
  <c r="AV74" i="2"/>
  <c r="AU74" i="2"/>
  <c r="AT74" i="2"/>
  <c r="BT73" i="2"/>
  <c r="BS73" i="2"/>
  <c r="BR73" i="2"/>
  <c r="BQ73" i="2"/>
  <c r="BP73" i="2"/>
  <c r="BO73" i="2"/>
  <c r="BN73" i="2"/>
  <c r="BM73" i="2"/>
  <c r="BL73" i="2"/>
  <c r="BK73" i="2"/>
  <c r="BJ73" i="2"/>
  <c r="BI73" i="2"/>
  <c r="BH73" i="2"/>
  <c r="BG73" i="2"/>
  <c r="BF73" i="2"/>
  <c r="BE73" i="2"/>
  <c r="BD73" i="2"/>
  <c r="BC73" i="2"/>
  <c r="BB73" i="2"/>
  <c r="BA73" i="2"/>
  <c r="AZ73" i="2"/>
  <c r="AY73" i="2"/>
  <c r="AX73" i="2"/>
  <c r="AW73" i="2"/>
  <c r="AV73" i="2"/>
  <c r="AU73" i="2"/>
  <c r="AT73" i="2"/>
  <c r="BT72" i="2"/>
  <c r="BS72" i="2"/>
  <c r="BR72" i="2"/>
  <c r="BQ72" i="2"/>
  <c r="BP72" i="2"/>
  <c r="BO72" i="2"/>
  <c r="BN72" i="2"/>
  <c r="BM72" i="2"/>
  <c r="BL72" i="2"/>
  <c r="BK72" i="2"/>
  <c r="BJ72" i="2"/>
  <c r="BI72" i="2"/>
  <c r="BH72" i="2"/>
  <c r="BG72" i="2"/>
  <c r="BF72" i="2"/>
  <c r="BE72" i="2"/>
  <c r="BD72" i="2"/>
  <c r="BC72" i="2"/>
  <c r="BB72" i="2"/>
  <c r="BA72" i="2"/>
  <c r="AZ72" i="2"/>
  <c r="AY72" i="2"/>
  <c r="AX72" i="2"/>
  <c r="AW72" i="2"/>
  <c r="AV72" i="2"/>
  <c r="AU72" i="2"/>
  <c r="AT72" i="2"/>
  <c r="BT71" i="2"/>
  <c r="BS71" i="2"/>
  <c r="BR71" i="2"/>
  <c r="BQ71" i="2"/>
  <c r="BP71" i="2"/>
  <c r="BO71" i="2"/>
  <c r="BN71" i="2"/>
  <c r="BM71" i="2"/>
  <c r="BL71" i="2"/>
  <c r="BK71" i="2"/>
  <c r="BJ71" i="2"/>
  <c r="BI71" i="2"/>
  <c r="BH71" i="2"/>
  <c r="BG71" i="2"/>
  <c r="BF71" i="2"/>
  <c r="BE71" i="2"/>
  <c r="BD71" i="2"/>
  <c r="BC71" i="2"/>
  <c r="BB71" i="2"/>
  <c r="BA71" i="2"/>
  <c r="AZ71" i="2"/>
  <c r="AY71" i="2"/>
  <c r="AX71" i="2"/>
  <c r="AW71" i="2"/>
  <c r="AV71" i="2"/>
  <c r="AU71" i="2"/>
  <c r="AT71" i="2"/>
  <c r="BT70" i="2"/>
  <c r="BS70" i="2"/>
  <c r="BR70" i="2"/>
  <c r="BQ70" i="2"/>
  <c r="BP70" i="2"/>
  <c r="BO70" i="2"/>
  <c r="BN70" i="2"/>
  <c r="BM70" i="2"/>
  <c r="BL70" i="2"/>
  <c r="BK70" i="2"/>
  <c r="BJ70" i="2"/>
  <c r="BI70" i="2"/>
  <c r="BH70" i="2"/>
  <c r="BG70" i="2"/>
  <c r="BF70" i="2"/>
  <c r="BE70" i="2"/>
  <c r="BD70" i="2"/>
  <c r="BC70" i="2"/>
  <c r="BB70" i="2"/>
  <c r="BA70" i="2"/>
  <c r="AZ70" i="2"/>
  <c r="AY70" i="2"/>
  <c r="AX70" i="2"/>
  <c r="AW70" i="2"/>
  <c r="AV70" i="2"/>
  <c r="AU70" i="2"/>
  <c r="AT70" i="2"/>
  <c r="BT69" i="2"/>
  <c r="BS69" i="2"/>
  <c r="BR69" i="2"/>
  <c r="BQ69" i="2"/>
  <c r="BP69" i="2"/>
  <c r="BO69" i="2"/>
  <c r="BN69" i="2"/>
  <c r="BM69" i="2"/>
  <c r="BL69" i="2"/>
  <c r="BK69" i="2"/>
  <c r="BJ69" i="2"/>
  <c r="BI69" i="2"/>
  <c r="BH69" i="2"/>
  <c r="BG69" i="2"/>
  <c r="BF69" i="2"/>
  <c r="BE69" i="2"/>
  <c r="BD69" i="2"/>
  <c r="BC69" i="2"/>
  <c r="BB69" i="2"/>
  <c r="BA69" i="2"/>
  <c r="AZ69" i="2"/>
  <c r="AY69" i="2"/>
  <c r="AX69" i="2"/>
  <c r="AW69" i="2"/>
  <c r="AV69" i="2"/>
  <c r="AU69" i="2"/>
  <c r="AT69" i="2"/>
  <c r="BT68" i="2"/>
  <c r="BS68" i="2"/>
  <c r="BR68" i="2"/>
  <c r="BQ68" i="2"/>
  <c r="BP68" i="2"/>
  <c r="BO68" i="2"/>
  <c r="BN68" i="2"/>
  <c r="BM68" i="2"/>
  <c r="BL68" i="2"/>
  <c r="BK68" i="2"/>
  <c r="BJ68" i="2"/>
  <c r="BI68" i="2"/>
  <c r="BH68" i="2"/>
  <c r="BG68" i="2"/>
  <c r="BF68" i="2"/>
  <c r="BE68" i="2"/>
  <c r="BD68" i="2"/>
  <c r="BC68" i="2"/>
  <c r="BB68" i="2"/>
  <c r="BA68" i="2"/>
  <c r="AZ68" i="2"/>
  <c r="AY68" i="2"/>
  <c r="AX68" i="2"/>
  <c r="AW68" i="2"/>
  <c r="AV68" i="2"/>
  <c r="AU68" i="2"/>
  <c r="AT68" i="2"/>
  <c r="BT67" i="2"/>
  <c r="BS67" i="2"/>
  <c r="BR67" i="2"/>
  <c r="BQ67" i="2"/>
  <c r="BP67" i="2"/>
  <c r="BO67" i="2"/>
  <c r="BN67" i="2"/>
  <c r="BM67" i="2"/>
  <c r="BL67" i="2"/>
  <c r="BK67" i="2"/>
  <c r="BJ67" i="2"/>
  <c r="BI67" i="2"/>
  <c r="BH67" i="2"/>
  <c r="BG67" i="2"/>
  <c r="BF67" i="2"/>
  <c r="BE67" i="2"/>
  <c r="BD67" i="2"/>
  <c r="BC67" i="2"/>
  <c r="BB67" i="2"/>
  <c r="BA67" i="2"/>
  <c r="AZ67" i="2"/>
  <c r="AY67" i="2"/>
  <c r="AX67" i="2"/>
  <c r="AW67" i="2"/>
  <c r="AV67" i="2"/>
  <c r="AU67" i="2"/>
  <c r="AT67" i="2"/>
  <c r="BT66" i="2"/>
  <c r="BS66" i="2"/>
  <c r="BR66" i="2"/>
  <c r="BQ66" i="2"/>
  <c r="BP66" i="2"/>
  <c r="BO66" i="2"/>
  <c r="BN66" i="2"/>
  <c r="BM66" i="2"/>
  <c r="BL66" i="2"/>
  <c r="BK66" i="2"/>
  <c r="BJ66" i="2"/>
  <c r="BI66" i="2"/>
  <c r="BH66" i="2"/>
  <c r="BG66" i="2"/>
  <c r="BF66" i="2"/>
  <c r="BE66" i="2"/>
  <c r="BD66" i="2"/>
  <c r="BC66" i="2"/>
  <c r="BB66" i="2"/>
  <c r="BA66" i="2"/>
  <c r="AZ66" i="2"/>
  <c r="AY66" i="2"/>
  <c r="AX66" i="2"/>
  <c r="AW66" i="2"/>
  <c r="AV66" i="2"/>
  <c r="AU66" i="2"/>
  <c r="AT66" i="2"/>
  <c r="BT65" i="2"/>
  <c r="BS65" i="2"/>
  <c r="BR65" i="2"/>
  <c r="BQ65" i="2"/>
  <c r="BP65" i="2"/>
  <c r="BO65" i="2"/>
  <c r="BN65" i="2"/>
  <c r="BM65" i="2"/>
  <c r="BL65" i="2"/>
  <c r="BK65" i="2"/>
  <c r="BJ65" i="2"/>
  <c r="BI65" i="2"/>
  <c r="BH65" i="2"/>
  <c r="BG65" i="2"/>
  <c r="BF65" i="2"/>
  <c r="BE65" i="2"/>
  <c r="BD65" i="2"/>
  <c r="BC65" i="2"/>
  <c r="BB65" i="2"/>
  <c r="BA65" i="2"/>
  <c r="AZ65" i="2"/>
  <c r="AY65" i="2"/>
  <c r="AX65" i="2"/>
  <c r="AW65" i="2"/>
  <c r="AV65" i="2"/>
  <c r="AU65" i="2"/>
  <c r="AT65" i="2"/>
  <c r="BT64" i="2"/>
  <c r="BS64" i="2"/>
  <c r="BR64" i="2"/>
  <c r="BQ64" i="2"/>
  <c r="BP64" i="2"/>
  <c r="BO64" i="2"/>
  <c r="BN64" i="2"/>
  <c r="BM64" i="2"/>
  <c r="BL64" i="2"/>
  <c r="BK64" i="2"/>
  <c r="BJ64" i="2"/>
  <c r="BI64" i="2"/>
  <c r="BH64" i="2"/>
  <c r="BG64" i="2"/>
  <c r="BF64" i="2"/>
  <c r="BE64" i="2"/>
  <c r="BD64" i="2"/>
  <c r="BC64" i="2"/>
  <c r="BB64" i="2"/>
  <c r="BA64" i="2"/>
  <c r="AZ64" i="2"/>
  <c r="AY64" i="2"/>
  <c r="AX64" i="2"/>
  <c r="AW64" i="2"/>
  <c r="AV64" i="2"/>
  <c r="AU64" i="2"/>
  <c r="AT64" i="2"/>
  <c r="BT63" i="2"/>
  <c r="BS63" i="2"/>
  <c r="BR63" i="2"/>
  <c r="BQ63" i="2"/>
  <c r="BP63" i="2"/>
  <c r="BO63" i="2"/>
  <c r="BN63" i="2"/>
  <c r="BM63" i="2"/>
  <c r="BL63" i="2"/>
  <c r="BK63" i="2"/>
  <c r="BJ63" i="2"/>
  <c r="BI63" i="2"/>
  <c r="BH63" i="2"/>
  <c r="BG63" i="2"/>
  <c r="BF63" i="2"/>
  <c r="BE63" i="2"/>
  <c r="BD63" i="2"/>
  <c r="BC63" i="2"/>
  <c r="BB63" i="2"/>
  <c r="BA63" i="2"/>
  <c r="AZ63" i="2"/>
  <c r="AY63" i="2"/>
  <c r="AX63" i="2"/>
  <c r="AW63" i="2"/>
  <c r="AV63" i="2"/>
  <c r="AU63" i="2"/>
  <c r="AT63" i="2"/>
  <c r="BT62" i="2"/>
  <c r="BS62" i="2"/>
  <c r="BR62" i="2"/>
  <c r="BQ62" i="2"/>
  <c r="BP62" i="2"/>
  <c r="BO62" i="2"/>
  <c r="BN62" i="2"/>
  <c r="BM62" i="2"/>
  <c r="BL62" i="2"/>
  <c r="BK62" i="2"/>
  <c r="BJ62" i="2"/>
  <c r="BI62" i="2"/>
  <c r="BH62" i="2"/>
  <c r="BG62" i="2"/>
  <c r="BF62" i="2"/>
  <c r="BE62" i="2"/>
  <c r="BD62" i="2"/>
  <c r="BC62" i="2"/>
  <c r="BB62" i="2"/>
  <c r="BA62" i="2"/>
  <c r="AZ62" i="2"/>
  <c r="AY62" i="2"/>
  <c r="AX62" i="2"/>
  <c r="AW62" i="2"/>
  <c r="AV62" i="2"/>
  <c r="AU62" i="2"/>
  <c r="AT62" i="2"/>
  <c r="BT61" i="2"/>
  <c r="BS61" i="2"/>
  <c r="BR61" i="2"/>
  <c r="BQ61" i="2"/>
  <c r="BP61" i="2"/>
  <c r="BO61" i="2"/>
  <c r="BN61" i="2"/>
  <c r="BM61" i="2"/>
  <c r="BL61" i="2"/>
  <c r="BK61" i="2"/>
  <c r="BJ61" i="2"/>
  <c r="BI61" i="2"/>
  <c r="BH61" i="2"/>
  <c r="BG61" i="2"/>
  <c r="BF61" i="2"/>
  <c r="BE61" i="2"/>
  <c r="BD61" i="2"/>
  <c r="BC61" i="2"/>
  <c r="BB61" i="2"/>
  <c r="BA61" i="2"/>
  <c r="AZ61" i="2"/>
  <c r="AY61" i="2"/>
  <c r="AX61" i="2"/>
  <c r="AW61" i="2"/>
  <c r="AV61" i="2"/>
  <c r="AU61" i="2"/>
  <c r="AT61" i="2"/>
  <c r="BT60" i="2"/>
  <c r="BS60" i="2"/>
  <c r="BR60" i="2"/>
  <c r="BQ60" i="2"/>
  <c r="BP60" i="2"/>
  <c r="BO60" i="2"/>
  <c r="BN60" i="2"/>
  <c r="BM60" i="2"/>
  <c r="BL60" i="2"/>
  <c r="BK60" i="2"/>
  <c r="BJ60" i="2"/>
  <c r="BI60" i="2"/>
  <c r="BH60" i="2"/>
  <c r="BG60" i="2"/>
  <c r="BF60" i="2"/>
  <c r="BE60" i="2"/>
  <c r="BD60" i="2"/>
  <c r="BC60" i="2"/>
  <c r="BB60" i="2"/>
  <c r="BA60" i="2"/>
  <c r="AZ60" i="2"/>
  <c r="AY60" i="2"/>
  <c r="AX60" i="2"/>
  <c r="AW60" i="2"/>
  <c r="AV60" i="2"/>
  <c r="AU60" i="2"/>
  <c r="AT60" i="2"/>
  <c r="BT59" i="2"/>
  <c r="BS59" i="2"/>
  <c r="BR59" i="2"/>
  <c r="BQ59" i="2"/>
  <c r="BP59" i="2"/>
  <c r="BO59" i="2"/>
  <c r="BN59" i="2"/>
  <c r="BM59" i="2"/>
  <c r="BL59" i="2"/>
  <c r="BK59" i="2"/>
  <c r="BJ59" i="2"/>
  <c r="BI59" i="2"/>
  <c r="BH59" i="2"/>
  <c r="BG59" i="2"/>
  <c r="BF59" i="2"/>
  <c r="BE59" i="2"/>
  <c r="BD59" i="2"/>
  <c r="BC59" i="2"/>
  <c r="BB59" i="2"/>
  <c r="BA59" i="2"/>
  <c r="AZ59" i="2"/>
  <c r="AY59" i="2"/>
  <c r="AX59" i="2"/>
  <c r="AW59" i="2"/>
  <c r="AV59" i="2"/>
  <c r="AU59" i="2"/>
  <c r="AT59" i="2"/>
  <c r="BT58" i="2"/>
  <c r="BS58" i="2"/>
  <c r="BR58" i="2"/>
  <c r="BQ58" i="2"/>
  <c r="BP58" i="2"/>
  <c r="BO58" i="2"/>
  <c r="BN58" i="2"/>
  <c r="BM58" i="2"/>
  <c r="BL58" i="2"/>
  <c r="BK58" i="2"/>
  <c r="BJ58" i="2"/>
  <c r="BI58" i="2"/>
  <c r="BH58" i="2"/>
  <c r="BG58" i="2"/>
  <c r="BF58" i="2"/>
  <c r="BE58" i="2"/>
  <c r="BD58" i="2"/>
  <c r="BC58" i="2"/>
  <c r="BB58" i="2"/>
  <c r="BA58" i="2"/>
  <c r="AZ58" i="2"/>
  <c r="AY58" i="2"/>
  <c r="AX58" i="2"/>
  <c r="AW58" i="2"/>
  <c r="AV58" i="2"/>
  <c r="AU58" i="2"/>
  <c r="AT58" i="2"/>
  <c r="BT57" i="2"/>
  <c r="BS57" i="2"/>
  <c r="BR57" i="2"/>
  <c r="BQ57" i="2"/>
  <c r="BP57" i="2"/>
  <c r="BO57" i="2"/>
  <c r="BN57" i="2"/>
  <c r="BM57" i="2"/>
  <c r="BL57" i="2"/>
  <c r="BK57" i="2"/>
  <c r="BJ57" i="2"/>
  <c r="BI57" i="2"/>
  <c r="BH57" i="2"/>
  <c r="BG57" i="2"/>
  <c r="BF57" i="2"/>
  <c r="BE57" i="2"/>
  <c r="BD57" i="2"/>
  <c r="BC57" i="2"/>
  <c r="BB57" i="2"/>
  <c r="BA57" i="2"/>
  <c r="AZ57" i="2"/>
  <c r="AY57" i="2"/>
  <c r="AX57" i="2"/>
  <c r="AW57" i="2"/>
  <c r="AV57" i="2"/>
  <c r="AU57" i="2"/>
  <c r="AT57" i="2"/>
  <c r="BT56" i="2"/>
  <c r="BS56" i="2"/>
  <c r="BR56" i="2"/>
  <c r="BQ56" i="2"/>
  <c r="BP56" i="2"/>
  <c r="BO56" i="2"/>
  <c r="BN56" i="2"/>
  <c r="BM56" i="2"/>
  <c r="BL56" i="2"/>
  <c r="BK56" i="2"/>
  <c r="BJ56" i="2"/>
  <c r="BI56" i="2"/>
  <c r="BH56" i="2"/>
  <c r="BG56" i="2"/>
  <c r="BF56" i="2"/>
  <c r="BE56" i="2"/>
  <c r="BD56" i="2"/>
  <c r="BC56" i="2"/>
  <c r="BB56" i="2"/>
  <c r="BA56" i="2"/>
  <c r="AZ56" i="2"/>
  <c r="AY56" i="2"/>
  <c r="AX56" i="2"/>
  <c r="AW56" i="2"/>
  <c r="AV56" i="2"/>
  <c r="AU56" i="2"/>
  <c r="AT56" i="2"/>
  <c r="BT55" i="2"/>
  <c r="BS55" i="2"/>
  <c r="BR55" i="2"/>
  <c r="BQ55" i="2"/>
  <c r="BP55" i="2"/>
  <c r="BO55" i="2"/>
  <c r="BN55" i="2"/>
  <c r="BM55" i="2"/>
  <c r="BL55" i="2"/>
  <c r="BK55" i="2"/>
  <c r="BJ55" i="2"/>
  <c r="BI55" i="2"/>
  <c r="BH55" i="2"/>
  <c r="BG55" i="2"/>
  <c r="BF55" i="2"/>
  <c r="BE55" i="2"/>
  <c r="BD55" i="2"/>
  <c r="BC55" i="2"/>
  <c r="BB55" i="2"/>
  <c r="BA55" i="2"/>
  <c r="AZ55" i="2"/>
  <c r="AY55" i="2"/>
  <c r="AX55" i="2"/>
  <c r="AW55" i="2"/>
  <c r="AV55" i="2"/>
  <c r="AU55" i="2"/>
  <c r="AT55" i="2"/>
  <c r="BT54" i="2"/>
  <c r="BS54" i="2"/>
  <c r="BR54" i="2"/>
  <c r="BQ54" i="2"/>
  <c r="BP54" i="2"/>
  <c r="BO54" i="2"/>
  <c r="BN54" i="2"/>
  <c r="BM54" i="2"/>
  <c r="BL54" i="2"/>
  <c r="BK54" i="2"/>
  <c r="BJ54" i="2"/>
  <c r="BI54" i="2"/>
  <c r="BH54" i="2"/>
  <c r="BG54" i="2"/>
  <c r="BF54" i="2"/>
  <c r="BE54" i="2"/>
  <c r="BD54" i="2"/>
  <c r="BC54" i="2"/>
  <c r="BB54" i="2"/>
  <c r="BA54" i="2"/>
  <c r="AZ54" i="2"/>
  <c r="AY54" i="2"/>
  <c r="AX54" i="2"/>
  <c r="AW54" i="2"/>
  <c r="AV54" i="2"/>
  <c r="AU54" i="2"/>
  <c r="AT54" i="2"/>
  <c r="BT53" i="2"/>
  <c r="BS53" i="2"/>
  <c r="BR53" i="2"/>
  <c r="BQ53" i="2"/>
  <c r="BP53" i="2"/>
  <c r="BO53" i="2"/>
  <c r="BN53" i="2"/>
  <c r="BM53" i="2"/>
  <c r="BL53" i="2"/>
  <c r="BK53" i="2"/>
  <c r="BJ53" i="2"/>
  <c r="BI53" i="2"/>
  <c r="BH53" i="2"/>
  <c r="BG53" i="2"/>
  <c r="BF53" i="2"/>
  <c r="BE53" i="2"/>
  <c r="BD53" i="2"/>
  <c r="BC53" i="2"/>
  <c r="BB53" i="2"/>
  <c r="BA53" i="2"/>
  <c r="AZ53" i="2"/>
  <c r="AY53" i="2"/>
  <c r="AX53" i="2"/>
  <c r="AW53" i="2"/>
  <c r="AV53" i="2"/>
  <c r="AU53" i="2"/>
  <c r="AT53" i="2"/>
  <c r="BT52" i="2"/>
  <c r="BS52" i="2"/>
  <c r="BR52" i="2"/>
  <c r="BQ52" i="2"/>
  <c r="BP52" i="2"/>
  <c r="BO52" i="2"/>
  <c r="BN52" i="2"/>
  <c r="BM52" i="2"/>
  <c r="BL52" i="2"/>
  <c r="BK52" i="2"/>
  <c r="BJ52" i="2"/>
  <c r="BI52" i="2"/>
  <c r="BH52" i="2"/>
  <c r="BG52" i="2"/>
  <c r="BF52" i="2"/>
  <c r="BE52" i="2"/>
  <c r="BD52" i="2"/>
  <c r="BC52" i="2"/>
  <c r="BB52" i="2"/>
  <c r="BA52" i="2"/>
  <c r="AZ52" i="2"/>
  <c r="AY52" i="2"/>
  <c r="AX52" i="2"/>
  <c r="AW52" i="2"/>
  <c r="AV52" i="2"/>
  <c r="AU52" i="2"/>
  <c r="AT52" i="2"/>
  <c r="BT51" i="2"/>
  <c r="BS51" i="2"/>
  <c r="BR51" i="2"/>
  <c r="BQ51" i="2"/>
  <c r="BP51" i="2"/>
  <c r="BO51" i="2"/>
  <c r="BN51" i="2"/>
  <c r="BM51" i="2"/>
  <c r="BL51" i="2"/>
  <c r="BK51" i="2"/>
  <c r="BJ51" i="2"/>
  <c r="BI51" i="2"/>
  <c r="BH51" i="2"/>
  <c r="BG51" i="2"/>
  <c r="BF51" i="2"/>
  <c r="BE51" i="2"/>
  <c r="BD51" i="2"/>
  <c r="BC51" i="2"/>
  <c r="BB51" i="2"/>
  <c r="BA51" i="2"/>
  <c r="AZ51" i="2"/>
  <c r="AY51" i="2"/>
  <c r="AX51" i="2"/>
  <c r="AW51" i="2"/>
  <c r="AV51" i="2"/>
  <c r="AU51" i="2"/>
  <c r="AT51" i="2"/>
  <c r="BT50" i="2"/>
  <c r="BS50" i="2"/>
  <c r="BR50" i="2"/>
  <c r="BQ50" i="2"/>
  <c r="BP50" i="2"/>
  <c r="BO50" i="2"/>
  <c r="BN50" i="2"/>
  <c r="BM50" i="2"/>
  <c r="BL50" i="2"/>
  <c r="BK50" i="2"/>
  <c r="BJ50" i="2"/>
  <c r="BI50" i="2"/>
  <c r="BH50" i="2"/>
  <c r="BG50" i="2"/>
  <c r="BF50" i="2"/>
  <c r="BE50" i="2"/>
  <c r="BD50" i="2"/>
  <c r="BC50" i="2"/>
  <c r="BB50" i="2"/>
  <c r="BA50" i="2"/>
  <c r="AZ50" i="2"/>
  <c r="AY50" i="2"/>
  <c r="AX50" i="2"/>
  <c r="AW50" i="2"/>
  <c r="AV50" i="2"/>
  <c r="AU50" i="2"/>
  <c r="AT50" i="2"/>
  <c r="BT49" i="2"/>
  <c r="BS49" i="2"/>
  <c r="BR49" i="2"/>
  <c r="BQ49" i="2"/>
  <c r="BP49" i="2"/>
  <c r="BO49" i="2"/>
  <c r="BN49" i="2"/>
  <c r="BM49" i="2"/>
  <c r="BL49" i="2"/>
  <c r="BK49" i="2"/>
  <c r="BJ49" i="2"/>
  <c r="BI49" i="2"/>
  <c r="BH49" i="2"/>
  <c r="BG49" i="2"/>
  <c r="BF49" i="2"/>
  <c r="BE49" i="2"/>
  <c r="BD49" i="2"/>
  <c r="BC49" i="2"/>
  <c r="BB49" i="2"/>
  <c r="BA49" i="2"/>
  <c r="AZ49" i="2"/>
  <c r="AY49" i="2"/>
  <c r="AX49" i="2"/>
  <c r="AW49" i="2"/>
  <c r="AV49" i="2"/>
  <c r="AU49" i="2"/>
  <c r="AT49" i="2"/>
  <c r="BT48" i="2"/>
  <c r="BS48" i="2"/>
  <c r="BR48" i="2"/>
  <c r="BQ48" i="2"/>
  <c r="BP48" i="2"/>
  <c r="BO48" i="2"/>
  <c r="BN48" i="2"/>
  <c r="BM48" i="2"/>
  <c r="BL48" i="2"/>
  <c r="BK48" i="2"/>
  <c r="BJ48" i="2"/>
  <c r="BI48" i="2"/>
  <c r="BH48" i="2"/>
  <c r="BG48" i="2"/>
  <c r="BF48" i="2"/>
  <c r="BE48" i="2"/>
  <c r="BD48" i="2"/>
  <c r="BC48" i="2"/>
  <c r="BB48" i="2"/>
  <c r="BA48" i="2"/>
  <c r="AZ48" i="2"/>
  <c r="AY48" i="2"/>
  <c r="AX48" i="2"/>
  <c r="AW48" i="2"/>
  <c r="AV48" i="2"/>
  <c r="AU48" i="2"/>
  <c r="AT48" i="2"/>
  <c r="BT47" i="2"/>
  <c r="BS47" i="2"/>
  <c r="BR47" i="2"/>
  <c r="BQ47" i="2"/>
  <c r="BP47" i="2"/>
  <c r="BO47" i="2"/>
  <c r="BN47" i="2"/>
  <c r="BM47" i="2"/>
  <c r="BL47" i="2"/>
  <c r="BK47" i="2"/>
  <c r="BJ47" i="2"/>
  <c r="BI47" i="2"/>
  <c r="BH47" i="2"/>
  <c r="BG47" i="2"/>
  <c r="BF47" i="2"/>
  <c r="BE47" i="2"/>
  <c r="BD47" i="2"/>
  <c r="BC47" i="2"/>
  <c r="BB47" i="2"/>
  <c r="BA47" i="2"/>
  <c r="AZ47" i="2"/>
  <c r="AY47" i="2"/>
  <c r="AX47" i="2"/>
  <c r="AW47" i="2"/>
  <c r="AV47" i="2"/>
  <c r="AU47" i="2"/>
  <c r="AT47" i="2"/>
  <c r="BT46" i="2"/>
  <c r="BS46" i="2"/>
  <c r="BR46" i="2"/>
  <c r="BQ46" i="2"/>
  <c r="BP46" i="2"/>
  <c r="BO46" i="2"/>
  <c r="BN46" i="2"/>
  <c r="BM46" i="2"/>
  <c r="BL46" i="2"/>
  <c r="BK46" i="2"/>
  <c r="BJ46" i="2"/>
  <c r="BI46" i="2"/>
  <c r="BH46" i="2"/>
  <c r="BG46" i="2"/>
  <c r="BF46" i="2"/>
  <c r="BE46" i="2"/>
  <c r="BD46" i="2"/>
  <c r="BC46" i="2"/>
  <c r="BB46" i="2"/>
  <c r="BA46" i="2"/>
  <c r="AZ46" i="2"/>
  <c r="AY46" i="2"/>
  <c r="AX46" i="2"/>
  <c r="AW46" i="2"/>
  <c r="AV46" i="2"/>
  <c r="AU46" i="2"/>
  <c r="AT46" i="2"/>
  <c r="BT45" i="2"/>
  <c r="BS45" i="2"/>
  <c r="BR45" i="2"/>
  <c r="BQ45" i="2"/>
  <c r="BP45" i="2"/>
  <c r="BO45" i="2"/>
  <c r="BN45" i="2"/>
  <c r="BM45" i="2"/>
  <c r="BL45" i="2"/>
  <c r="BK45" i="2"/>
  <c r="BJ45" i="2"/>
  <c r="BI45" i="2"/>
  <c r="BH45" i="2"/>
  <c r="BG45" i="2"/>
  <c r="BF45" i="2"/>
  <c r="BE45" i="2"/>
  <c r="BD45" i="2"/>
  <c r="BC45" i="2"/>
  <c r="BB45" i="2"/>
  <c r="BA45" i="2"/>
  <c r="AZ45" i="2"/>
  <c r="AY45" i="2"/>
  <c r="AX45" i="2"/>
  <c r="AW45" i="2"/>
  <c r="AV45" i="2"/>
  <c r="AU45" i="2"/>
  <c r="AT45" i="2"/>
  <c r="BT44" i="2"/>
  <c r="BS44" i="2"/>
  <c r="BR44" i="2"/>
  <c r="BQ44" i="2"/>
  <c r="BP44" i="2"/>
  <c r="BO44" i="2"/>
  <c r="BN44" i="2"/>
  <c r="BM44" i="2"/>
  <c r="BL44" i="2"/>
  <c r="BK44" i="2"/>
  <c r="BJ44" i="2"/>
  <c r="BI44" i="2"/>
  <c r="BH44" i="2"/>
  <c r="BG44" i="2"/>
  <c r="BF44" i="2"/>
  <c r="BE44" i="2"/>
  <c r="BD44" i="2"/>
  <c r="BC44" i="2"/>
  <c r="BB44" i="2"/>
  <c r="BA44" i="2"/>
  <c r="AZ44" i="2"/>
  <c r="AY44" i="2"/>
  <c r="AX44" i="2"/>
  <c r="AW44" i="2"/>
  <c r="AV44" i="2"/>
  <c r="AU44" i="2"/>
  <c r="AT44" i="2"/>
  <c r="BT43" i="2"/>
  <c r="BS43" i="2"/>
  <c r="BR43" i="2"/>
  <c r="BQ43" i="2"/>
  <c r="BP43" i="2"/>
  <c r="BO43" i="2"/>
  <c r="BN43" i="2"/>
  <c r="BM43" i="2"/>
  <c r="BL43" i="2"/>
  <c r="BK43" i="2"/>
  <c r="BJ43" i="2"/>
  <c r="BI43" i="2"/>
  <c r="BH43" i="2"/>
  <c r="BG43" i="2"/>
  <c r="BF43" i="2"/>
  <c r="BE43" i="2"/>
  <c r="BD43" i="2"/>
  <c r="BC43" i="2"/>
  <c r="BB43" i="2"/>
  <c r="BA43" i="2"/>
  <c r="AZ43" i="2"/>
  <c r="AY43" i="2"/>
  <c r="AX43" i="2"/>
  <c r="AW43" i="2"/>
  <c r="AV43" i="2"/>
  <c r="AU43" i="2"/>
  <c r="AT43" i="2"/>
  <c r="BT42" i="2"/>
  <c r="BS42" i="2"/>
  <c r="BR42" i="2"/>
  <c r="BQ42" i="2"/>
  <c r="BP42" i="2"/>
  <c r="BO42" i="2"/>
  <c r="BN42" i="2"/>
  <c r="BM42" i="2"/>
  <c r="BL42" i="2"/>
  <c r="BK42" i="2"/>
  <c r="BJ42" i="2"/>
  <c r="BI42" i="2"/>
  <c r="BH42" i="2"/>
  <c r="BG42" i="2"/>
  <c r="BF42" i="2"/>
  <c r="BE42" i="2"/>
  <c r="BD42" i="2"/>
  <c r="BC42" i="2"/>
  <c r="BB42" i="2"/>
  <c r="BA42" i="2"/>
  <c r="AZ42" i="2"/>
  <c r="AY42" i="2"/>
  <c r="AX42" i="2"/>
  <c r="AW42" i="2"/>
  <c r="AV42" i="2"/>
  <c r="AU42" i="2"/>
  <c r="AT42" i="2"/>
  <c r="BT41" i="2"/>
  <c r="BS41" i="2"/>
  <c r="BR41" i="2"/>
  <c r="BQ41" i="2"/>
  <c r="BP41" i="2"/>
  <c r="BO41" i="2"/>
  <c r="BN41" i="2"/>
  <c r="BM41" i="2"/>
  <c r="BL41" i="2"/>
  <c r="BK41" i="2"/>
  <c r="BJ41" i="2"/>
  <c r="BI41" i="2"/>
  <c r="BH41" i="2"/>
  <c r="BG41" i="2"/>
  <c r="BF41" i="2"/>
  <c r="BE41" i="2"/>
  <c r="BD41" i="2"/>
  <c r="BC41" i="2"/>
  <c r="BB41" i="2"/>
  <c r="BA41" i="2"/>
  <c r="AZ41" i="2"/>
  <c r="AY41" i="2"/>
  <c r="AX41" i="2"/>
  <c r="AW41" i="2"/>
  <c r="AV41" i="2"/>
  <c r="AU41" i="2"/>
  <c r="AT41" i="2"/>
  <c r="BT40" i="2"/>
  <c r="BS40" i="2"/>
  <c r="BR40" i="2"/>
  <c r="BQ40" i="2"/>
  <c r="BP40" i="2"/>
  <c r="BO40" i="2"/>
  <c r="BN40" i="2"/>
  <c r="BM40" i="2"/>
  <c r="BL40" i="2"/>
  <c r="BK40" i="2"/>
  <c r="BJ40" i="2"/>
  <c r="BI40" i="2"/>
  <c r="BH40" i="2"/>
  <c r="BG40" i="2"/>
  <c r="BF40" i="2"/>
  <c r="BE40" i="2"/>
  <c r="BD40" i="2"/>
  <c r="BC40" i="2"/>
  <c r="BB40" i="2"/>
  <c r="BA40" i="2"/>
  <c r="AZ40" i="2"/>
  <c r="AY40" i="2"/>
  <c r="AX40" i="2"/>
  <c r="AW40" i="2"/>
  <c r="AV40" i="2"/>
  <c r="AU40" i="2"/>
  <c r="AT40" i="2"/>
  <c r="BT39" i="2"/>
  <c r="BS39" i="2"/>
  <c r="BR39" i="2"/>
  <c r="BQ39" i="2"/>
  <c r="BP39" i="2"/>
  <c r="BO39" i="2"/>
  <c r="BN39" i="2"/>
  <c r="BM39" i="2"/>
  <c r="BL39" i="2"/>
  <c r="BK39" i="2"/>
  <c r="BJ39" i="2"/>
  <c r="BI39" i="2"/>
  <c r="BH39" i="2"/>
  <c r="BG39" i="2"/>
  <c r="BF39" i="2"/>
  <c r="BE39" i="2"/>
  <c r="BD39" i="2"/>
  <c r="BC39" i="2"/>
  <c r="BB39" i="2"/>
  <c r="BA39" i="2"/>
  <c r="AZ39" i="2"/>
  <c r="AY39" i="2"/>
  <c r="AX39" i="2"/>
  <c r="AW39" i="2"/>
  <c r="AV39" i="2"/>
  <c r="AU39" i="2"/>
  <c r="AT39" i="2"/>
  <c r="BT38" i="2"/>
  <c r="BS38" i="2"/>
  <c r="BR38" i="2"/>
  <c r="BQ38" i="2"/>
  <c r="BP38" i="2"/>
  <c r="BO38" i="2"/>
  <c r="BN38" i="2"/>
  <c r="BM38" i="2"/>
  <c r="BL38" i="2"/>
  <c r="BK38" i="2"/>
  <c r="BJ38" i="2"/>
  <c r="BI38" i="2"/>
  <c r="BH38" i="2"/>
  <c r="BG38" i="2"/>
  <c r="BF38" i="2"/>
  <c r="BE38" i="2"/>
  <c r="BD38" i="2"/>
  <c r="BC38" i="2"/>
  <c r="BB38" i="2"/>
  <c r="BA38" i="2"/>
  <c r="AZ38" i="2"/>
  <c r="AY38" i="2"/>
  <c r="AX38" i="2"/>
  <c r="AW38" i="2"/>
  <c r="AV38" i="2"/>
  <c r="AU38" i="2"/>
  <c r="AT38" i="2"/>
  <c r="BT37" i="2"/>
  <c r="BS37" i="2"/>
  <c r="BR37" i="2"/>
  <c r="BQ37" i="2"/>
  <c r="BP37" i="2"/>
  <c r="BO37" i="2"/>
  <c r="BN37" i="2"/>
  <c r="BM37" i="2"/>
  <c r="BL37" i="2"/>
  <c r="BK37" i="2"/>
  <c r="BJ37" i="2"/>
  <c r="BI37" i="2"/>
  <c r="BH37" i="2"/>
  <c r="BG37" i="2"/>
  <c r="BF37" i="2"/>
  <c r="BE37" i="2"/>
  <c r="BD37" i="2"/>
  <c r="BC37" i="2"/>
  <c r="BB37" i="2"/>
  <c r="BA37" i="2"/>
  <c r="AZ37" i="2"/>
  <c r="AY37" i="2"/>
  <c r="AX37" i="2"/>
  <c r="AW37" i="2"/>
  <c r="AV37" i="2"/>
  <c r="AU37" i="2"/>
  <c r="AT37" i="2"/>
  <c r="BT36" i="2"/>
  <c r="BS36" i="2"/>
  <c r="BR36" i="2"/>
  <c r="BQ36" i="2"/>
  <c r="BP36" i="2"/>
  <c r="BO36" i="2"/>
  <c r="BN36" i="2"/>
  <c r="BM36" i="2"/>
  <c r="BL36" i="2"/>
  <c r="BK36" i="2"/>
  <c r="BJ36" i="2"/>
  <c r="BI36" i="2"/>
  <c r="BH36" i="2"/>
  <c r="BG36" i="2"/>
  <c r="BF36" i="2"/>
  <c r="BE36" i="2"/>
  <c r="BD36" i="2"/>
  <c r="BC36" i="2"/>
  <c r="BB36" i="2"/>
  <c r="BA36" i="2"/>
  <c r="AZ36" i="2"/>
  <c r="AY36" i="2"/>
  <c r="AX36" i="2"/>
  <c r="AW36" i="2"/>
  <c r="AV36" i="2"/>
  <c r="AU36" i="2"/>
  <c r="AT36" i="2"/>
  <c r="BT35" i="2"/>
  <c r="BS35" i="2"/>
  <c r="BR35" i="2"/>
  <c r="BQ35" i="2"/>
  <c r="BP35" i="2"/>
  <c r="BO35" i="2"/>
  <c r="BN35" i="2"/>
  <c r="BM35" i="2"/>
  <c r="BL35" i="2"/>
  <c r="BK35" i="2"/>
  <c r="BJ35" i="2"/>
  <c r="BI35" i="2"/>
  <c r="BH35" i="2"/>
  <c r="BG35" i="2"/>
  <c r="BF35" i="2"/>
  <c r="BE35" i="2"/>
  <c r="BD35" i="2"/>
  <c r="BC35" i="2"/>
  <c r="BB35" i="2"/>
  <c r="BA35" i="2"/>
  <c r="AZ35" i="2"/>
  <c r="AY35" i="2"/>
  <c r="AX35" i="2"/>
  <c r="AW35" i="2"/>
  <c r="AV35" i="2"/>
  <c r="AU35" i="2"/>
  <c r="AT35" i="2"/>
  <c r="BT34" i="2"/>
  <c r="BS34" i="2"/>
  <c r="BR34" i="2"/>
  <c r="BQ34" i="2"/>
  <c r="BP34" i="2"/>
  <c r="BO34" i="2"/>
  <c r="BN34" i="2"/>
  <c r="BM34" i="2"/>
  <c r="BL34" i="2"/>
  <c r="BK34" i="2"/>
  <c r="BJ34" i="2"/>
  <c r="BI34" i="2"/>
  <c r="BH34" i="2"/>
  <c r="BG34" i="2"/>
  <c r="BF34" i="2"/>
  <c r="BE34" i="2"/>
  <c r="BD34" i="2"/>
  <c r="BC34" i="2"/>
  <c r="BB34" i="2"/>
  <c r="BA34" i="2"/>
  <c r="AZ34" i="2"/>
  <c r="AY34" i="2"/>
  <c r="AX34" i="2"/>
  <c r="AW34" i="2"/>
  <c r="AV34" i="2"/>
  <c r="AU34" i="2"/>
  <c r="AT34" i="2"/>
  <c r="BT33" i="2"/>
  <c r="BS33" i="2"/>
  <c r="BR33" i="2"/>
  <c r="BQ33" i="2"/>
  <c r="BP33" i="2"/>
  <c r="BO33" i="2"/>
  <c r="BN33" i="2"/>
  <c r="BM33" i="2"/>
  <c r="BL33" i="2"/>
  <c r="BK33" i="2"/>
  <c r="BJ33" i="2"/>
  <c r="BI33" i="2"/>
  <c r="BH33" i="2"/>
  <c r="BG33" i="2"/>
  <c r="BF33" i="2"/>
  <c r="BE33" i="2"/>
  <c r="BD33" i="2"/>
  <c r="BC33" i="2"/>
  <c r="BB33" i="2"/>
  <c r="BA33" i="2"/>
  <c r="AZ33" i="2"/>
  <c r="AY33" i="2"/>
  <c r="AX33" i="2"/>
  <c r="AW33" i="2"/>
  <c r="AV33" i="2"/>
  <c r="AU33" i="2"/>
  <c r="AT33" i="2"/>
  <c r="BT32" i="2"/>
  <c r="BS32" i="2"/>
  <c r="BR32" i="2"/>
  <c r="BQ32" i="2"/>
  <c r="BP32" i="2"/>
  <c r="BO32" i="2"/>
  <c r="BN32" i="2"/>
  <c r="BM32" i="2"/>
  <c r="BL32" i="2"/>
  <c r="BK32" i="2"/>
  <c r="BJ32" i="2"/>
  <c r="BI32" i="2"/>
  <c r="BH32" i="2"/>
  <c r="BG32" i="2"/>
  <c r="BF32" i="2"/>
  <c r="BE32" i="2"/>
  <c r="BD32" i="2"/>
  <c r="BC32" i="2"/>
  <c r="BB32" i="2"/>
  <c r="BA32" i="2"/>
  <c r="AZ32" i="2"/>
  <c r="AY32" i="2"/>
  <c r="AX32" i="2"/>
  <c r="AW32" i="2"/>
  <c r="AV32" i="2"/>
  <c r="AU32" i="2"/>
  <c r="AT32" i="2"/>
  <c r="BT31" i="2"/>
  <c r="BS31" i="2"/>
  <c r="BR31" i="2"/>
  <c r="BQ31" i="2"/>
  <c r="BP31" i="2"/>
  <c r="BO31" i="2"/>
  <c r="BN31" i="2"/>
  <c r="BM31" i="2"/>
  <c r="BL31" i="2"/>
  <c r="BK31" i="2"/>
  <c r="BJ31" i="2"/>
  <c r="BI31" i="2"/>
  <c r="BH31" i="2"/>
  <c r="BG31" i="2"/>
  <c r="BF31" i="2"/>
  <c r="BE31" i="2"/>
  <c r="BD31" i="2"/>
  <c r="BC31" i="2"/>
  <c r="BB31" i="2"/>
  <c r="BA31" i="2"/>
  <c r="AZ31" i="2"/>
  <c r="AY31" i="2"/>
  <c r="AX31" i="2"/>
  <c r="AW31" i="2"/>
  <c r="AV31" i="2"/>
  <c r="AU31" i="2"/>
  <c r="AT31" i="2"/>
  <c r="BT30" i="2"/>
  <c r="BS30" i="2"/>
  <c r="BR30" i="2"/>
  <c r="BQ30" i="2"/>
  <c r="BP30" i="2"/>
  <c r="BO30" i="2"/>
  <c r="BN30" i="2"/>
  <c r="BM30" i="2"/>
  <c r="BL30" i="2"/>
  <c r="BK30" i="2"/>
  <c r="BJ30" i="2"/>
  <c r="BI30" i="2"/>
  <c r="BH30" i="2"/>
  <c r="BG30" i="2"/>
  <c r="BF30" i="2"/>
  <c r="BE30" i="2"/>
  <c r="BD30" i="2"/>
  <c r="BC30" i="2"/>
  <c r="BB30" i="2"/>
  <c r="BA30" i="2"/>
  <c r="AZ30" i="2"/>
  <c r="AY30" i="2"/>
  <c r="AX30" i="2"/>
  <c r="AW30" i="2"/>
  <c r="AV30" i="2"/>
  <c r="AU30" i="2"/>
  <c r="AT30" i="2"/>
  <c r="BT29" i="2"/>
  <c r="BS29" i="2"/>
  <c r="BR29" i="2"/>
  <c r="BQ29" i="2"/>
  <c r="BP29" i="2"/>
  <c r="BO29" i="2"/>
  <c r="BN29" i="2"/>
  <c r="BM29" i="2"/>
  <c r="BL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Y29" i="2"/>
  <c r="AX29" i="2"/>
  <c r="AW29" i="2"/>
  <c r="AV29" i="2"/>
  <c r="AU29" i="2"/>
  <c r="AT29" i="2"/>
  <c r="BT28" i="2"/>
  <c r="BS28" i="2"/>
  <c r="BR28" i="2"/>
  <c r="BQ28" i="2"/>
  <c r="BP28" i="2"/>
  <c r="BO28" i="2"/>
  <c r="BN28" i="2"/>
  <c r="BM28" i="2"/>
  <c r="BL28" i="2"/>
  <c r="BK28" i="2"/>
  <c r="BJ28" i="2"/>
  <c r="BI28" i="2"/>
  <c r="BH28" i="2"/>
  <c r="BG28" i="2"/>
  <c r="BF28" i="2"/>
  <c r="BE28" i="2"/>
  <c r="BD28" i="2"/>
  <c r="BC28" i="2"/>
  <c r="BB28" i="2"/>
  <c r="BA28" i="2"/>
  <c r="AZ28" i="2"/>
  <c r="AY28" i="2"/>
  <c r="AX28" i="2"/>
  <c r="AW28" i="2"/>
  <c r="AV28" i="2"/>
  <c r="AU28" i="2"/>
  <c r="AT28" i="2"/>
  <c r="BT27" i="2"/>
  <c r="BS27" i="2"/>
  <c r="BR27" i="2"/>
  <c r="BQ27" i="2"/>
  <c r="BP27" i="2"/>
  <c r="BO27" i="2"/>
  <c r="BN27" i="2"/>
  <c r="BM27" i="2"/>
  <c r="BL27" i="2"/>
  <c r="BK27" i="2"/>
  <c r="BJ27" i="2"/>
  <c r="BI27" i="2"/>
  <c r="BH27" i="2"/>
  <c r="BG27" i="2"/>
  <c r="BF27" i="2"/>
  <c r="BE27" i="2"/>
  <c r="BD27" i="2"/>
  <c r="BC27" i="2"/>
  <c r="BB27" i="2"/>
  <c r="BA27" i="2"/>
  <c r="AZ27" i="2"/>
  <c r="AY27" i="2"/>
  <c r="AX27" i="2"/>
  <c r="AW27" i="2"/>
  <c r="AV27" i="2"/>
  <c r="AU27" i="2"/>
  <c r="AT27" i="2"/>
  <c r="BT26" i="2"/>
  <c r="BS26" i="2"/>
  <c r="BR26" i="2"/>
  <c r="BQ26" i="2"/>
  <c r="BP26" i="2"/>
  <c r="BO26" i="2"/>
  <c r="BN26" i="2"/>
  <c r="BM26" i="2"/>
  <c r="BL26" i="2"/>
  <c r="BK26" i="2"/>
  <c r="BJ26" i="2"/>
  <c r="BI26" i="2"/>
  <c r="BH26" i="2"/>
  <c r="BG26" i="2"/>
  <c r="BF26" i="2"/>
  <c r="BE26" i="2"/>
  <c r="BD26" i="2"/>
  <c r="BC26" i="2"/>
  <c r="BB26" i="2"/>
  <c r="BA26" i="2"/>
  <c r="AZ26" i="2"/>
  <c r="AY26" i="2"/>
  <c r="AX26" i="2"/>
  <c r="AW26" i="2"/>
  <c r="AV26" i="2"/>
  <c r="AU26" i="2"/>
  <c r="AT26" i="2"/>
  <c r="BT25" i="2"/>
  <c r="BS25" i="2"/>
  <c r="BR25" i="2"/>
  <c r="BQ25" i="2"/>
  <c r="BP25" i="2"/>
  <c r="BO25" i="2"/>
  <c r="BN25" i="2"/>
  <c r="BM25" i="2"/>
  <c r="BL25" i="2"/>
  <c r="BK25" i="2"/>
  <c r="BJ25" i="2"/>
  <c r="BI25" i="2"/>
  <c r="BH25" i="2"/>
  <c r="BG25" i="2"/>
  <c r="BF25" i="2"/>
  <c r="BE25" i="2"/>
  <c r="BD25" i="2"/>
  <c r="BC25" i="2"/>
  <c r="BB25" i="2"/>
  <c r="BA25" i="2"/>
  <c r="AZ25" i="2"/>
  <c r="AY25" i="2"/>
  <c r="AX25" i="2"/>
  <c r="AW25" i="2"/>
  <c r="AV25" i="2"/>
  <c r="AU25" i="2"/>
  <c r="AT25" i="2"/>
  <c r="BT24" i="2"/>
  <c r="BS24" i="2"/>
  <c r="BR24" i="2"/>
  <c r="BQ24" i="2"/>
  <c r="BP24" i="2"/>
  <c r="BO24" i="2"/>
  <c r="BN24" i="2"/>
  <c r="BM24" i="2"/>
  <c r="BL24" i="2"/>
  <c r="BK24" i="2"/>
  <c r="BJ24" i="2"/>
  <c r="BI24" i="2"/>
  <c r="BH24" i="2"/>
  <c r="BG24" i="2"/>
  <c r="BF24" i="2"/>
  <c r="BE24" i="2"/>
  <c r="BD24" i="2"/>
  <c r="BC24" i="2"/>
  <c r="BB24" i="2"/>
  <c r="BA24" i="2"/>
  <c r="AZ24" i="2"/>
  <c r="AY24" i="2"/>
  <c r="AX24" i="2"/>
  <c r="AW24" i="2"/>
  <c r="AV24" i="2"/>
  <c r="AU24" i="2"/>
  <c r="AT24" i="2"/>
  <c r="BT23" i="2"/>
  <c r="BS23" i="2"/>
  <c r="BR23" i="2"/>
  <c r="BQ23" i="2"/>
  <c r="BP23" i="2"/>
  <c r="BO23" i="2"/>
  <c r="BN23" i="2"/>
  <c r="BM23" i="2"/>
  <c r="BL23" i="2"/>
  <c r="BK23" i="2"/>
  <c r="BJ23" i="2"/>
  <c r="BI23" i="2"/>
  <c r="BH23" i="2"/>
  <c r="BG23" i="2"/>
  <c r="BF23" i="2"/>
  <c r="BE23" i="2"/>
  <c r="BD23" i="2"/>
  <c r="BC23" i="2"/>
  <c r="BB23" i="2"/>
  <c r="BA23" i="2"/>
  <c r="AZ23" i="2"/>
  <c r="AY23" i="2"/>
  <c r="AX23" i="2"/>
  <c r="AW23" i="2"/>
  <c r="AV23" i="2"/>
  <c r="AU23" i="2"/>
  <c r="AT23" i="2"/>
  <c r="BT22" i="2"/>
  <c r="BS22" i="2"/>
  <c r="BR22" i="2"/>
  <c r="BQ22" i="2"/>
  <c r="BP22" i="2"/>
  <c r="BO22" i="2"/>
  <c r="BN22" i="2"/>
  <c r="BM22" i="2"/>
  <c r="BL22" i="2"/>
  <c r="BK22" i="2"/>
  <c r="BJ22" i="2"/>
  <c r="BI22" i="2"/>
  <c r="BH22" i="2"/>
  <c r="BG22" i="2"/>
  <c r="BF22" i="2"/>
  <c r="BE22" i="2"/>
  <c r="BD22" i="2"/>
  <c r="BC22" i="2"/>
  <c r="BB22" i="2"/>
  <c r="BA22" i="2"/>
  <c r="AZ22" i="2"/>
  <c r="AY22" i="2"/>
  <c r="AX22" i="2"/>
  <c r="AW22" i="2"/>
  <c r="AV22" i="2"/>
  <c r="AU22" i="2"/>
  <c r="AT22" i="2"/>
  <c r="BT21" i="2"/>
  <c r="BS21" i="2"/>
  <c r="BR21" i="2"/>
  <c r="BQ21" i="2"/>
  <c r="BP21" i="2"/>
  <c r="BO21" i="2"/>
  <c r="BN21" i="2"/>
  <c r="BM21" i="2"/>
  <c r="BL21" i="2"/>
  <c r="BK21" i="2"/>
  <c r="BJ21" i="2"/>
  <c r="BI21" i="2"/>
  <c r="BH21" i="2"/>
  <c r="BG21" i="2"/>
  <c r="BF21" i="2"/>
  <c r="BE21" i="2"/>
  <c r="BD21" i="2"/>
  <c r="BC21" i="2"/>
  <c r="BB21" i="2"/>
  <c r="BA21" i="2"/>
  <c r="AZ21" i="2"/>
  <c r="AY21" i="2"/>
  <c r="AX21" i="2"/>
  <c r="AW21" i="2"/>
  <c r="AV21" i="2"/>
  <c r="AU21" i="2"/>
  <c r="AT21" i="2"/>
  <c r="BT20" i="2"/>
  <c r="BS20" i="2"/>
  <c r="BR20" i="2"/>
  <c r="BQ20" i="2"/>
  <c r="BP20" i="2"/>
  <c r="BO20" i="2"/>
  <c r="BN20" i="2"/>
  <c r="BM20" i="2"/>
  <c r="BL20" i="2"/>
  <c r="BK20" i="2"/>
  <c r="BJ20" i="2"/>
  <c r="BI20" i="2"/>
  <c r="BH20" i="2"/>
  <c r="BG20" i="2"/>
  <c r="BF20" i="2"/>
  <c r="BE20" i="2"/>
  <c r="BD20" i="2"/>
  <c r="BC20" i="2"/>
  <c r="BB20" i="2"/>
  <c r="BA20" i="2"/>
  <c r="AZ20" i="2"/>
  <c r="AY20" i="2"/>
  <c r="AX20" i="2"/>
  <c r="AW20" i="2"/>
  <c r="AV20" i="2"/>
  <c r="AU20" i="2"/>
  <c r="AT20" i="2"/>
  <c r="BT19" i="2"/>
  <c r="BS19" i="2"/>
  <c r="BR19" i="2"/>
  <c r="BQ19" i="2"/>
  <c r="BP19" i="2"/>
  <c r="BO19" i="2"/>
  <c r="BN19" i="2"/>
  <c r="BM19" i="2"/>
  <c r="BL19" i="2"/>
  <c r="BK19" i="2"/>
  <c r="BJ19" i="2"/>
  <c r="BI19" i="2"/>
  <c r="BH19" i="2"/>
  <c r="BG19" i="2"/>
  <c r="BF19" i="2"/>
  <c r="BE19" i="2"/>
  <c r="BD19" i="2"/>
  <c r="BC19" i="2"/>
  <c r="BB19" i="2"/>
  <c r="BA19" i="2"/>
  <c r="AZ19" i="2"/>
  <c r="AY19" i="2"/>
  <c r="AX19" i="2"/>
  <c r="AW19" i="2"/>
  <c r="AV19" i="2"/>
  <c r="AU19" i="2"/>
  <c r="AT19" i="2"/>
  <c r="BT18" i="2"/>
  <c r="BS18" i="2"/>
  <c r="BR18" i="2"/>
  <c r="BQ18" i="2"/>
  <c r="BP18" i="2"/>
  <c r="BO18" i="2"/>
  <c r="BN18" i="2"/>
  <c r="BM18" i="2"/>
  <c r="BL18" i="2"/>
  <c r="BK18" i="2"/>
  <c r="BJ18" i="2"/>
  <c r="BI18" i="2"/>
  <c r="BH18" i="2"/>
  <c r="BG18" i="2"/>
  <c r="BF18" i="2"/>
  <c r="BE18" i="2"/>
  <c r="BD18" i="2"/>
  <c r="BC18" i="2"/>
  <c r="BB18" i="2"/>
  <c r="BA18" i="2"/>
  <c r="AZ18" i="2"/>
  <c r="AY18" i="2"/>
  <c r="AX18" i="2"/>
  <c r="AW18" i="2"/>
  <c r="AV18" i="2"/>
  <c r="AU18" i="2"/>
  <c r="AT18" i="2"/>
  <c r="BT17" i="2"/>
  <c r="BS17" i="2"/>
  <c r="BR17" i="2"/>
  <c r="BQ17" i="2"/>
  <c r="BP17" i="2"/>
  <c r="BO17" i="2"/>
  <c r="BN17" i="2"/>
  <c r="BM17" i="2"/>
  <c r="BL17" i="2"/>
  <c r="BK17" i="2"/>
  <c r="BJ17" i="2"/>
  <c r="BI17" i="2"/>
  <c r="BH17" i="2"/>
  <c r="BG17" i="2"/>
  <c r="BF17" i="2"/>
  <c r="BE17" i="2"/>
  <c r="BD17" i="2"/>
  <c r="BC17" i="2"/>
  <c r="BB17" i="2"/>
  <c r="BA17" i="2"/>
  <c r="AZ17" i="2"/>
  <c r="AY17" i="2"/>
  <c r="AX17" i="2"/>
  <c r="AW17" i="2"/>
  <c r="AV17" i="2"/>
  <c r="AU17" i="2"/>
  <c r="AT17" i="2"/>
  <c r="BT16" i="2"/>
  <c r="BS16" i="2"/>
  <c r="BR16" i="2"/>
  <c r="BQ16" i="2"/>
  <c r="BP16" i="2"/>
  <c r="BO16" i="2"/>
  <c r="BN16" i="2"/>
  <c r="BM16" i="2"/>
  <c r="BL16" i="2"/>
  <c r="BK16" i="2"/>
  <c r="BJ16" i="2"/>
  <c r="BI16" i="2"/>
  <c r="BH16" i="2"/>
  <c r="BG16" i="2"/>
  <c r="BF16" i="2"/>
  <c r="BE16" i="2"/>
  <c r="BD16" i="2"/>
  <c r="BC16" i="2"/>
  <c r="BB16" i="2"/>
  <c r="BA16" i="2"/>
  <c r="AZ16" i="2"/>
  <c r="AY16" i="2"/>
  <c r="AX16" i="2"/>
  <c r="AW16" i="2"/>
  <c r="AV16" i="2"/>
  <c r="AU16" i="2"/>
  <c r="AT16" i="2"/>
  <c r="BT15" i="2"/>
  <c r="BS15" i="2"/>
  <c r="BR15" i="2"/>
  <c r="BQ15" i="2"/>
  <c r="BP15" i="2"/>
  <c r="BO15" i="2"/>
  <c r="BN15" i="2"/>
  <c r="BM15" i="2"/>
  <c r="BL15" i="2"/>
  <c r="BK15" i="2"/>
  <c r="BJ15" i="2"/>
  <c r="BI15" i="2"/>
  <c r="BH15" i="2"/>
  <c r="BG15" i="2"/>
  <c r="BF15" i="2"/>
  <c r="BE15" i="2"/>
  <c r="BD15" i="2"/>
  <c r="BC15" i="2"/>
  <c r="BB15" i="2"/>
  <c r="BA15" i="2"/>
  <c r="AZ15" i="2"/>
  <c r="AY15" i="2"/>
  <c r="AX15" i="2"/>
  <c r="AW15" i="2"/>
  <c r="AV15" i="2"/>
  <c r="AU15" i="2"/>
  <c r="AT15" i="2"/>
  <c r="BT14" i="2"/>
  <c r="BS14" i="2"/>
  <c r="BR14" i="2"/>
  <c r="BQ14" i="2"/>
  <c r="BP14" i="2"/>
  <c r="BO14" i="2"/>
  <c r="BN14" i="2"/>
  <c r="BM14" i="2"/>
  <c r="BL14" i="2"/>
  <c r="BK14" i="2"/>
  <c r="BJ14" i="2"/>
  <c r="BI14" i="2"/>
  <c r="BH14" i="2"/>
  <c r="BG14" i="2"/>
  <c r="BF14" i="2"/>
  <c r="BE14" i="2"/>
  <c r="BD14" i="2"/>
  <c r="BC14" i="2"/>
  <c r="BB14" i="2"/>
  <c r="BA14" i="2"/>
  <c r="AZ14" i="2"/>
  <c r="AY14" i="2"/>
  <c r="AX14" i="2"/>
  <c r="AW14" i="2"/>
  <c r="AV14" i="2"/>
  <c r="AU14" i="2"/>
  <c r="AT14" i="2"/>
  <c r="BT13" i="2"/>
  <c r="BS13" i="2"/>
  <c r="BR13" i="2"/>
  <c r="BQ13" i="2"/>
  <c r="BP13" i="2"/>
  <c r="BO13" i="2"/>
  <c r="BN13" i="2"/>
  <c r="BM13" i="2"/>
  <c r="BL13" i="2"/>
  <c r="BK13" i="2"/>
  <c r="BJ13" i="2"/>
  <c r="BI13" i="2"/>
  <c r="BH13" i="2"/>
  <c r="BG13" i="2"/>
  <c r="BF13" i="2"/>
  <c r="BE13" i="2"/>
  <c r="BD13" i="2"/>
  <c r="BC13" i="2"/>
  <c r="BB13" i="2"/>
  <c r="BA13" i="2"/>
  <c r="AZ13" i="2"/>
  <c r="AY13" i="2"/>
  <c r="AX13" i="2"/>
  <c r="AW13" i="2"/>
  <c r="AV13" i="2"/>
  <c r="AU13" i="2"/>
  <c r="AT13" i="2"/>
  <c r="BT12" i="2"/>
  <c r="BS12" i="2"/>
  <c r="BR12" i="2"/>
  <c r="BQ12" i="2"/>
  <c r="BP12" i="2"/>
  <c r="BO12" i="2"/>
  <c r="BN12" i="2"/>
  <c r="BM12" i="2"/>
  <c r="BL12" i="2"/>
  <c r="BK12" i="2"/>
  <c r="BJ12" i="2"/>
  <c r="BI12" i="2"/>
  <c r="BH12" i="2"/>
  <c r="BG12" i="2"/>
  <c r="BF12" i="2"/>
  <c r="BE12" i="2"/>
  <c r="BD12" i="2"/>
  <c r="BC12" i="2"/>
  <c r="BB12" i="2"/>
  <c r="BA12" i="2"/>
  <c r="AZ12" i="2"/>
  <c r="AY12" i="2"/>
  <c r="AX12" i="2"/>
  <c r="AW12" i="2"/>
  <c r="AV12" i="2"/>
  <c r="AU12" i="2"/>
  <c r="AT12" i="2"/>
  <c r="BT11" i="2"/>
  <c r="BS11" i="2"/>
  <c r="BR11" i="2"/>
  <c r="BQ11" i="2"/>
  <c r="BP11" i="2"/>
  <c r="BO11" i="2"/>
  <c r="BN11" i="2"/>
  <c r="BM11" i="2"/>
  <c r="BL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Y11" i="2"/>
  <c r="AX11" i="2"/>
  <c r="AW11" i="2"/>
  <c r="AV11" i="2"/>
  <c r="AU11" i="2"/>
  <c r="AT11" i="2"/>
  <c r="BT10" i="2"/>
  <c r="BS10" i="2"/>
  <c r="BR10" i="2"/>
  <c r="BQ10" i="2"/>
  <c r="BP10" i="2"/>
  <c r="BO10" i="2"/>
  <c r="BN10" i="2"/>
  <c r="BM10" i="2"/>
  <c r="BL10" i="2"/>
  <c r="BK10" i="2"/>
  <c r="BJ10" i="2"/>
  <c r="BI10" i="2"/>
  <c r="BH10" i="2"/>
  <c r="BG10" i="2"/>
  <c r="BF10" i="2"/>
  <c r="BE10" i="2"/>
  <c r="BD10" i="2"/>
  <c r="BC10" i="2"/>
  <c r="BB10" i="2"/>
  <c r="BA10" i="2"/>
  <c r="AZ10" i="2"/>
  <c r="AY10" i="2"/>
  <c r="AX10" i="2"/>
  <c r="AW10" i="2"/>
  <c r="AV10" i="2"/>
  <c r="AU10" i="2"/>
  <c r="AT10" i="2"/>
  <c r="BT9" i="2"/>
  <c r="BS9" i="2"/>
  <c r="BR9" i="2"/>
  <c r="BQ9" i="2"/>
  <c r="BP9" i="2"/>
  <c r="BO9" i="2"/>
  <c r="BN9" i="2"/>
  <c r="BM9" i="2"/>
  <c r="BL9" i="2"/>
  <c r="BK9" i="2"/>
  <c r="BJ9" i="2"/>
  <c r="BI9" i="2"/>
  <c r="BH9" i="2"/>
  <c r="BG9" i="2"/>
  <c r="BF9" i="2"/>
  <c r="BE9" i="2"/>
  <c r="BD9" i="2"/>
  <c r="BC9" i="2"/>
  <c r="BB9" i="2"/>
  <c r="BA9" i="2"/>
  <c r="AZ9" i="2"/>
  <c r="AY9" i="2"/>
  <c r="AX9" i="2"/>
  <c r="AW9" i="2"/>
  <c r="AV9" i="2"/>
  <c r="AU9" i="2"/>
  <c r="AT9" i="2"/>
  <c r="BT8" i="2"/>
  <c r="BS8" i="2"/>
  <c r="BR8" i="2"/>
  <c r="BQ8" i="2"/>
  <c r="BP8" i="2"/>
  <c r="BO8" i="2"/>
  <c r="BN8" i="2"/>
  <c r="BM8" i="2"/>
  <c r="BL8" i="2"/>
  <c r="BK8" i="2"/>
  <c r="BJ8" i="2"/>
  <c r="BI8" i="2"/>
  <c r="BH8" i="2"/>
  <c r="BG8" i="2"/>
  <c r="BF8" i="2"/>
  <c r="BE8" i="2"/>
  <c r="BD8" i="2"/>
  <c r="BC8" i="2"/>
  <c r="BB8" i="2"/>
  <c r="BA8" i="2"/>
  <c r="AZ8" i="2"/>
  <c r="AY8" i="2"/>
  <c r="AX8" i="2"/>
  <c r="AW8" i="2"/>
  <c r="AV8" i="2"/>
  <c r="AU8" i="2"/>
  <c r="AT8" i="2"/>
  <c r="BT7" i="2"/>
  <c r="BS7" i="2"/>
  <c r="BR7" i="2"/>
  <c r="BQ7" i="2"/>
  <c r="BP7" i="2"/>
  <c r="BO7" i="2"/>
  <c r="BN7" i="2"/>
  <c r="BM7" i="2"/>
  <c r="BL7" i="2"/>
  <c r="BK7" i="2"/>
  <c r="BJ7" i="2"/>
  <c r="BI7" i="2"/>
  <c r="BH7" i="2"/>
  <c r="BG7" i="2"/>
  <c r="BF7" i="2"/>
  <c r="BE7" i="2"/>
  <c r="BD7" i="2"/>
  <c r="BC7" i="2"/>
  <c r="BB7" i="2"/>
  <c r="BA7" i="2"/>
  <c r="AZ7" i="2"/>
  <c r="AY7" i="2"/>
  <c r="AX7" i="2"/>
  <c r="AW7" i="2"/>
  <c r="AV7" i="2"/>
  <c r="AU7" i="2"/>
  <c r="AT7" i="2"/>
  <c r="BT6" i="2"/>
  <c r="BS6" i="2"/>
  <c r="BR6" i="2"/>
  <c r="BQ6" i="2"/>
  <c r="BP6" i="2"/>
  <c r="BO6" i="2"/>
  <c r="BN6" i="2"/>
  <c r="BM6" i="2"/>
  <c r="BL6" i="2"/>
  <c r="BK6" i="2"/>
  <c r="BJ6" i="2"/>
  <c r="BI6" i="2"/>
  <c r="BH6" i="2"/>
  <c r="BG6" i="2"/>
  <c r="BF6" i="2"/>
  <c r="BE6" i="2"/>
  <c r="BD6" i="2"/>
  <c r="BC6" i="2"/>
  <c r="BB6" i="2"/>
  <c r="BA6" i="2"/>
  <c r="AZ6" i="2"/>
  <c r="AY6" i="2"/>
  <c r="AX6" i="2"/>
  <c r="AW6" i="2"/>
  <c r="AV6" i="2"/>
  <c r="AU6" i="2"/>
  <c r="AT6" i="2"/>
  <c r="BT5" i="2"/>
  <c r="BS5" i="2"/>
  <c r="BR5" i="2"/>
  <c r="BQ5" i="2"/>
  <c r="BP5" i="2"/>
  <c r="BO5" i="2"/>
  <c r="BN5" i="2"/>
  <c r="BM5" i="2"/>
  <c r="BL5" i="2"/>
  <c r="BK5" i="2"/>
  <c r="BJ5" i="2"/>
  <c r="BI5" i="2"/>
  <c r="BH5" i="2"/>
  <c r="BG5" i="2"/>
  <c r="BF5" i="2"/>
  <c r="BE5" i="2"/>
  <c r="BD5" i="2"/>
  <c r="BC5" i="2"/>
  <c r="BB5" i="2"/>
  <c r="BA5" i="2"/>
  <c r="AZ5" i="2"/>
  <c r="AY5" i="2"/>
  <c r="AX5" i="2"/>
  <c r="AW5" i="2"/>
  <c r="AV5" i="2"/>
  <c r="AU5" i="2"/>
  <c r="AT5" i="2"/>
  <c r="BT4" i="2"/>
  <c r="BS4" i="2"/>
  <c r="BR4" i="2"/>
  <c r="BQ4" i="2"/>
  <c r="BP4" i="2"/>
  <c r="BO4" i="2"/>
  <c r="BN4" i="2"/>
  <c r="BM4" i="2"/>
  <c r="BL4" i="2"/>
  <c r="BK4" i="2"/>
  <c r="BJ4" i="2"/>
  <c r="BI4" i="2"/>
  <c r="BH4" i="2"/>
  <c r="BG4" i="2"/>
  <c r="BF4" i="2"/>
  <c r="BE4" i="2"/>
  <c r="BD4" i="2"/>
  <c r="BC4" i="2"/>
  <c r="BB4" i="2"/>
  <c r="BA4" i="2"/>
  <c r="AZ4" i="2"/>
  <c r="AY4" i="2"/>
  <c r="AX4" i="2"/>
  <c r="AW4" i="2"/>
  <c r="AV4" i="2"/>
  <c r="AU4" i="2"/>
  <c r="AT4" i="2"/>
  <c r="BT3" i="2"/>
  <c r="BS3" i="2"/>
  <c r="BR3" i="2"/>
  <c r="BQ3" i="2"/>
  <c r="BP3" i="2"/>
  <c r="BO3" i="2"/>
  <c r="BN3" i="2"/>
  <c r="BM3" i="2"/>
  <c r="BL3" i="2"/>
  <c r="BK3" i="2"/>
  <c r="BJ3" i="2"/>
  <c r="BI3" i="2"/>
  <c r="BH3" i="2"/>
  <c r="BG3" i="2"/>
  <c r="BF3" i="2"/>
  <c r="BE3" i="2"/>
  <c r="BD3" i="2"/>
  <c r="BC3" i="2"/>
  <c r="BB3" i="2"/>
  <c r="BA3" i="2"/>
  <c r="AZ3" i="2"/>
  <c r="AY3" i="2"/>
  <c r="AX3" i="2"/>
  <c r="AW3" i="2"/>
  <c r="AV3" i="2"/>
  <c r="AU3" i="2"/>
  <c r="AT3" i="2"/>
  <c r="AR90" i="2"/>
  <c r="AQ90" i="2"/>
  <c r="AP90" i="2"/>
  <c r="AO90" i="2"/>
  <c r="AN90" i="2"/>
  <c r="AM90" i="2"/>
  <c r="AL90" i="2"/>
  <c r="AK90" i="2"/>
  <c r="AJ90" i="2"/>
  <c r="AI90" i="2"/>
  <c r="AH90" i="2"/>
  <c r="AG90" i="2"/>
  <c r="AF90" i="2"/>
  <c r="AE90" i="2"/>
  <c r="AD90" i="2"/>
  <c r="AC90" i="2"/>
  <c r="AB90" i="2"/>
  <c r="AA90" i="2"/>
  <c r="Z90" i="2"/>
  <c r="Y90" i="2"/>
  <c r="X90" i="2"/>
  <c r="W90" i="2"/>
  <c r="V90" i="2"/>
  <c r="U90" i="2"/>
  <c r="T90" i="2"/>
  <c r="S90" i="2"/>
  <c r="R90" i="2"/>
  <c r="AR89" i="2"/>
  <c r="AQ89" i="2"/>
  <c r="AP89" i="2"/>
  <c r="AO89" i="2"/>
  <c r="AN89" i="2"/>
  <c r="AM89" i="2"/>
  <c r="AL89" i="2"/>
  <c r="AK89" i="2"/>
  <c r="AJ89" i="2"/>
  <c r="AI89" i="2"/>
  <c r="AH89" i="2"/>
  <c r="AG89" i="2"/>
  <c r="AF89" i="2"/>
  <c r="AE89" i="2"/>
  <c r="AD89" i="2"/>
  <c r="AC89" i="2"/>
  <c r="AB89" i="2"/>
  <c r="AA89" i="2"/>
  <c r="Z89" i="2"/>
  <c r="Y89" i="2"/>
  <c r="X89" i="2"/>
  <c r="W89" i="2"/>
  <c r="V89" i="2"/>
  <c r="U89" i="2"/>
  <c r="T89" i="2"/>
  <c r="S89" i="2"/>
  <c r="R89" i="2"/>
  <c r="AR88" i="2"/>
  <c r="AQ88" i="2"/>
  <c r="AP88" i="2"/>
  <c r="AO88" i="2"/>
  <c r="AN88" i="2"/>
  <c r="AM88" i="2"/>
  <c r="AL88" i="2"/>
  <c r="AK88" i="2"/>
  <c r="AJ88" i="2"/>
  <c r="AI88" i="2"/>
  <c r="AH88" i="2"/>
  <c r="AG88" i="2"/>
  <c r="AF88" i="2"/>
  <c r="AE88" i="2"/>
  <c r="AD88" i="2"/>
  <c r="AC88" i="2"/>
  <c r="AB88" i="2"/>
  <c r="AA88" i="2"/>
  <c r="Z88" i="2"/>
  <c r="Y88" i="2"/>
  <c r="X88" i="2"/>
  <c r="W88" i="2"/>
  <c r="V88" i="2"/>
  <c r="U88" i="2"/>
  <c r="T88" i="2"/>
  <c r="S88" i="2"/>
  <c r="R88" i="2"/>
  <c r="AR87" i="2"/>
  <c r="AQ87" i="2"/>
  <c r="AP87" i="2"/>
  <c r="AO87" i="2"/>
  <c r="AN87" i="2"/>
  <c r="AM87" i="2"/>
  <c r="AL87" i="2"/>
  <c r="AK87" i="2"/>
  <c r="AJ87" i="2"/>
  <c r="AI87" i="2"/>
  <c r="AH87" i="2"/>
  <c r="AG87" i="2"/>
  <c r="AF87" i="2"/>
  <c r="AE87" i="2"/>
  <c r="AD87" i="2"/>
  <c r="AC87" i="2"/>
  <c r="AB87" i="2"/>
  <c r="AA87" i="2"/>
  <c r="Z87" i="2"/>
  <c r="Y87" i="2"/>
  <c r="X87" i="2"/>
  <c r="W87" i="2"/>
  <c r="V87" i="2"/>
  <c r="U87" i="2"/>
  <c r="T87" i="2"/>
  <c r="S87" i="2"/>
  <c r="R87" i="2"/>
  <c r="AR86" i="2"/>
  <c r="AQ86" i="2"/>
  <c r="AP86" i="2"/>
  <c r="AO86" i="2"/>
  <c r="AN86" i="2"/>
  <c r="AM86" i="2"/>
  <c r="AL86" i="2"/>
  <c r="AK86" i="2"/>
  <c r="AJ86" i="2"/>
  <c r="AI86" i="2"/>
  <c r="AH86" i="2"/>
  <c r="AG86" i="2"/>
  <c r="AF86" i="2"/>
  <c r="AE86" i="2"/>
  <c r="AD86" i="2"/>
  <c r="AC86" i="2"/>
  <c r="AB86" i="2"/>
  <c r="AA86" i="2"/>
  <c r="Z86" i="2"/>
  <c r="Y86" i="2"/>
  <c r="X86" i="2"/>
  <c r="W86" i="2"/>
  <c r="V86" i="2"/>
  <c r="U86" i="2"/>
  <c r="T86" i="2"/>
  <c r="S86" i="2"/>
  <c r="R86" i="2"/>
  <c r="AR85" i="2"/>
  <c r="AQ85" i="2"/>
  <c r="AP85" i="2"/>
  <c r="AO85" i="2"/>
  <c r="AN85" i="2"/>
  <c r="AM85" i="2"/>
  <c r="AL85" i="2"/>
  <c r="AK85" i="2"/>
  <c r="AJ85" i="2"/>
  <c r="AI85" i="2"/>
  <c r="AH85" i="2"/>
  <c r="AG85" i="2"/>
  <c r="AF85" i="2"/>
  <c r="AE85" i="2"/>
  <c r="AD85" i="2"/>
  <c r="AC85" i="2"/>
  <c r="AB85" i="2"/>
  <c r="AA85" i="2"/>
  <c r="Z85" i="2"/>
  <c r="Y85" i="2"/>
  <c r="X85" i="2"/>
  <c r="W85" i="2"/>
  <c r="V85" i="2"/>
  <c r="U85" i="2"/>
  <c r="T85" i="2"/>
  <c r="S85" i="2"/>
  <c r="R85" i="2"/>
  <c r="AR84" i="2"/>
  <c r="AQ84" i="2"/>
  <c r="AP84" i="2"/>
  <c r="AO84" i="2"/>
  <c r="AN84" i="2"/>
  <c r="AM84" i="2"/>
  <c r="AL84" i="2"/>
  <c r="AK84" i="2"/>
  <c r="AJ84" i="2"/>
  <c r="AI84" i="2"/>
  <c r="AH84" i="2"/>
  <c r="AG84" i="2"/>
  <c r="AF84" i="2"/>
  <c r="AE84" i="2"/>
  <c r="AD84" i="2"/>
  <c r="AC84" i="2"/>
  <c r="AB84" i="2"/>
  <c r="AA84" i="2"/>
  <c r="Z84" i="2"/>
  <c r="Y84" i="2"/>
  <c r="X84" i="2"/>
  <c r="W84" i="2"/>
  <c r="V84" i="2"/>
  <c r="U84" i="2"/>
  <c r="T84" i="2"/>
  <c r="S84" i="2"/>
  <c r="R84" i="2"/>
  <c r="AR83" i="2"/>
  <c r="AQ83" i="2"/>
  <c r="AP83" i="2"/>
  <c r="AO83" i="2"/>
  <c r="AN83" i="2"/>
  <c r="AM83" i="2"/>
  <c r="AL83" i="2"/>
  <c r="AK83" i="2"/>
  <c r="AJ83" i="2"/>
  <c r="AI83" i="2"/>
  <c r="AH83" i="2"/>
  <c r="AG83" i="2"/>
  <c r="AF83" i="2"/>
  <c r="AE83" i="2"/>
  <c r="AD83" i="2"/>
  <c r="AC83" i="2"/>
  <c r="AB83" i="2"/>
  <c r="AA83" i="2"/>
  <c r="Z83" i="2"/>
  <c r="Y83" i="2"/>
  <c r="X83" i="2"/>
  <c r="W83" i="2"/>
  <c r="V83" i="2"/>
  <c r="U83" i="2"/>
  <c r="T83" i="2"/>
  <c r="S83" i="2"/>
  <c r="R83" i="2"/>
  <c r="AR82" i="2"/>
  <c r="AQ82" i="2"/>
  <c r="AP82" i="2"/>
  <c r="AO82" i="2"/>
  <c r="AN82" i="2"/>
  <c r="AM82" i="2"/>
  <c r="AL82" i="2"/>
  <c r="AK82" i="2"/>
  <c r="AJ82" i="2"/>
  <c r="AI82" i="2"/>
  <c r="AH82" i="2"/>
  <c r="AG82" i="2"/>
  <c r="AF82" i="2"/>
  <c r="AE82" i="2"/>
  <c r="AD82" i="2"/>
  <c r="AC82" i="2"/>
  <c r="AB82" i="2"/>
  <c r="AA82" i="2"/>
  <c r="Z82" i="2"/>
  <c r="Y82" i="2"/>
  <c r="X82" i="2"/>
  <c r="W82" i="2"/>
  <c r="V82" i="2"/>
  <c r="U82" i="2"/>
  <c r="T82" i="2"/>
  <c r="S82" i="2"/>
  <c r="R82" i="2"/>
  <c r="AR81" i="2"/>
  <c r="AQ81" i="2"/>
  <c r="AP81" i="2"/>
  <c r="AO81" i="2"/>
  <c r="AN81" i="2"/>
  <c r="AM81" i="2"/>
  <c r="AL81" i="2"/>
  <c r="AK81" i="2"/>
  <c r="AJ81" i="2"/>
  <c r="AI81" i="2"/>
  <c r="AH81" i="2"/>
  <c r="AG81" i="2"/>
  <c r="AF81" i="2"/>
  <c r="AE81" i="2"/>
  <c r="AD81" i="2"/>
  <c r="AC81" i="2"/>
  <c r="AB81" i="2"/>
  <c r="AA81" i="2"/>
  <c r="Z81" i="2"/>
  <c r="Y81" i="2"/>
  <c r="X81" i="2"/>
  <c r="W81" i="2"/>
  <c r="V81" i="2"/>
  <c r="U81" i="2"/>
  <c r="T81" i="2"/>
  <c r="S81" i="2"/>
  <c r="R81" i="2"/>
  <c r="AR80" i="2"/>
  <c r="AQ80" i="2"/>
  <c r="AP80" i="2"/>
  <c r="AO80" i="2"/>
  <c r="AN80" i="2"/>
  <c r="AM80" i="2"/>
  <c r="AL80" i="2"/>
  <c r="AK80" i="2"/>
  <c r="AJ80" i="2"/>
  <c r="AI80" i="2"/>
  <c r="AH80" i="2"/>
  <c r="AG80" i="2"/>
  <c r="AF80" i="2"/>
  <c r="AE80" i="2"/>
  <c r="AD80" i="2"/>
  <c r="AC80" i="2"/>
  <c r="AB80" i="2"/>
  <c r="AA80" i="2"/>
  <c r="Z80" i="2"/>
  <c r="Y80" i="2"/>
  <c r="X80" i="2"/>
  <c r="W80" i="2"/>
  <c r="V80" i="2"/>
  <c r="U80" i="2"/>
  <c r="T80" i="2"/>
  <c r="S80" i="2"/>
  <c r="R80" i="2"/>
  <c r="AR79" i="2"/>
  <c r="AQ79" i="2"/>
  <c r="AP79" i="2"/>
  <c r="AO79" i="2"/>
  <c r="AN79" i="2"/>
  <c r="AM79" i="2"/>
  <c r="AL79" i="2"/>
  <c r="AK79" i="2"/>
  <c r="AJ79" i="2"/>
  <c r="AI79" i="2"/>
  <c r="AH79" i="2"/>
  <c r="AG79" i="2"/>
  <c r="AF79" i="2"/>
  <c r="AE79" i="2"/>
  <c r="AD79" i="2"/>
  <c r="AC79" i="2"/>
  <c r="AB79" i="2"/>
  <c r="AA79" i="2"/>
  <c r="Z79" i="2"/>
  <c r="Y79" i="2"/>
  <c r="X79" i="2"/>
  <c r="W79" i="2"/>
  <c r="V79" i="2"/>
  <c r="U79" i="2"/>
  <c r="T79" i="2"/>
  <c r="S79" i="2"/>
  <c r="R79" i="2"/>
  <c r="AR78" i="2"/>
  <c r="AQ78" i="2"/>
  <c r="AP78" i="2"/>
  <c r="AO78" i="2"/>
  <c r="AN78" i="2"/>
  <c r="AM78" i="2"/>
  <c r="AL78" i="2"/>
  <c r="AK78" i="2"/>
  <c r="AJ78" i="2"/>
  <c r="AI78" i="2"/>
  <c r="AH78" i="2"/>
  <c r="AG78" i="2"/>
  <c r="AF78" i="2"/>
  <c r="AE78" i="2"/>
  <c r="AD78" i="2"/>
  <c r="AC78" i="2"/>
  <c r="AB78" i="2"/>
  <c r="AA78" i="2"/>
  <c r="Z78" i="2"/>
  <c r="Y78" i="2"/>
  <c r="X78" i="2"/>
  <c r="W78" i="2"/>
  <c r="V78" i="2"/>
  <c r="U78" i="2"/>
  <c r="T78" i="2"/>
  <c r="S78" i="2"/>
  <c r="R78" i="2"/>
  <c r="AR77" i="2"/>
  <c r="AQ77" i="2"/>
  <c r="AP77" i="2"/>
  <c r="AO77" i="2"/>
  <c r="AN77" i="2"/>
  <c r="AM77" i="2"/>
  <c r="AL77" i="2"/>
  <c r="AK77" i="2"/>
  <c r="AJ77" i="2"/>
  <c r="AI77" i="2"/>
  <c r="AH77" i="2"/>
  <c r="AG77" i="2"/>
  <c r="AF77" i="2"/>
  <c r="AE77" i="2"/>
  <c r="AD77" i="2"/>
  <c r="AC77" i="2"/>
  <c r="AB77" i="2"/>
  <c r="AA77" i="2"/>
  <c r="Z77" i="2"/>
  <c r="Y77" i="2"/>
  <c r="X77" i="2"/>
  <c r="W77" i="2"/>
  <c r="V77" i="2"/>
  <c r="U77" i="2"/>
  <c r="T77" i="2"/>
  <c r="S77" i="2"/>
  <c r="R77" i="2"/>
  <c r="AR76" i="2"/>
  <c r="AQ76" i="2"/>
  <c r="AP76" i="2"/>
  <c r="AO76" i="2"/>
  <c r="AN76" i="2"/>
  <c r="AM76" i="2"/>
  <c r="AL76" i="2"/>
  <c r="AK76" i="2"/>
  <c r="AJ76" i="2"/>
  <c r="AI76" i="2"/>
  <c r="AH76" i="2"/>
  <c r="AG76" i="2"/>
  <c r="AF76" i="2"/>
  <c r="AE76" i="2"/>
  <c r="AD76" i="2"/>
  <c r="AC76" i="2"/>
  <c r="AB76" i="2"/>
  <c r="AA76" i="2"/>
  <c r="Z76" i="2"/>
  <c r="Y76" i="2"/>
  <c r="X76" i="2"/>
  <c r="W76" i="2"/>
  <c r="V76" i="2"/>
  <c r="U76" i="2"/>
  <c r="T76" i="2"/>
  <c r="S76" i="2"/>
  <c r="R76" i="2"/>
  <c r="AR75" i="2"/>
  <c r="AQ75" i="2"/>
  <c r="AP75" i="2"/>
  <c r="AO75" i="2"/>
  <c r="AN75" i="2"/>
  <c r="AM75" i="2"/>
  <c r="AL75" i="2"/>
  <c r="AK75" i="2"/>
  <c r="AJ75" i="2"/>
  <c r="AI75" i="2"/>
  <c r="AH75" i="2"/>
  <c r="AG75" i="2"/>
  <c r="AF75" i="2"/>
  <c r="AE75" i="2"/>
  <c r="AD75" i="2"/>
  <c r="AC75" i="2"/>
  <c r="AB75" i="2"/>
  <c r="AA75" i="2"/>
  <c r="Z75" i="2"/>
  <c r="Y75" i="2"/>
  <c r="X75" i="2"/>
  <c r="W75" i="2"/>
  <c r="V75" i="2"/>
  <c r="U75" i="2"/>
  <c r="T75" i="2"/>
  <c r="S75" i="2"/>
  <c r="R75" i="2"/>
  <c r="AR74" i="2"/>
  <c r="AQ74" i="2"/>
  <c r="AP74" i="2"/>
  <c r="AO74" i="2"/>
  <c r="AN74" i="2"/>
  <c r="AM74" i="2"/>
  <c r="AL74" i="2"/>
  <c r="AK74" i="2"/>
  <c r="AJ74" i="2"/>
  <c r="AI74" i="2"/>
  <c r="AH74" i="2"/>
  <c r="AG74" i="2"/>
  <c r="AF74" i="2"/>
  <c r="AE74" i="2"/>
  <c r="AD74" i="2"/>
  <c r="AC74" i="2"/>
  <c r="AB74" i="2"/>
  <c r="AA74" i="2"/>
  <c r="Z74" i="2"/>
  <c r="Y74" i="2"/>
  <c r="X74" i="2"/>
  <c r="W74" i="2"/>
  <c r="V74" i="2"/>
  <c r="U74" i="2"/>
  <c r="T74" i="2"/>
  <c r="S74" i="2"/>
  <c r="R74" i="2"/>
  <c r="AR73" i="2"/>
  <c r="AQ73" i="2"/>
  <c r="AP73" i="2"/>
  <c r="AO73" i="2"/>
  <c r="AN73" i="2"/>
  <c r="AM73" i="2"/>
  <c r="AL73" i="2"/>
  <c r="AK73" i="2"/>
  <c r="AJ73" i="2"/>
  <c r="AI73" i="2"/>
  <c r="AH73" i="2"/>
  <c r="AG73" i="2"/>
  <c r="AF73" i="2"/>
  <c r="AE73" i="2"/>
  <c r="AD73" i="2"/>
  <c r="AC73" i="2"/>
  <c r="AB73" i="2"/>
  <c r="AA73" i="2"/>
  <c r="Z73" i="2"/>
  <c r="Y73" i="2"/>
  <c r="X73" i="2"/>
  <c r="W73" i="2"/>
  <c r="V73" i="2"/>
  <c r="U73" i="2"/>
  <c r="T73" i="2"/>
  <c r="S73" i="2"/>
  <c r="R73" i="2"/>
  <c r="AR72" i="2"/>
  <c r="AQ72" i="2"/>
  <c r="AP72" i="2"/>
  <c r="AO72" i="2"/>
  <c r="AN72" i="2"/>
  <c r="AM72" i="2"/>
  <c r="AL72" i="2"/>
  <c r="AK72" i="2"/>
  <c r="AJ72" i="2"/>
  <c r="AI72" i="2"/>
  <c r="AH72" i="2"/>
  <c r="AG72" i="2"/>
  <c r="AF72" i="2"/>
  <c r="AE72" i="2"/>
  <c r="AD72" i="2"/>
  <c r="AC72" i="2"/>
  <c r="AB72" i="2"/>
  <c r="AA72" i="2"/>
  <c r="Z72" i="2"/>
  <c r="Y72" i="2"/>
  <c r="X72" i="2"/>
  <c r="W72" i="2"/>
  <c r="V72" i="2"/>
  <c r="U72" i="2"/>
  <c r="T72" i="2"/>
  <c r="S72" i="2"/>
  <c r="R72" i="2"/>
  <c r="AR71" i="2"/>
  <c r="AQ71" i="2"/>
  <c r="AP71" i="2"/>
  <c r="AO71" i="2"/>
  <c r="AN71" i="2"/>
  <c r="AM71" i="2"/>
  <c r="AL71" i="2"/>
  <c r="AK71" i="2"/>
  <c r="AJ71" i="2"/>
  <c r="AI71" i="2"/>
  <c r="AH71" i="2"/>
  <c r="AG71" i="2"/>
  <c r="AF71" i="2"/>
  <c r="AE71" i="2"/>
  <c r="AD71" i="2"/>
  <c r="AC71" i="2"/>
  <c r="AB71" i="2"/>
  <c r="AA71" i="2"/>
  <c r="Z71" i="2"/>
  <c r="Y71" i="2"/>
  <c r="X71" i="2"/>
  <c r="W71" i="2"/>
  <c r="V71" i="2"/>
  <c r="U71" i="2"/>
  <c r="T71" i="2"/>
  <c r="S71" i="2"/>
  <c r="R71" i="2"/>
  <c r="AR70" i="2"/>
  <c r="AQ70" i="2"/>
  <c r="AP70" i="2"/>
  <c r="AO70" i="2"/>
  <c r="AN70" i="2"/>
  <c r="AM70" i="2"/>
  <c r="AL70" i="2"/>
  <c r="AK70" i="2"/>
  <c r="AJ70" i="2"/>
  <c r="AI70" i="2"/>
  <c r="AH70" i="2"/>
  <c r="AG70" i="2"/>
  <c r="AF70" i="2"/>
  <c r="AE70" i="2"/>
  <c r="AD70" i="2"/>
  <c r="AC70" i="2"/>
  <c r="AB70" i="2"/>
  <c r="AA70" i="2"/>
  <c r="Z70" i="2"/>
  <c r="Y70" i="2"/>
  <c r="X70" i="2"/>
  <c r="W70" i="2"/>
  <c r="V70" i="2"/>
  <c r="U70" i="2"/>
  <c r="T70" i="2"/>
  <c r="S70" i="2"/>
  <c r="R70" i="2"/>
  <c r="AR69" i="2"/>
  <c r="AQ69" i="2"/>
  <c r="AP69" i="2"/>
  <c r="AO69" i="2"/>
  <c r="AN69" i="2"/>
  <c r="AM69" i="2"/>
  <c r="AL69" i="2"/>
  <c r="AK69" i="2"/>
  <c r="AJ69" i="2"/>
  <c r="AI69" i="2"/>
  <c r="AH69" i="2"/>
  <c r="AG69" i="2"/>
  <c r="AF69" i="2"/>
  <c r="AE69" i="2"/>
  <c r="AD69" i="2"/>
  <c r="AC69" i="2"/>
  <c r="AB69" i="2"/>
  <c r="AA69" i="2"/>
  <c r="Z69" i="2"/>
  <c r="Y69" i="2"/>
  <c r="X69" i="2"/>
  <c r="W69" i="2"/>
  <c r="V69" i="2"/>
  <c r="U69" i="2"/>
  <c r="T69" i="2"/>
  <c r="S69" i="2"/>
  <c r="R69" i="2"/>
  <c r="AR68" i="2"/>
  <c r="AQ68" i="2"/>
  <c r="AP68" i="2"/>
  <c r="AO68" i="2"/>
  <c r="AN68" i="2"/>
  <c r="AM68" i="2"/>
  <c r="AL68" i="2"/>
  <c r="AK68" i="2"/>
  <c r="AJ68" i="2"/>
  <c r="AI68" i="2"/>
  <c r="AH68" i="2"/>
  <c r="AG68" i="2"/>
  <c r="AF68" i="2"/>
  <c r="AE68" i="2"/>
  <c r="AD68" i="2"/>
  <c r="AC68" i="2"/>
  <c r="AB68" i="2"/>
  <c r="AA68" i="2"/>
  <c r="Z68" i="2"/>
  <c r="Y68" i="2"/>
  <c r="X68" i="2"/>
  <c r="W68" i="2"/>
  <c r="V68" i="2"/>
  <c r="U68" i="2"/>
  <c r="T68" i="2"/>
  <c r="S68" i="2"/>
  <c r="R68" i="2"/>
  <c r="AR67" i="2"/>
  <c r="AQ67" i="2"/>
  <c r="AP67" i="2"/>
  <c r="AO67" i="2"/>
  <c r="AN67" i="2"/>
  <c r="AM67" i="2"/>
  <c r="AL67" i="2"/>
  <c r="AK67" i="2"/>
  <c r="AJ67" i="2"/>
  <c r="AI67" i="2"/>
  <c r="AH67" i="2"/>
  <c r="AG67" i="2"/>
  <c r="AF67" i="2"/>
  <c r="AE67" i="2"/>
  <c r="AD67" i="2"/>
  <c r="AC67" i="2"/>
  <c r="AB67" i="2"/>
  <c r="AA67" i="2"/>
  <c r="Z67" i="2"/>
  <c r="Y67" i="2"/>
  <c r="X67" i="2"/>
  <c r="W67" i="2"/>
  <c r="V67" i="2"/>
  <c r="U67" i="2"/>
  <c r="T67" i="2"/>
  <c r="S67" i="2"/>
  <c r="R67" i="2"/>
  <c r="AR66" i="2"/>
  <c r="AQ66" i="2"/>
  <c r="AP66" i="2"/>
  <c r="AO66" i="2"/>
  <c r="AN66" i="2"/>
  <c r="AM66" i="2"/>
  <c r="AL66" i="2"/>
  <c r="AK66" i="2"/>
  <c r="AJ66" i="2"/>
  <c r="AI66" i="2"/>
  <c r="AH66" i="2"/>
  <c r="AG66" i="2"/>
  <c r="AF66" i="2"/>
  <c r="AE66" i="2"/>
  <c r="AD66" i="2"/>
  <c r="AC66" i="2"/>
  <c r="AB66" i="2"/>
  <c r="AA66" i="2"/>
  <c r="Z66" i="2"/>
  <c r="Y66" i="2"/>
  <c r="X66" i="2"/>
  <c r="W66" i="2"/>
  <c r="V66" i="2"/>
  <c r="U66" i="2"/>
  <c r="T66" i="2"/>
  <c r="S66" i="2"/>
  <c r="R66" i="2"/>
  <c r="AR65" i="2"/>
  <c r="AQ65" i="2"/>
  <c r="AP65" i="2"/>
  <c r="AO65" i="2"/>
  <c r="AN65" i="2"/>
  <c r="AM65" i="2"/>
  <c r="AL65" i="2"/>
  <c r="AK65" i="2"/>
  <c r="AJ65" i="2"/>
  <c r="AI65" i="2"/>
  <c r="AH65" i="2"/>
  <c r="AG65" i="2"/>
  <c r="AF65" i="2"/>
  <c r="AE65" i="2"/>
  <c r="AD65" i="2"/>
  <c r="AC65" i="2"/>
  <c r="AB65" i="2"/>
  <c r="AA65" i="2"/>
  <c r="Z65" i="2"/>
  <c r="Y65" i="2"/>
  <c r="X65" i="2"/>
  <c r="W65" i="2"/>
  <c r="V65" i="2"/>
  <c r="U65" i="2"/>
  <c r="T65" i="2"/>
  <c r="S65" i="2"/>
  <c r="R65" i="2"/>
  <c r="AR64" i="2"/>
  <c r="AQ64" i="2"/>
  <c r="AP64" i="2"/>
  <c r="AO64" i="2"/>
  <c r="AN64" i="2"/>
  <c r="AM64" i="2"/>
  <c r="AL64" i="2"/>
  <c r="AK64" i="2"/>
  <c r="AJ64" i="2"/>
  <c r="AI64" i="2"/>
  <c r="AH64" i="2"/>
  <c r="AG64" i="2"/>
  <c r="AF64" i="2"/>
  <c r="AE64" i="2"/>
  <c r="AD64" i="2"/>
  <c r="AC64" i="2"/>
  <c r="AB64" i="2"/>
  <c r="AA64" i="2"/>
  <c r="Z64" i="2"/>
  <c r="Y64" i="2"/>
  <c r="X64" i="2"/>
  <c r="W64" i="2"/>
  <c r="V64" i="2"/>
  <c r="U64" i="2"/>
  <c r="T64" i="2"/>
  <c r="S64" i="2"/>
  <c r="R64" i="2"/>
  <c r="AR63" i="2"/>
  <c r="AQ63" i="2"/>
  <c r="AP63" i="2"/>
  <c r="AO63" i="2"/>
  <c r="AN63" i="2"/>
  <c r="AM63" i="2"/>
  <c r="AL63" i="2"/>
  <c r="AK63" i="2"/>
  <c r="AJ63" i="2"/>
  <c r="AI63" i="2"/>
  <c r="AH63" i="2"/>
  <c r="AG63" i="2"/>
  <c r="AF63" i="2"/>
  <c r="AE63" i="2"/>
  <c r="AD63" i="2"/>
  <c r="AC63" i="2"/>
  <c r="AB63" i="2"/>
  <c r="AA63" i="2"/>
  <c r="Z63" i="2"/>
  <c r="Y63" i="2"/>
  <c r="X63" i="2"/>
  <c r="W63" i="2"/>
  <c r="V63" i="2"/>
  <c r="U63" i="2"/>
  <c r="T63" i="2"/>
  <c r="S63" i="2"/>
  <c r="R63" i="2"/>
  <c r="AR62" i="2"/>
  <c r="AQ62" i="2"/>
  <c r="AP62" i="2"/>
  <c r="AO62" i="2"/>
  <c r="AN62" i="2"/>
  <c r="AM62" i="2"/>
  <c r="AL62" i="2"/>
  <c r="AK62" i="2"/>
  <c r="AJ62" i="2"/>
  <c r="AI62" i="2"/>
  <c r="AH62" i="2"/>
  <c r="AG62" i="2"/>
  <c r="AF62" i="2"/>
  <c r="AE62" i="2"/>
  <c r="AD62" i="2"/>
  <c r="AC62" i="2"/>
  <c r="AB62" i="2"/>
  <c r="AA62" i="2"/>
  <c r="Z62" i="2"/>
  <c r="Y62" i="2"/>
  <c r="X62" i="2"/>
  <c r="W62" i="2"/>
  <c r="V62" i="2"/>
  <c r="U62" i="2"/>
  <c r="T62" i="2"/>
  <c r="S62" i="2"/>
  <c r="R62" i="2"/>
  <c r="AR61" i="2"/>
  <c r="AQ61" i="2"/>
  <c r="AP61" i="2"/>
  <c r="AO61" i="2"/>
  <c r="AN61" i="2"/>
  <c r="AM61" i="2"/>
  <c r="AL61" i="2"/>
  <c r="AK61" i="2"/>
  <c r="AJ61" i="2"/>
  <c r="AI61" i="2"/>
  <c r="AH61" i="2"/>
  <c r="AG61" i="2"/>
  <c r="AF61" i="2"/>
  <c r="AE61" i="2"/>
  <c r="AD61" i="2"/>
  <c r="AC61" i="2"/>
  <c r="AB61" i="2"/>
  <c r="AA61" i="2"/>
  <c r="Z61" i="2"/>
  <c r="Y61" i="2"/>
  <c r="X61" i="2"/>
  <c r="W61" i="2"/>
  <c r="V61" i="2"/>
  <c r="U61" i="2"/>
  <c r="T61" i="2"/>
  <c r="S61" i="2"/>
  <c r="R61" i="2"/>
  <c r="AR60" i="2"/>
  <c r="AQ60" i="2"/>
  <c r="AP60" i="2"/>
  <c r="AO60" i="2"/>
  <c r="AN60" i="2"/>
  <c r="AM60" i="2"/>
  <c r="AL60" i="2"/>
  <c r="AK60" i="2"/>
  <c r="AJ60" i="2"/>
  <c r="AI60" i="2"/>
  <c r="AH60" i="2"/>
  <c r="AG60" i="2"/>
  <c r="AF60" i="2"/>
  <c r="AE60" i="2"/>
  <c r="AD60" i="2"/>
  <c r="AC60" i="2"/>
  <c r="AB60" i="2"/>
  <c r="AA60" i="2"/>
  <c r="Z60" i="2"/>
  <c r="Y60" i="2"/>
  <c r="X60" i="2"/>
  <c r="W60" i="2"/>
  <c r="V60" i="2"/>
  <c r="U60" i="2"/>
  <c r="T60" i="2"/>
  <c r="S60" i="2"/>
  <c r="R60" i="2"/>
  <c r="AR59" i="2"/>
  <c r="AQ59" i="2"/>
  <c r="AP59" i="2"/>
  <c r="AO59" i="2"/>
  <c r="AN59" i="2"/>
  <c r="AM59" i="2"/>
  <c r="AL59" i="2"/>
  <c r="AK59" i="2"/>
  <c r="AJ59" i="2"/>
  <c r="AI59" i="2"/>
  <c r="AH59" i="2"/>
  <c r="AG59" i="2"/>
  <c r="AF59" i="2"/>
  <c r="AE59" i="2"/>
  <c r="AD59" i="2"/>
  <c r="AC59" i="2"/>
  <c r="AB59" i="2"/>
  <c r="AA59" i="2"/>
  <c r="Z59" i="2"/>
  <c r="Y59" i="2"/>
  <c r="X59" i="2"/>
  <c r="W59" i="2"/>
  <c r="V59" i="2"/>
  <c r="U59" i="2"/>
  <c r="T59" i="2"/>
  <c r="S59" i="2"/>
  <c r="R59" i="2"/>
  <c r="AR58" i="2"/>
  <c r="AQ58" i="2"/>
  <c r="AP58" i="2"/>
  <c r="AO58" i="2"/>
  <c r="AN58" i="2"/>
  <c r="AM58" i="2"/>
  <c r="AL58" i="2"/>
  <c r="AK58" i="2"/>
  <c r="AJ58" i="2"/>
  <c r="AI58" i="2"/>
  <c r="AH58" i="2"/>
  <c r="AG58" i="2"/>
  <c r="AF58" i="2"/>
  <c r="AE58" i="2"/>
  <c r="AD58" i="2"/>
  <c r="AC58" i="2"/>
  <c r="AB58" i="2"/>
  <c r="AA58" i="2"/>
  <c r="Z58" i="2"/>
  <c r="Y58" i="2"/>
  <c r="X58" i="2"/>
  <c r="W58" i="2"/>
  <c r="V58" i="2"/>
  <c r="U58" i="2"/>
  <c r="T58" i="2"/>
  <c r="S58" i="2"/>
  <c r="R58" i="2"/>
  <c r="AR57" i="2"/>
  <c r="AQ57" i="2"/>
  <c r="AP57" i="2"/>
  <c r="AO57" i="2"/>
  <c r="AN57" i="2"/>
  <c r="AM57" i="2"/>
  <c r="AL57" i="2"/>
  <c r="AK57" i="2"/>
  <c r="AJ57" i="2"/>
  <c r="AI57" i="2"/>
  <c r="AH57" i="2"/>
  <c r="AG57" i="2"/>
  <c r="AF57" i="2"/>
  <c r="AE57" i="2"/>
  <c r="AD57" i="2"/>
  <c r="AC57" i="2"/>
  <c r="AB57" i="2"/>
  <c r="AA57" i="2"/>
  <c r="Z57" i="2"/>
  <c r="Y57" i="2"/>
  <c r="X57" i="2"/>
  <c r="W57" i="2"/>
  <c r="V57" i="2"/>
  <c r="U57" i="2"/>
  <c r="T57" i="2"/>
  <c r="S57" i="2"/>
  <c r="R57" i="2"/>
  <c r="AR56" i="2"/>
  <c r="AQ56" i="2"/>
  <c r="AP56" i="2"/>
  <c r="AO56" i="2"/>
  <c r="AN56" i="2"/>
  <c r="AM56" i="2"/>
  <c r="AL56" i="2"/>
  <c r="AK56" i="2"/>
  <c r="AJ56" i="2"/>
  <c r="AI56" i="2"/>
  <c r="AH56" i="2"/>
  <c r="AG56" i="2"/>
  <c r="AF56" i="2"/>
  <c r="AE56" i="2"/>
  <c r="AD56" i="2"/>
  <c r="AC56" i="2"/>
  <c r="AB56" i="2"/>
  <c r="AA56" i="2"/>
  <c r="Z56" i="2"/>
  <c r="Y56" i="2"/>
  <c r="X56" i="2"/>
  <c r="W56" i="2"/>
  <c r="V56" i="2"/>
  <c r="U56" i="2"/>
  <c r="T56" i="2"/>
  <c r="S56" i="2"/>
  <c r="R56" i="2"/>
  <c r="AR55" i="2"/>
  <c r="AQ55" i="2"/>
  <c r="AP55" i="2"/>
  <c r="AO55" i="2"/>
  <c r="AN55" i="2"/>
  <c r="AM55" i="2"/>
  <c r="AL55" i="2"/>
  <c r="AK55" i="2"/>
  <c r="AJ55" i="2"/>
  <c r="AI55" i="2"/>
  <c r="AH55" i="2"/>
  <c r="AG55" i="2"/>
  <c r="AF55" i="2"/>
  <c r="AE55" i="2"/>
  <c r="AD55" i="2"/>
  <c r="AC55" i="2"/>
  <c r="AB55" i="2"/>
  <c r="AA55" i="2"/>
  <c r="Z55" i="2"/>
  <c r="Y55" i="2"/>
  <c r="X55" i="2"/>
  <c r="W55" i="2"/>
  <c r="V55" i="2"/>
  <c r="U55" i="2"/>
  <c r="T55" i="2"/>
  <c r="S55" i="2"/>
  <c r="R55" i="2"/>
  <c r="AR54" i="2"/>
  <c r="AQ54" i="2"/>
  <c r="AP54" i="2"/>
  <c r="AO54" i="2"/>
  <c r="AN54" i="2"/>
  <c r="AM54" i="2"/>
  <c r="AL54" i="2"/>
  <c r="AK54" i="2"/>
  <c r="AJ54" i="2"/>
  <c r="AI54" i="2"/>
  <c r="AH54" i="2"/>
  <c r="AG54" i="2"/>
  <c r="AF54" i="2"/>
  <c r="AE54" i="2"/>
  <c r="AD54" i="2"/>
  <c r="AC54" i="2"/>
  <c r="AB54" i="2"/>
  <c r="AA54" i="2"/>
  <c r="Z54" i="2"/>
  <c r="Y54" i="2"/>
  <c r="X54" i="2"/>
  <c r="W54" i="2"/>
  <c r="V54" i="2"/>
  <c r="U54" i="2"/>
  <c r="T54" i="2"/>
  <c r="S54" i="2"/>
  <c r="R54" i="2"/>
  <c r="AR53" i="2"/>
  <c r="AQ53" i="2"/>
  <c r="AP53" i="2"/>
  <c r="AO53" i="2"/>
  <c r="AN53" i="2"/>
  <c r="AM53" i="2"/>
  <c r="AL53" i="2"/>
  <c r="AK53" i="2"/>
  <c r="AJ53" i="2"/>
  <c r="AI53" i="2"/>
  <c r="AH53" i="2"/>
  <c r="AG53" i="2"/>
  <c r="AF53" i="2"/>
  <c r="AE53" i="2"/>
  <c r="AD53" i="2"/>
  <c r="AC53" i="2"/>
  <c r="AB53" i="2"/>
  <c r="AA53" i="2"/>
  <c r="Z53" i="2"/>
  <c r="Y53" i="2"/>
  <c r="X53" i="2"/>
  <c r="W53" i="2"/>
  <c r="V53" i="2"/>
  <c r="U53" i="2"/>
  <c r="T53" i="2"/>
  <c r="S53" i="2"/>
  <c r="R53" i="2"/>
  <c r="AR52" i="2"/>
  <c r="AQ52" i="2"/>
  <c r="AP52" i="2"/>
  <c r="AO52" i="2"/>
  <c r="AN52" i="2"/>
  <c r="AM52" i="2"/>
  <c r="AL52" i="2"/>
  <c r="AK52" i="2"/>
  <c r="AJ52" i="2"/>
  <c r="AI52" i="2"/>
  <c r="AH52" i="2"/>
  <c r="AG52" i="2"/>
  <c r="AF52" i="2"/>
  <c r="AE52" i="2"/>
  <c r="AD52" i="2"/>
  <c r="AC52" i="2"/>
  <c r="AB52" i="2"/>
  <c r="AA52" i="2"/>
  <c r="Z52" i="2"/>
  <c r="Y52" i="2"/>
  <c r="X52" i="2"/>
  <c r="W52" i="2"/>
  <c r="V52" i="2"/>
  <c r="U52" i="2"/>
  <c r="T52" i="2"/>
  <c r="S52" i="2"/>
  <c r="R52" i="2"/>
  <c r="AR51" i="2"/>
  <c r="AQ51" i="2"/>
  <c r="AP51" i="2"/>
  <c r="AO51" i="2"/>
  <c r="AN51" i="2"/>
  <c r="AM51" i="2"/>
  <c r="AL51" i="2"/>
  <c r="AK51" i="2"/>
  <c r="AJ51" i="2"/>
  <c r="AI51" i="2"/>
  <c r="AH51" i="2"/>
  <c r="AG51" i="2"/>
  <c r="AF51" i="2"/>
  <c r="AE51" i="2"/>
  <c r="AD51" i="2"/>
  <c r="AC51" i="2"/>
  <c r="AB51" i="2"/>
  <c r="AA51" i="2"/>
  <c r="Z51" i="2"/>
  <c r="Y51" i="2"/>
  <c r="X51" i="2"/>
  <c r="W51" i="2"/>
  <c r="V51" i="2"/>
  <c r="U51" i="2"/>
  <c r="T51" i="2"/>
  <c r="S51" i="2"/>
  <c r="R51" i="2"/>
  <c r="AR50" i="2"/>
  <c r="AQ50" i="2"/>
  <c r="AP50" i="2"/>
  <c r="AO50" i="2"/>
  <c r="AN50" i="2"/>
  <c r="AM50" i="2"/>
  <c r="AL50" i="2"/>
  <c r="AK50" i="2"/>
  <c r="AJ50" i="2"/>
  <c r="AI50" i="2"/>
  <c r="AH50" i="2"/>
  <c r="AG50" i="2"/>
  <c r="AF50" i="2"/>
  <c r="AE50" i="2"/>
  <c r="AD50" i="2"/>
  <c r="AC50" i="2"/>
  <c r="AB50" i="2"/>
  <c r="AA50" i="2"/>
  <c r="Z50" i="2"/>
  <c r="Y50" i="2"/>
  <c r="X50" i="2"/>
  <c r="W50" i="2"/>
  <c r="V50" i="2"/>
  <c r="U50" i="2"/>
  <c r="T50" i="2"/>
  <c r="S50" i="2"/>
  <c r="R50" i="2"/>
  <c r="AR49" i="2"/>
  <c r="AQ49" i="2"/>
  <c r="AP49" i="2"/>
  <c r="AO49" i="2"/>
  <c r="AN49" i="2"/>
  <c r="AM49" i="2"/>
  <c r="AL49" i="2"/>
  <c r="AK49" i="2"/>
  <c r="AJ49" i="2"/>
  <c r="AI49" i="2"/>
  <c r="AH49" i="2"/>
  <c r="AG49" i="2"/>
  <c r="AF49" i="2"/>
  <c r="AE49" i="2"/>
  <c r="AD49" i="2"/>
  <c r="AC49" i="2"/>
  <c r="AB49" i="2"/>
  <c r="AA49" i="2"/>
  <c r="Z49" i="2"/>
  <c r="Y49" i="2"/>
  <c r="X49" i="2"/>
  <c r="W49" i="2"/>
  <c r="V49" i="2"/>
  <c r="U49" i="2"/>
  <c r="T49" i="2"/>
  <c r="S49" i="2"/>
  <c r="R49" i="2"/>
  <c r="AR48" i="2"/>
  <c r="AQ48" i="2"/>
  <c r="AP48" i="2"/>
  <c r="AO48" i="2"/>
  <c r="AN48" i="2"/>
  <c r="AM48" i="2"/>
  <c r="AL48" i="2"/>
  <c r="AK48" i="2"/>
  <c r="AJ48" i="2"/>
  <c r="AI48" i="2"/>
  <c r="AH48" i="2"/>
  <c r="AG48" i="2"/>
  <c r="AF48" i="2"/>
  <c r="AE48" i="2"/>
  <c r="AD48" i="2"/>
  <c r="AC48" i="2"/>
  <c r="AB48" i="2"/>
  <c r="AA48" i="2"/>
  <c r="Z48" i="2"/>
  <c r="Y48" i="2"/>
  <c r="X48" i="2"/>
  <c r="W48" i="2"/>
  <c r="V48" i="2"/>
  <c r="U48" i="2"/>
  <c r="T48" i="2"/>
  <c r="S48" i="2"/>
  <c r="R48" i="2"/>
  <c r="AR47" i="2"/>
  <c r="AQ47" i="2"/>
  <c r="AP47" i="2"/>
  <c r="AO47" i="2"/>
  <c r="AN47" i="2"/>
  <c r="AM47" i="2"/>
  <c r="AL47" i="2"/>
  <c r="AK47" i="2"/>
  <c r="AJ47" i="2"/>
  <c r="AI47" i="2"/>
  <c r="AH47" i="2"/>
  <c r="AG47" i="2"/>
  <c r="AF47" i="2"/>
  <c r="AE47" i="2"/>
  <c r="AD47" i="2"/>
  <c r="AC47" i="2"/>
  <c r="AB47" i="2"/>
  <c r="AA47" i="2"/>
  <c r="Z47" i="2"/>
  <c r="Y47" i="2"/>
  <c r="X47" i="2"/>
  <c r="W47" i="2"/>
  <c r="V47" i="2"/>
  <c r="U47" i="2"/>
  <c r="T47" i="2"/>
  <c r="S47" i="2"/>
  <c r="R47" i="2"/>
  <c r="AR46" i="2"/>
  <c r="AQ46" i="2"/>
  <c r="AP46" i="2"/>
  <c r="AO46" i="2"/>
  <c r="AN46" i="2"/>
  <c r="AM46" i="2"/>
  <c r="AL46" i="2"/>
  <c r="AK46" i="2"/>
  <c r="AJ46" i="2"/>
  <c r="AI46" i="2"/>
  <c r="AH46" i="2"/>
  <c r="AG46" i="2"/>
  <c r="AF46" i="2"/>
  <c r="AE46" i="2"/>
  <c r="AD46" i="2"/>
  <c r="AC46" i="2"/>
  <c r="AB46" i="2"/>
  <c r="AA46" i="2"/>
  <c r="Z46" i="2"/>
  <c r="Y46" i="2"/>
  <c r="X46" i="2"/>
  <c r="W46" i="2"/>
  <c r="V46" i="2"/>
  <c r="U46" i="2"/>
  <c r="T46" i="2"/>
  <c r="S46" i="2"/>
  <c r="R46" i="2"/>
  <c r="AR45" i="2"/>
  <c r="AQ45" i="2"/>
  <c r="AP45" i="2"/>
  <c r="AO45" i="2"/>
  <c r="AN45" i="2"/>
  <c r="AM45" i="2"/>
  <c r="AL45" i="2"/>
  <c r="AK45" i="2"/>
  <c r="AJ45" i="2"/>
  <c r="AI45" i="2"/>
  <c r="AH45" i="2"/>
  <c r="AG45" i="2"/>
  <c r="AF45" i="2"/>
  <c r="AE45" i="2"/>
  <c r="AD45" i="2"/>
  <c r="AC45" i="2"/>
  <c r="AB45" i="2"/>
  <c r="AA45" i="2"/>
  <c r="Z45" i="2"/>
  <c r="Y45" i="2"/>
  <c r="X45" i="2"/>
  <c r="W45" i="2"/>
  <c r="V45" i="2"/>
  <c r="U45" i="2"/>
  <c r="T45" i="2"/>
  <c r="S45" i="2"/>
  <c r="R45" i="2"/>
  <c r="AR44" i="2"/>
  <c r="AQ44" i="2"/>
  <c r="AP44" i="2"/>
  <c r="AO44" i="2"/>
  <c r="AN44" i="2"/>
  <c r="AM44" i="2"/>
  <c r="AL44" i="2"/>
  <c r="AK44" i="2"/>
  <c r="AJ44" i="2"/>
  <c r="AI44" i="2"/>
  <c r="AH44" i="2"/>
  <c r="AG44" i="2"/>
  <c r="AF44" i="2"/>
  <c r="AE44" i="2"/>
  <c r="AD44" i="2"/>
  <c r="AC44" i="2"/>
  <c r="AB44" i="2"/>
  <c r="AA44" i="2"/>
  <c r="Z44" i="2"/>
  <c r="Y44" i="2"/>
  <c r="X44" i="2"/>
  <c r="W44" i="2"/>
  <c r="V44" i="2"/>
  <c r="U44" i="2"/>
  <c r="T44" i="2"/>
  <c r="S44" i="2"/>
  <c r="R44" i="2"/>
  <c r="AR43" i="2"/>
  <c r="AQ43" i="2"/>
  <c r="AP43" i="2"/>
  <c r="AO43" i="2"/>
  <c r="AN43" i="2"/>
  <c r="AM43" i="2"/>
  <c r="AL43" i="2"/>
  <c r="AK43" i="2"/>
  <c r="AJ43" i="2"/>
  <c r="AI43" i="2"/>
  <c r="AH43" i="2"/>
  <c r="AG43" i="2"/>
  <c r="AF43" i="2"/>
  <c r="AE43" i="2"/>
  <c r="AD43" i="2"/>
  <c r="AC43" i="2"/>
  <c r="AB43" i="2"/>
  <c r="AA43" i="2"/>
  <c r="Z43" i="2"/>
  <c r="Y43" i="2"/>
  <c r="X43" i="2"/>
  <c r="W43" i="2"/>
  <c r="V43" i="2"/>
  <c r="U43" i="2"/>
  <c r="T43" i="2"/>
  <c r="S43" i="2"/>
  <c r="R43" i="2"/>
  <c r="AR42" i="2"/>
  <c r="AQ42" i="2"/>
  <c r="AP42" i="2"/>
  <c r="AO42" i="2"/>
  <c r="AN42" i="2"/>
  <c r="AM42" i="2"/>
  <c r="AL42" i="2"/>
  <c r="AK42" i="2"/>
  <c r="AJ42" i="2"/>
  <c r="AI42" i="2"/>
  <c r="AH42" i="2"/>
  <c r="AG42" i="2"/>
  <c r="AF42" i="2"/>
  <c r="AE42" i="2"/>
  <c r="AD42" i="2"/>
  <c r="AC42" i="2"/>
  <c r="AB42" i="2"/>
  <c r="AA42" i="2"/>
  <c r="Z42" i="2"/>
  <c r="Y42" i="2"/>
  <c r="X42" i="2"/>
  <c r="W42" i="2"/>
  <c r="V42" i="2"/>
  <c r="U42" i="2"/>
  <c r="T42" i="2"/>
  <c r="S42" i="2"/>
  <c r="R42" i="2"/>
  <c r="AR41" i="2"/>
  <c r="AQ41" i="2"/>
  <c r="AP41" i="2"/>
  <c r="AO41" i="2"/>
  <c r="AN41" i="2"/>
  <c r="AM41" i="2"/>
  <c r="AL41" i="2"/>
  <c r="AK41" i="2"/>
  <c r="AJ41" i="2"/>
  <c r="AI41" i="2"/>
  <c r="AH41" i="2"/>
  <c r="AG41" i="2"/>
  <c r="AF41" i="2"/>
  <c r="AE41" i="2"/>
  <c r="AD41" i="2"/>
  <c r="AC41" i="2"/>
  <c r="AB41" i="2"/>
  <c r="AA41" i="2"/>
  <c r="Z41" i="2"/>
  <c r="Y41" i="2"/>
  <c r="X41" i="2"/>
  <c r="W41" i="2"/>
  <c r="V41" i="2"/>
  <c r="U41" i="2"/>
  <c r="T41" i="2"/>
  <c r="S41" i="2"/>
  <c r="R41" i="2"/>
  <c r="AR40" i="2"/>
  <c r="AQ40" i="2"/>
  <c r="AP40" i="2"/>
  <c r="AO40" i="2"/>
  <c r="AN40" i="2"/>
  <c r="AM40" i="2"/>
  <c r="AL40" i="2"/>
  <c r="AK40" i="2"/>
  <c r="AJ40" i="2"/>
  <c r="AI40" i="2"/>
  <c r="AH40" i="2"/>
  <c r="AG40" i="2"/>
  <c r="AF40" i="2"/>
  <c r="AE40" i="2"/>
  <c r="AD40" i="2"/>
  <c r="AC40" i="2"/>
  <c r="AB40" i="2"/>
  <c r="AA40" i="2"/>
  <c r="Z40" i="2"/>
  <c r="Y40" i="2"/>
  <c r="X40" i="2"/>
  <c r="W40" i="2"/>
  <c r="V40" i="2"/>
  <c r="U40" i="2"/>
  <c r="T40" i="2"/>
  <c r="S40" i="2"/>
  <c r="R40" i="2"/>
  <c r="AR39" i="2"/>
  <c r="AQ39" i="2"/>
  <c r="AP39" i="2"/>
  <c r="AO39" i="2"/>
  <c r="AN39" i="2"/>
  <c r="AM39" i="2"/>
  <c r="AL39" i="2"/>
  <c r="AK39" i="2"/>
  <c r="AJ39" i="2"/>
  <c r="AI39" i="2"/>
  <c r="AH39" i="2"/>
  <c r="AG39" i="2"/>
  <c r="AF39" i="2"/>
  <c r="AE39" i="2"/>
  <c r="AD39" i="2"/>
  <c r="AC39" i="2"/>
  <c r="AB39" i="2"/>
  <c r="AA39" i="2"/>
  <c r="Z39" i="2"/>
  <c r="Y39" i="2"/>
  <c r="X39" i="2"/>
  <c r="W39" i="2"/>
  <c r="V39" i="2"/>
  <c r="U39" i="2"/>
  <c r="T39" i="2"/>
  <c r="S39" i="2"/>
  <c r="R39" i="2"/>
  <c r="AR38" i="2"/>
  <c r="AQ38" i="2"/>
  <c r="AP38" i="2"/>
  <c r="AO38" i="2"/>
  <c r="AN38" i="2"/>
  <c r="AM38" i="2"/>
  <c r="AL38" i="2"/>
  <c r="AK38" i="2"/>
  <c r="AJ38" i="2"/>
  <c r="AI38" i="2"/>
  <c r="AH38" i="2"/>
  <c r="AG38" i="2"/>
  <c r="AF38" i="2"/>
  <c r="AE38" i="2"/>
  <c r="AD38" i="2"/>
  <c r="AC38" i="2"/>
  <c r="AB38" i="2"/>
  <c r="AA38" i="2"/>
  <c r="Z38" i="2"/>
  <c r="Y38" i="2"/>
  <c r="X38" i="2"/>
  <c r="W38" i="2"/>
  <c r="V38" i="2"/>
  <c r="U38" i="2"/>
  <c r="T38" i="2"/>
  <c r="S38" i="2"/>
  <c r="R38" i="2"/>
  <c r="AR37" i="2"/>
  <c r="AQ37" i="2"/>
  <c r="AP37" i="2"/>
  <c r="AO37" i="2"/>
  <c r="AN37" i="2"/>
  <c r="AM37" i="2"/>
  <c r="AL37" i="2"/>
  <c r="AK37" i="2"/>
  <c r="AJ37" i="2"/>
  <c r="AI37" i="2"/>
  <c r="AH37" i="2"/>
  <c r="AG37" i="2"/>
  <c r="AF37" i="2"/>
  <c r="AE37" i="2"/>
  <c r="AD37" i="2"/>
  <c r="AC37" i="2"/>
  <c r="AB37" i="2"/>
  <c r="AA37" i="2"/>
  <c r="Z37" i="2"/>
  <c r="Y37" i="2"/>
  <c r="X37" i="2"/>
  <c r="W37" i="2"/>
  <c r="V37" i="2"/>
  <c r="U37" i="2"/>
  <c r="T37" i="2"/>
  <c r="S37" i="2"/>
  <c r="R37" i="2"/>
  <c r="AR36" i="2"/>
  <c r="AQ36" i="2"/>
  <c r="AP36" i="2"/>
  <c r="AO36" i="2"/>
  <c r="AN36" i="2"/>
  <c r="AM36" i="2"/>
  <c r="AL36" i="2"/>
  <c r="AK36" i="2"/>
  <c r="AJ36" i="2"/>
  <c r="AI36" i="2"/>
  <c r="AH36" i="2"/>
  <c r="AG36" i="2"/>
  <c r="AF36" i="2"/>
  <c r="AE36" i="2"/>
  <c r="AD36" i="2"/>
  <c r="AC36" i="2"/>
  <c r="AB36" i="2"/>
  <c r="AA36" i="2"/>
  <c r="Z36" i="2"/>
  <c r="Y36" i="2"/>
  <c r="X36" i="2"/>
  <c r="W36" i="2"/>
  <c r="V36" i="2"/>
  <c r="U36" i="2"/>
  <c r="T36" i="2"/>
  <c r="S36" i="2"/>
  <c r="R36" i="2"/>
  <c r="AR35" i="2"/>
  <c r="AQ35" i="2"/>
  <c r="AP35" i="2"/>
  <c r="AO35" i="2"/>
  <c r="AN35" i="2"/>
  <c r="AM35" i="2"/>
  <c r="AL35" i="2"/>
  <c r="AK35" i="2"/>
  <c r="AJ35" i="2"/>
  <c r="AI35" i="2"/>
  <c r="AH35" i="2"/>
  <c r="AG35" i="2"/>
  <c r="AF35" i="2"/>
  <c r="AE35" i="2"/>
  <c r="AD35" i="2"/>
  <c r="AC35" i="2"/>
  <c r="AB35" i="2"/>
  <c r="AA35" i="2"/>
  <c r="Z35" i="2"/>
  <c r="Y35" i="2"/>
  <c r="X35" i="2"/>
  <c r="W35" i="2"/>
  <c r="V35" i="2"/>
  <c r="U35" i="2"/>
  <c r="T35" i="2"/>
  <c r="S35" i="2"/>
  <c r="R35" i="2"/>
  <c r="AR34" i="2"/>
  <c r="AQ34" i="2"/>
  <c r="AP34" i="2"/>
  <c r="AO34" i="2"/>
  <c r="AN34" i="2"/>
  <c r="AM34" i="2"/>
  <c r="AL34" i="2"/>
  <c r="AK34" i="2"/>
  <c r="AJ34" i="2"/>
  <c r="AI34" i="2"/>
  <c r="AH34" i="2"/>
  <c r="AG34" i="2"/>
  <c r="AF34" i="2"/>
  <c r="AE34" i="2"/>
  <c r="AD34" i="2"/>
  <c r="AC34" i="2"/>
  <c r="AB34" i="2"/>
  <c r="AA34" i="2"/>
  <c r="Z34" i="2"/>
  <c r="Y34" i="2"/>
  <c r="X34" i="2"/>
  <c r="W34" i="2"/>
  <c r="V34" i="2"/>
  <c r="U34" i="2"/>
  <c r="T34" i="2"/>
  <c r="S34" i="2"/>
  <c r="R34" i="2"/>
  <c r="AR33" i="2"/>
  <c r="AQ33" i="2"/>
  <c r="AP33" i="2"/>
  <c r="AO33" i="2"/>
  <c r="AN33" i="2"/>
  <c r="AM33" i="2"/>
  <c r="AL33" i="2"/>
  <c r="AK33" i="2"/>
  <c r="AJ33" i="2"/>
  <c r="AI33" i="2"/>
  <c r="AH33" i="2"/>
  <c r="AG33" i="2"/>
  <c r="AF33" i="2"/>
  <c r="AE33" i="2"/>
  <c r="AD33" i="2"/>
  <c r="AC33" i="2"/>
  <c r="AB33" i="2"/>
  <c r="AA33" i="2"/>
  <c r="Z33" i="2"/>
  <c r="Y33" i="2"/>
  <c r="X33" i="2"/>
  <c r="W33" i="2"/>
  <c r="V33" i="2"/>
  <c r="U33" i="2"/>
  <c r="T33" i="2"/>
  <c r="S33" i="2"/>
  <c r="R33" i="2"/>
  <c r="AR32" i="2"/>
  <c r="AQ32" i="2"/>
  <c r="AP32" i="2"/>
  <c r="AO32" i="2"/>
  <c r="AN32" i="2"/>
  <c r="AM32" i="2"/>
  <c r="AL32" i="2"/>
  <c r="AK32" i="2"/>
  <c r="AJ32" i="2"/>
  <c r="AI32" i="2"/>
  <c r="AH32" i="2"/>
  <c r="AG32" i="2"/>
  <c r="AF32" i="2"/>
  <c r="AE32" i="2"/>
  <c r="AD32" i="2"/>
  <c r="AC32" i="2"/>
  <c r="AB32" i="2"/>
  <c r="AA32" i="2"/>
  <c r="Z32" i="2"/>
  <c r="Y32" i="2"/>
  <c r="X32" i="2"/>
  <c r="W32" i="2"/>
  <c r="V32" i="2"/>
  <c r="U32" i="2"/>
  <c r="T32" i="2"/>
  <c r="S32" i="2"/>
  <c r="R32" i="2"/>
  <c r="AR31" i="2"/>
  <c r="AQ31" i="2"/>
  <c r="AP31" i="2"/>
  <c r="AO31" i="2"/>
  <c r="AN31" i="2"/>
  <c r="AM31" i="2"/>
  <c r="AL31" i="2"/>
  <c r="AK31" i="2"/>
  <c r="AJ31" i="2"/>
  <c r="AI31" i="2"/>
  <c r="AH31" i="2"/>
  <c r="AG31" i="2"/>
  <c r="AF31" i="2"/>
  <c r="AE31" i="2"/>
  <c r="AD31" i="2"/>
  <c r="AC31" i="2"/>
  <c r="AB31" i="2"/>
  <c r="AA31" i="2"/>
  <c r="Z31" i="2"/>
  <c r="Y31" i="2"/>
  <c r="X31" i="2"/>
  <c r="W31" i="2"/>
  <c r="V31" i="2"/>
  <c r="U31" i="2"/>
  <c r="T31" i="2"/>
  <c r="S31" i="2"/>
  <c r="R31" i="2"/>
  <c r="AR30" i="2"/>
  <c r="AQ30" i="2"/>
  <c r="AP30" i="2"/>
  <c r="AO30" i="2"/>
  <c r="AN30" i="2"/>
  <c r="AM30" i="2"/>
  <c r="AL30" i="2"/>
  <c r="AK30" i="2"/>
  <c r="AJ30" i="2"/>
  <c r="AI30" i="2"/>
  <c r="AH30" i="2"/>
  <c r="AG30" i="2"/>
  <c r="AF30" i="2"/>
  <c r="AE30" i="2"/>
  <c r="AD30" i="2"/>
  <c r="AC30" i="2"/>
  <c r="AB30" i="2"/>
  <c r="AA30" i="2"/>
  <c r="Z30" i="2"/>
  <c r="Y30" i="2"/>
  <c r="X30" i="2"/>
  <c r="W30" i="2"/>
  <c r="V30" i="2"/>
  <c r="U30" i="2"/>
  <c r="T30" i="2"/>
  <c r="S30" i="2"/>
  <c r="R30" i="2"/>
  <c r="AR29" i="2"/>
  <c r="AQ29" i="2"/>
  <c r="AP29" i="2"/>
  <c r="AO29" i="2"/>
  <c r="AN29" i="2"/>
  <c r="AM29" i="2"/>
  <c r="AL29" i="2"/>
  <c r="AK29" i="2"/>
  <c r="AJ29" i="2"/>
  <c r="AI29" i="2"/>
  <c r="AH29" i="2"/>
  <c r="AG29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AR28" i="2"/>
  <c r="AQ28" i="2"/>
  <c r="AP28" i="2"/>
  <c r="AO28" i="2"/>
  <c r="AN28" i="2"/>
  <c r="AM28" i="2"/>
  <c r="AL28" i="2"/>
  <c r="AK28" i="2"/>
  <c r="AJ28" i="2"/>
  <c r="AI28" i="2"/>
  <c r="AH28" i="2"/>
  <c r="AG28" i="2"/>
  <c r="AF28" i="2"/>
  <c r="AE28" i="2"/>
  <c r="AD28" i="2"/>
  <c r="AC28" i="2"/>
  <c r="AB28" i="2"/>
  <c r="AA28" i="2"/>
  <c r="Z28" i="2"/>
  <c r="Y28" i="2"/>
  <c r="X28" i="2"/>
  <c r="W28" i="2"/>
  <c r="V28" i="2"/>
  <c r="U28" i="2"/>
  <c r="T28" i="2"/>
  <c r="S28" i="2"/>
  <c r="R28" i="2"/>
  <c r="AR27" i="2"/>
  <c r="AQ27" i="2"/>
  <c r="AP27" i="2"/>
  <c r="AO27" i="2"/>
  <c r="AN27" i="2"/>
  <c r="AM27" i="2"/>
  <c r="AL27" i="2"/>
  <c r="AK27" i="2"/>
  <c r="AJ27" i="2"/>
  <c r="AI27" i="2"/>
  <c r="AH27" i="2"/>
  <c r="AG27" i="2"/>
  <c r="AF27" i="2"/>
  <c r="AE27" i="2"/>
  <c r="AD27" i="2"/>
  <c r="AC27" i="2"/>
  <c r="AB27" i="2"/>
  <c r="AA27" i="2"/>
  <c r="Z27" i="2"/>
  <c r="Y27" i="2"/>
  <c r="X27" i="2"/>
  <c r="W27" i="2"/>
  <c r="V27" i="2"/>
  <c r="U27" i="2"/>
  <c r="T27" i="2"/>
  <c r="S27" i="2"/>
  <c r="R27" i="2"/>
  <c r="AR26" i="2"/>
  <c r="AQ26" i="2"/>
  <c r="AP26" i="2"/>
  <c r="AO26" i="2"/>
  <c r="AN26" i="2"/>
  <c r="AM26" i="2"/>
  <c r="AL26" i="2"/>
  <c r="AK26" i="2"/>
  <c r="AJ26" i="2"/>
  <c r="AI26" i="2"/>
  <c r="AH26" i="2"/>
  <c r="AG26" i="2"/>
  <c r="AF26" i="2"/>
  <c r="AE26" i="2"/>
  <c r="AD26" i="2"/>
  <c r="AC26" i="2"/>
  <c r="AB26" i="2"/>
  <c r="AA26" i="2"/>
  <c r="Z26" i="2"/>
  <c r="Y26" i="2"/>
  <c r="X26" i="2"/>
  <c r="W26" i="2"/>
  <c r="V26" i="2"/>
  <c r="U26" i="2"/>
  <c r="T26" i="2"/>
  <c r="S26" i="2"/>
  <c r="R26" i="2"/>
  <c r="AR25" i="2"/>
  <c r="AQ25" i="2"/>
  <c r="AP25" i="2"/>
  <c r="AO25" i="2"/>
  <c r="AN25" i="2"/>
  <c r="AM25" i="2"/>
  <c r="AL25" i="2"/>
  <c r="AK25" i="2"/>
  <c r="AJ25" i="2"/>
  <c r="AI25" i="2"/>
  <c r="AH25" i="2"/>
  <c r="AG25" i="2"/>
  <c r="AF25" i="2"/>
  <c r="AE25" i="2"/>
  <c r="AD25" i="2"/>
  <c r="AC25" i="2"/>
  <c r="AB25" i="2"/>
  <c r="AA25" i="2"/>
  <c r="Z25" i="2"/>
  <c r="Y25" i="2"/>
  <c r="X25" i="2"/>
  <c r="W25" i="2"/>
  <c r="V25" i="2"/>
  <c r="U25" i="2"/>
  <c r="T25" i="2"/>
  <c r="S25" i="2"/>
  <c r="R25" i="2"/>
  <c r="AR24" i="2"/>
  <c r="AQ24" i="2"/>
  <c r="AP24" i="2"/>
  <c r="AO24" i="2"/>
  <c r="AN24" i="2"/>
  <c r="AM24" i="2"/>
  <c r="AL24" i="2"/>
  <c r="AK24" i="2"/>
  <c r="AJ24" i="2"/>
  <c r="AI24" i="2"/>
  <c r="AH24" i="2"/>
  <c r="AG24" i="2"/>
  <c r="AF24" i="2"/>
  <c r="AE24" i="2"/>
  <c r="AD24" i="2"/>
  <c r="AC24" i="2"/>
  <c r="AB24" i="2"/>
  <c r="AA24" i="2"/>
  <c r="Z24" i="2"/>
  <c r="Y24" i="2"/>
  <c r="X24" i="2"/>
  <c r="W24" i="2"/>
  <c r="V24" i="2"/>
  <c r="U24" i="2"/>
  <c r="T24" i="2"/>
  <c r="S24" i="2"/>
  <c r="R24" i="2"/>
  <c r="AR23" i="2"/>
  <c r="AQ23" i="2"/>
  <c r="AP23" i="2"/>
  <c r="AO23" i="2"/>
  <c r="AN23" i="2"/>
  <c r="AM23" i="2"/>
  <c r="AL23" i="2"/>
  <c r="AK23" i="2"/>
  <c r="AJ23" i="2"/>
  <c r="AI23" i="2"/>
  <c r="AH23" i="2"/>
  <c r="AG23" i="2"/>
  <c r="AF23" i="2"/>
  <c r="AE23" i="2"/>
  <c r="AD23" i="2"/>
  <c r="AC23" i="2"/>
  <c r="AB23" i="2"/>
  <c r="AA23" i="2"/>
  <c r="Z23" i="2"/>
  <c r="Y23" i="2"/>
  <c r="X23" i="2"/>
  <c r="W23" i="2"/>
  <c r="V23" i="2"/>
  <c r="U23" i="2"/>
  <c r="T23" i="2"/>
  <c r="S23" i="2"/>
  <c r="R23" i="2"/>
  <c r="AR22" i="2"/>
  <c r="AQ22" i="2"/>
  <c r="AP22" i="2"/>
  <c r="AO22" i="2"/>
  <c r="AN22" i="2"/>
  <c r="AM22" i="2"/>
  <c r="AL22" i="2"/>
  <c r="AK22" i="2"/>
  <c r="AJ22" i="2"/>
  <c r="AI22" i="2"/>
  <c r="AH22" i="2"/>
  <c r="AG22" i="2"/>
  <c r="AF22" i="2"/>
  <c r="AE22" i="2"/>
  <c r="AD22" i="2"/>
  <c r="AC22" i="2"/>
  <c r="AB22" i="2"/>
  <c r="AA22" i="2"/>
  <c r="Z22" i="2"/>
  <c r="Y22" i="2"/>
  <c r="X22" i="2"/>
  <c r="W22" i="2"/>
  <c r="V22" i="2"/>
  <c r="U22" i="2"/>
  <c r="T22" i="2"/>
  <c r="S22" i="2"/>
  <c r="R22" i="2"/>
  <c r="AR21" i="2"/>
  <c r="AQ21" i="2"/>
  <c r="AP21" i="2"/>
  <c r="AO21" i="2"/>
  <c r="AN21" i="2"/>
  <c r="AM21" i="2"/>
  <c r="AL21" i="2"/>
  <c r="AK21" i="2"/>
  <c r="AJ21" i="2"/>
  <c r="AI21" i="2"/>
  <c r="AH21" i="2"/>
  <c r="AG21" i="2"/>
  <c r="AF21" i="2"/>
  <c r="AE21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AR20" i="2"/>
  <c r="AQ20" i="2"/>
  <c r="AP20" i="2"/>
  <c r="AO20" i="2"/>
  <c r="AN20" i="2"/>
  <c r="AM20" i="2"/>
  <c r="AL20" i="2"/>
  <c r="AK20" i="2"/>
  <c r="AJ20" i="2"/>
  <c r="AI20" i="2"/>
  <c r="AH20" i="2"/>
  <c r="AG20" i="2"/>
  <c r="AF20" i="2"/>
  <c r="AE20" i="2"/>
  <c r="AD20" i="2"/>
  <c r="AC20" i="2"/>
  <c r="AB20" i="2"/>
  <c r="AA20" i="2"/>
  <c r="Z20" i="2"/>
  <c r="Y20" i="2"/>
  <c r="X20" i="2"/>
  <c r="W20" i="2"/>
  <c r="V20" i="2"/>
  <c r="U20" i="2"/>
  <c r="T20" i="2"/>
  <c r="S20" i="2"/>
  <c r="R20" i="2"/>
  <c r="AR19" i="2"/>
  <c r="AQ19" i="2"/>
  <c r="AP19" i="2"/>
  <c r="AO19" i="2"/>
  <c r="AN19" i="2"/>
  <c r="AM19" i="2"/>
  <c r="AL19" i="2"/>
  <c r="AK19" i="2"/>
  <c r="AJ19" i="2"/>
  <c r="AI19" i="2"/>
  <c r="AH19" i="2"/>
  <c r="AG19" i="2"/>
  <c r="AF19" i="2"/>
  <c r="AE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AR18" i="2"/>
  <c r="AQ18" i="2"/>
  <c r="AP18" i="2"/>
  <c r="AO18" i="2"/>
  <c r="AN18" i="2"/>
  <c r="AM18" i="2"/>
  <c r="AL18" i="2"/>
  <c r="AK18" i="2"/>
  <c r="AJ18" i="2"/>
  <c r="AI18" i="2"/>
  <c r="AH18" i="2"/>
  <c r="AG18" i="2"/>
  <c r="AF18" i="2"/>
  <c r="AE18" i="2"/>
  <c r="AD18" i="2"/>
  <c r="AC18" i="2"/>
  <c r="AB18" i="2"/>
  <c r="AA18" i="2"/>
  <c r="Z18" i="2"/>
  <c r="Y18" i="2"/>
  <c r="X18" i="2"/>
  <c r="W18" i="2"/>
  <c r="V18" i="2"/>
  <c r="U18" i="2"/>
  <c r="T18" i="2"/>
  <c r="S18" i="2"/>
  <c r="R18" i="2"/>
  <c r="AR17" i="2"/>
  <c r="AQ17" i="2"/>
  <c r="AP17" i="2"/>
  <c r="AO17" i="2"/>
  <c r="AN17" i="2"/>
  <c r="AM17" i="2"/>
  <c r="AL17" i="2"/>
  <c r="AK17" i="2"/>
  <c r="AJ17" i="2"/>
  <c r="AI17" i="2"/>
  <c r="AH17" i="2"/>
  <c r="AG17" i="2"/>
  <c r="AF17" i="2"/>
  <c r="AE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AR16" i="2"/>
  <c r="AQ16" i="2"/>
  <c r="AP16" i="2"/>
  <c r="AO16" i="2"/>
  <c r="AN16" i="2"/>
  <c r="AM16" i="2"/>
  <c r="AL16" i="2"/>
  <c r="AK16" i="2"/>
  <c r="AJ16" i="2"/>
  <c r="AI16" i="2"/>
  <c r="AH16" i="2"/>
  <c r="AG16" i="2"/>
  <c r="AF16" i="2"/>
  <c r="AE16" i="2"/>
  <c r="AD16" i="2"/>
  <c r="AC16" i="2"/>
  <c r="AB16" i="2"/>
  <c r="AA16" i="2"/>
  <c r="Z16" i="2"/>
  <c r="Y16" i="2"/>
  <c r="X16" i="2"/>
  <c r="W16" i="2"/>
  <c r="V16" i="2"/>
  <c r="U16" i="2"/>
  <c r="T16" i="2"/>
  <c r="S16" i="2"/>
  <c r="R16" i="2"/>
  <c r="AR15" i="2"/>
  <c r="AQ15" i="2"/>
  <c r="AP15" i="2"/>
  <c r="AO15" i="2"/>
  <c r="AN15" i="2"/>
  <c r="AM15" i="2"/>
  <c r="AL15" i="2"/>
  <c r="AK15" i="2"/>
  <c r="AJ15" i="2"/>
  <c r="AI15" i="2"/>
  <c r="AH15" i="2"/>
  <c r="AG15" i="2"/>
  <c r="AF15" i="2"/>
  <c r="AE15" i="2"/>
  <c r="AD15" i="2"/>
  <c r="AC15" i="2"/>
  <c r="AB15" i="2"/>
  <c r="AA15" i="2"/>
  <c r="Z15" i="2"/>
  <c r="Y15" i="2"/>
  <c r="X15" i="2"/>
  <c r="W15" i="2"/>
  <c r="V15" i="2"/>
  <c r="U15" i="2"/>
  <c r="T15" i="2"/>
  <c r="S15" i="2"/>
  <c r="R15" i="2"/>
  <c r="AR14" i="2"/>
  <c r="AQ14" i="2"/>
  <c r="AP14" i="2"/>
  <c r="AO14" i="2"/>
  <c r="AN14" i="2"/>
  <c r="AM14" i="2"/>
  <c r="AL14" i="2"/>
  <c r="AK14" i="2"/>
  <c r="AJ14" i="2"/>
  <c r="AI14" i="2"/>
  <c r="AH14" i="2"/>
  <c r="AG14" i="2"/>
  <c r="AF14" i="2"/>
  <c r="AE14" i="2"/>
  <c r="AD14" i="2"/>
  <c r="AC14" i="2"/>
  <c r="AB14" i="2"/>
  <c r="AA14" i="2"/>
  <c r="Z14" i="2"/>
  <c r="Y14" i="2"/>
  <c r="X14" i="2"/>
  <c r="W14" i="2"/>
  <c r="V14" i="2"/>
  <c r="U14" i="2"/>
  <c r="T14" i="2"/>
  <c r="S14" i="2"/>
  <c r="R14" i="2"/>
  <c r="AR13" i="2"/>
  <c r="AQ13" i="2"/>
  <c r="AP13" i="2"/>
  <c r="AO13" i="2"/>
  <c r="AN13" i="2"/>
  <c r="AM13" i="2"/>
  <c r="AL13" i="2"/>
  <c r="AK13" i="2"/>
  <c r="AJ13" i="2"/>
  <c r="AI13" i="2"/>
  <c r="AH13" i="2"/>
  <c r="AG13" i="2"/>
  <c r="AF13" i="2"/>
  <c r="AE13" i="2"/>
  <c r="AD13" i="2"/>
  <c r="AC13" i="2"/>
  <c r="AB13" i="2"/>
  <c r="AA13" i="2"/>
  <c r="Z13" i="2"/>
  <c r="Y13" i="2"/>
  <c r="X13" i="2"/>
  <c r="W13" i="2"/>
  <c r="V13" i="2"/>
  <c r="U13" i="2"/>
  <c r="T13" i="2"/>
  <c r="S13" i="2"/>
  <c r="R13" i="2"/>
  <c r="AR12" i="2"/>
  <c r="AQ12" i="2"/>
  <c r="AP12" i="2"/>
  <c r="AO12" i="2"/>
  <c r="AN12" i="2"/>
  <c r="AM12" i="2"/>
  <c r="AL12" i="2"/>
  <c r="AK12" i="2"/>
  <c r="AJ12" i="2"/>
  <c r="AI12" i="2"/>
  <c r="AH12" i="2"/>
  <c r="AG12" i="2"/>
  <c r="AF12" i="2"/>
  <c r="AE12" i="2"/>
  <c r="AD12" i="2"/>
  <c r="AC12" i="2"/>
  <c r="AB12" i="2"/>
  <c r="AA12" i="2"/>
  <c r="Z12" i="2"/>
  <c r="Y12" i="2"/>
  <c r="X12" i="2"/>
  <c r="W12" i="2"/>
  <c r="V12" i="2"/>
  <c r="U12" i="2"/>
  <c r="T12" i="2"/>
  <c r="S12" i="2"/>
  <c r="R12" i="2"/>
  <c r="AR11" i="2"/>
  <c r="AQ11" i="2"/>
  <c r="AP11" i="2"/>
  <c r="AO11" i="2"/>
  <c r="AN11" i="2"/>
  <c r="AM11" i="2"/>
  <c r="AL11" i="2"/>
  <c r="AK11" i="2"/>
  <c r="AJ11" i="2"/>
  <c r="AI11" i="2"/>
  <c r="AH11" i="2"/>
  <c r="AG11" i="2"/>
  <c r="AF11" i="2"/>
  <c r="AE11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AR9" i="2"/>
  <c r="AQ9" i="2"/>
  <c r="AP9" i="2"/>
  <c r="AO9" i="2"/>
  <c r="AN9" i="2"/>
  <c r="AM9" i="2"/>
  <c r="AL9" i="2"/>
  <c r="AK9" i="2"/>
  <c r="AJ9" i="2"/>
  <c r="AI9" i="2"/>
  <c r="AH9" i="2"/>
  <c r="AG9" i="2"/>
  <c r="AF9" i="2"/>
  <c r="AE9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AR8" i="2"/>
  <c r="AQ8" i="2"/>
  <c r="AP8" i="2"/>
  <c r="AO8" i="2"/>
  <c r="AN8" i="2"/>
  <c r="AM8" i="2"/>
  <c r="AL8" i="2"/>
  <c r="AK8" i="2"/>
  <c r="AJ8" i="2"/>
  <c r="AI8" i="2"/>
  <c r="AH8" i="2"/>
  <c r="AG8" i="2"/>
  <c r="AF8" i="2"/>
  <c r="AE8" i="2"/>
  <c r="AD8" i="2"/>
  <c r="AC8" i="2"/>
  <c r="AB8" i="2"/>
  <c r="AA8" i="2"/>
  <c r="Z8" i="2"/>
  <c r="Y8" i="2"/>
  <c r="X8" i="2"/>
  <c r="W8" i="2"/>
  <c r="V8" i="2"/>
  <c r="U8" i="2"/>
  <c r="T8" i="2"/>
  <c r="S8" i="2"/>
  <c r="R8" i="2"/>
  <c r="AR7" i="2"/>
  <c r="AQ7" i="2"/>
  <c r="AP7" i="2"/>
  <c r="AO7" i="2"/>
  <c r="AN7" i="2"/>
  <c r="AM7" i="2"/>
  <c r="AL7" i="2"/>
  <c r="AK7" i="2"/>
  <c r="AJ7" i="2"/>
  <c r="AI7" i="2"/>
  <c r="AH7" i="2"/>
  <c r="AG7" i="2"/>
  <c r="AF7" i="2"/>
  <c r="AE7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AR6" i="2"/>
  <c r="AQ6" i="2"/>
  <c r="AP6" i="2"/>
  <c r="AO6" i="2"/>
  <c r="AN6" i="2"/>
  <c r="AM6" i="2"/>
  <c r="AL6" i="2"/>
  <c r="AK6" i="2"/>
  <c r="AJ6" i="2"/>
  <c r="AI6" i="2"/>
  <c r="AH6" i="2"/>
  <c r="AG6" i="2"/>
  <c r="AF6" i="2"/>
  <c r="AE6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AR5" i="2"/>
  <c r="AQ5" i="2"/>
  <c r="AP5" i="2"/>
  <c r="AO5" i="2"/>
  <c r="AN5" i="2"/>
  <c r="AM5" i="2"/>
  <c r="AL5" i="2"/>
  <c r="AK5" i="2"/>
  <c r="AJ5" i="2"/>
  <c r="AI5" i="2"/>
  <c r="AH5" i="2"/>
  <c r="AG5" i="2"/>
  <c r="AF5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AR4" i="2"/>
  <c r="AQ4" i="2"/>
  <c r="AP4" i="2"/>
  <c r="AO4" i="2"/>
  <c r="AN4" i="2"/>
  <c r="AM4" i="2"/>
  <c r="AL4" i="2"/>
  <c r="AK4" i="2"/>
  <c r="AJ4" i="2"/>
  <c r="AI4" i="2"/>
  <c r="AH4" i="2"/>
  <c r="AG4" i="2"/>
  <c r="AF4" i="2"/>
  <c r="AE4" i="2"/>
  <c r="AD4" i="2"/>
  <c r="AC4" i="2"/>
  <c r="AB4" i="2"/>
  <c r="AA4" i="2"/>
  <c r="Z4" i="2"/>
  <c r="Y4" i="2"/>
  <c r="X4" i="2"/>
  <c r="W4" i="2"/>
  <c r="V4" i="2"/>
  <c r="U4" i="2"/>
  <c r="T4" i="2"/>
  <c r="S4" i="2"/>
  <c r="R4" i="2"/>
  <c r="AR3" i="2"/>
  <c r="AQ3" i="2"/>
  <c r="AP3" i="2"/>
  <c r="AO3" i="2"/>
  <c r="AN3" i="2"/>
  <c r="AM3" i="2"/>
  <c r="AL3" i="2"/>
  <c r="AK3" i="2"/>
  <c r="AJ3" i="2"/>
  <c r="AI3" i="2"/>
  <c r="AH3" i="2"/>
  <c r="AG3" i="2"/>
  <c r="AF3" i="2"/>
  <c r="AE3" i="2"/>
  <c r="AD3" i="2"/>
  <c r="AC3" i="2"/>
  <c r="AB3" i="2"/>
  <c r="AA3" i="2"/>
  <c r="Z3" i="2"/>
  <c r="Y3" i="2"/>
  <c r="X3" i="2"/>
  <c r="W3" i="2"/>
  <c r="V3" i="2"/>
  <c r="U3" i="2"/>
  <c r="T3" i="2"/>
  <c r="S3" i="2"/>
  <c r="R3" i="2"/>
  <c r="K72" i="15" l="1"/>
  <c r="L72" i="15"/>
  <c r="O72" i="15" s="1"/>
  <c r="K86" i="15"/>
  <c r="L86" i="15"/>
  <c r="O86" i="15" s="1"/>
  <c r="K115" i="15"/>
  <c r="L115" i="15"/>
  <c r="O115" i="15" s="1"/>
  <c r="K18" i="15"/>
  <c r="L18" i="15"/>
  <c r="O18" i="15" s="1"/>
  <c r="K37" i="15"/>
  <c r="L37" i="15"/>
  <c r="O37" i="15" s="1"/>
  <c r="L6" i="15"/>
  <c r="O6" i="15" s="1"/>
  <c r="K6" i="15"/>
  <c r="K93" i="15"/>
  <c r="L93" i="15"/>
  <c r="O93" i="15" s="1"/>
  <c r="L102" i="15"/>
  <c r="O102" i="15" s="1"/>
  <c r="K102" i="15"/>
  <c r="K52" i="15"/>
  <c r="L52" i="15"/>
  <c r="O52" i="15" s="1"/>
  <c r="K120" i="15"/>
  <c r="L120" i="15"/>
  <c r="O120" i="15" s="1"/>
  <c r="K71" i="15"/>
  <c r="L71" i="15"/>
  <c r="O71" i="15" s="1"/>
  <c r="L114" i="15"/>
  <c r="O114" i="15" s="1"/>
  <c r="K114" i="15"/>
  <c r="K92" i="15"/>
  <c r="L92" i="15"/>
  <c r="O92" i="15" s="1"/>
  <c r="K26" i="15"/>
  <c r="L26" i="15"/>
  <c r="O26" i="15" s="1"/>
  <c r="L121" i="15"/>
  <c r="O121" i="15" s="1"/>
  <c r="K121" i="15"/>
  <c r="K9" i="15"/>
  <c r="L9" i="15"/>
  <c r="O9" i="15" s="1"/>
  <c r="L55" i="15"/>
  <c r="O55" i="15" s="1"/>
  <c r="K55" i="15"/>
  <c r="L88" i="15"/>
  <c r="O88" i="15" s="1"/>
  <c r="K88" i="15"/>
  <c r="L126" i="15"/>
  <c r="O126" i="15" s="1"/>
  <c r="K126" i="15"/>
  <c r="K4" i="15"/>
  <c r="L4" i="15"/>
  <c r="O4" i="15" s="1"/>
  <c r="K141" i="15"/>
  <c r="L141" i="15"/>
  <c r="O141" i="15" s="1"/>
  <c r="K35" i="15"/>
  <c r="L35" i="15"/>
  <c r="O35" i="15" s="1"/>
  <c r="L103" i="15"/>
  <c r="O103" i="15" s="1"/>
  <c r="K103" i="15"/>
  <c r="L30" i="15"/>
  <c r="O30" i="15" s="1"/>
  <c r="K30" i="15"/>
  <c r="L110" i="15"/>
  <c r="O110" i="15" s="1"/>
  <c r="K110" i="15"/>
  <c r="K69" i="15"/>
  <c r="L69" i="15"/>
  <c r="O69" i="15" s="1"/>
  <c r="K16" i="15"/>
  <c r="L16" i="15"/>
  <c r="O16" i="15" s="1"/>
  <c r="L67" i="15"/>
  <c r="O67" i="15" s="1"/>
  <c r="K67" i="15"/>
  <c r="L15" i="15"/>
  <c r="O15" i="15" s="1"/>
  <c r="K15" i="15"/>
  <c r="K53" i="15"/>
  <c r="L53" i="15"/>
  <c r="O53" i="15" s="1"/>
  <c r="K104" i="15"/>
  <c r="L104" i="15"/>
  <c r="O104" i="15" s="1"/>
  <c r="K5" i="15"/>
  <c r="L5" i="15"/>
  <c r="O5" i="15" s="1"/>
  <c r="K25" i="15"/>
  <c r="L25" i="15"/>
  <c r="O25" i="15" s="1"/>
  <c r="K21" i="15"/>
  <c r="L21" i="15"/>
  <c r="O21" i="15" s="1"/>
  <c r="K43" i="15"/>
  <c r="L43" i="15"/>
  <c r="O43" i="15" s="1"/>
  <c r="K113" i="15"/>
  <c r="L113" i="15"/>
  <c r="O113" i="15" s="1"/>
  <c r="K10" i="15"/>
  <c r="L10" i="15"/>
  <c r="O10" i="15" s="1"/>
  <c r="K58" i="15"/>
  <c r="L58" i="15"/>
  <c r="O58" i="15" s="1"/>
  <c r="K127" i="15"/>
  <c r="L127" i="15"/>
  <c r="O127" i="15" s="1"/>
  <c r="K79" i="15"/>
  <c r="L79" i="15"/>
  <c r="O79" i="15" s="1"/>
  <c r="K125" i="15"/>
  <c r="L125" i="15"/>
  <c r="O125" i="15" s="1"/>
  <c r="K101" i="15"/>
  <c r="L101" i="15"/>
  <c r="O101" i="15" s="1"/>
  <c r="K45" i="15"/>
  <c r="L45" i="15"/>
  <c r="O45" i="15" s="1"/>
  <c r="K132" i="15"/>
  <c r="L132" i="15"/>
  <c r="O132" i="15" s="1"/>
  <c r="K22" i="15"/>
  <c r="L22" i="15"/>
  <c r="O22" i="15" s="1"/>
  <c r="K57" i="15"/>
  <c r="L57" i="15"/>
  <c r="O57" i="15" s="1"/>
  <c r="K95" i="15"/>
  <c r="L95" i="15"/>
  <c r="O95" i="15" s="1"/>
  <c r="K128" i="15"/>
  <c r="L128" i="15"/>
  <c r="O128" i="15" s="1"/>
  <c r="K8" i="15"/>
  <c r="L8" i="15"/>
  <c r="O8" i="15" s="1"/>
  <c r="K44" i="15"/>
  <c r="L44" i="15"/>
  <c r="O44" i="15" s="1"/>
  <c r="K139" i="15"/>
  <c r="L139" i="15"/>
  <c r="O139" i="15" s="1"/>
  <c r="K65" i="15"/>
  <c r="L65" i="15"/>
  <c r="O65" i="15" s="1"/>
  <c r="L142" i="15"/>
  <c r="O142" i="15" s="1"/>
  <c r="K142" i="15"/>
  <c r="K51" i="15"/>
  <c r="L51" i="15"/>
  <c r="O51" i="15" s="1"/>
  <c r="L20" i="15"/>
  <c r="O20" i="15" s="1"/>
  <c r="K20" i="15"/>
  <c r="K89" i="15"/>
  <c r="L89" i="15"/>
  <c r="O89" i="15" s="1"/>
  <c r="K48" i="15"/>
  <c r="L48" i="15"/>
  <c r="O48" i="15" s="1"/>
  <c r="K107" i="15"/>
  <c r="L107" i="15"/>
  <c r="O107" i="15" s="1"/>
  <c r="K119" i="15"/>
  <c r="L119" i="15"/>
  <c r="O119" i="15" s="1"/>
  <c r="K84" i="15"/>
  <c r="L84" i="15"/>
  <c r="O84" i="15" s="1"/>
  <c r="K29" i="15"/>
  <c r="L29" i="15"/>
  <c r="O29" i="15" s="1"/>
  <c r="L23" i="15"/>
  <c r="O23" i="15" s="1"/>
  <c r="K23" i="15"/>
  <c r="K42" i="15"/>
  <c r="L42" i="15"/>
  <c r="O42" i="15" s="1"/>
  <c r="L54" i="15"/>
  <c r="O54" i="15" s="1"/>
  <c r="K54" i="15"/>
  <c r="L68" i="15"/>
  <c r="O68" i="15" s="1"/>
  <c r="K68" i="15"/>
  <c r="L122" i="15"/>
  <c r="O122" i="15" s="1"/>
  <c r="K122" i="15"/>
  <c r="K12" i="15"/>
  <c r="L12" i="15"/>
  <c r="O12" i="15" s="1"/>
  <c r="K77" i="15"/>
  <c r="L77" i="15"/>
  <c r="O77" i="15" s="1"/>
  <c r="L129" i="15"/>
  <c r="O129" i="15" s="1"/>
  <c r="K129" i="15"/>
  <c r="K83" i="15"/>
  <c r="L83" i="15"/>
  <c r="O83" i="15" s="1"/>
  <c r="K138" i="15"/>
  <c r="L138" i="15"/>
  <c r="O138" i="15" s="1"/>
  <c r="K112" i="15"/>
  <c r="L112" i="15"/>
  <c r="O112" i="15" s="1"/>
  <c r="L49" i="15"/>
  <c r="O49" i="15" s="1"/>
  <c r="K49" i="15"/>
  <c r="L134" i="15"/>
  <c r="O134" i="15" s="1"/>
  <c r="K134" i="15"/>
  <c r="K24" i="15"/>
  <c r="L24" i="15"/>
  <c r="O24" i="15" s="1"/>
  <c r="K66" i="15"/>
  <c r="L66" i="15"/>
  <c r="O66" i="15" s="1"/>
  <c r="K97" i="15"/>
  <c r="L97" i="15"/>
  <c r="O97" i="15" s="1"/>
  <c r="K116" i="15"/>
  <c r="L116" i="15"/>
  <c r="O116" i="15" s="1"/>
  <c r="L62" i="15"/>
  <c r="O62" i="15" s="1"/>
  <c r="K62" i="15"/>
  <c r="K109" i="15"/>
  <c r="L109" i="15"/>
  <c r="O109" i="15" s="1"/>
  <c r="K34" i="15"/>
  <c r="L34" i="15"/>
  <c r="O34" i="15" s="1"/>
  <c r="K90" i="15"/>
  <c r="L90" i="15"/>
  <c r="O90" i="15" s="1"/>
  <c r="K80" i="15"/>
  <c r="L80" i="15"/>
  <c r="O80" i="15" s="1"/>
  <c r="K82" i="15"/>
  <c r="L82" i="15"/>
  <c r="O82" i="15" s="1"/>
  <c r="K64" i="15"/>
  <c r="L64" i="15"/>
  <c r="O64" i="15" s="1"/>
  <c r="L111" i="15"/>
  <c r="O111" i="15" s="1"/>
  <c r="K111" i="15"/>
  <c r="K36" i="15"/>
  <c r="L36" i="15"/>
  <c r="O36" i="15" s="1"/>
  <c r="L7" i="15"/>
  <c r="O7" i="15" s="1"/>
  <c r="K7" i="15"/>
  <c r="K117" i="15"/>
  <c r="L117" i="15"/>
  <c r="O117" i="15" s="1"/>
  <c r="K46" i="15"/>
  <c r="L46" i="15"/>
  <c r="O46" i="15" s="1"/>
  <c r="K56" i="15"/>
  <c r="L56" i="15"/>
  <c r="O56" i="15" s="1"/>
  <c r="K50" i="15"/>
  <c r="L50" i="15"/>
  <c r="O50" i="15" s="1"/>
  <c r="K87" i="15"/>
  <c r="L87" i="15"/>
  <c r="O87" i="15" s="1"/>
  <c r="K3" i="15"/>
  <c r="L3" i="15"/>
  <c r="O3" i="15" s="1"/>
  <c r="K133" i="15"/>
  <c r="L133" i="15"/>
  <c r="O133" i="15" s="1"/>
  <c r="K27" i="15"/>
  <c r="L27" i="15"/>
  <c r="O27" i="15" s="1"/>
  <c r="K91" i="15"/>
  <c r="L91" i="15"/>
  <c r="O91" i="15" s="1"/>
  <c r="K38" i="15"/>
  <c r="L38" i="15"/>
  <c r="O38" i="15" s="1"/>
  <c r="K85" i="15"/>
  <c r="L85" i="15"/>
  <c r="O85" i="15" s="1"/>
  <c r="K140" i="15"/>
  <c r="L140" i="15"/>
  <c r="O140" i="15" s="1"/>
  <c r="K123" i="15"/>
  <c r="L123" i="15"/>
  <c r="O123" i="15" s="1"/>
  <c r="K59" i="15"/>
  <c r="L59" i="15"/>
  <c r="O59" i="15" s="1"/>
  <c r="K11" i="15"/>
  <c r="L11" i="15"/>
  <c r="O11" i="15" s="1"/>
  <c r="K32" i="15"/>
  <c r="L32" i="15"/>
  <c r="O32" i="15" s="1"/>
  <c r="K70" i="15"/>
  <c r="L70" i="15"/>
  <c r="O70" i="15" s="1"/>
  <c r="K99" i="15"/>
  <c r="L99" i="15"/>
  <c r="O99" i="15" s="1"/>
  <c r="K105" i="15"/>
  <c r="L105" i="15"/>
  <c r="O105" i="15" s="1"/>
  <c r="K73" i="15"/>
  <c r="L73" i="15"/>
  <c r="O73" i="15" s="1"/>
  <c r="L75" i="15"/>
  <c r="O75" i="15" s="1"/>
  <c r="K75" i="15"/>
  <c r="K39" i="15"/>
  <c r="L39" i="15"/>
  <c r="O39" i="15" s="1"/>
  <c r="K14" i="15"/>
  <c r="L14" i="15"/>
  <c r="O14" i="15" s="1"/>
  <c r="L135" i="15"/>
  <c r="O135" i="15" s="1"/>
  <c r="K135" i="15"/>
  <c r="K31" i="15"/>
  <c r="L31" i="15"/>
  <c r="O31" i="15" s="1"/>
  <c r="K98" i="15"/>
  <c r="L98" i="15"/>
  <c r="O98" i="15" s="1"/>
  <c r="K40" i="15"/>
  <c r="L40" i="15"/>
  <c r="O40" i="15" s="1"/>
  <c r="L94" i="15"/>
  <c r="O94" i="15" s="1"/>
  <c r="K94" i="15"/>
  <c r="K19" i="15"/>
  <c r="L19" i="15"/>
  <c r="O19" i="15" s="1"/>
  <c r="K130" i="15"/>
  <c r="L130" i="15"/>
  <c r="O130" i="15" s="1"/>
  <c r="K61" i="15"/>
  <c r="L61" i="15"/>
  <c r="O61" i="15" s="1"/>
  <c r="K13" i="15"/>
  <c r="L13" i="15"/>
  <c r="O13" i="15" s="1"/>
  <c r="L41" i="15"/>
  <c r="O41" i="15" s="1"/>
  <c r="K41" i="15"/>
  <c r="L76" i="15"/>
  <c r="O76" i="15" s="1"/>
  <c r="K76" i="15"/>
  <c r="K106" i="15"/>
  <c r="L106" i="15"/>
  <c r="O106" i="15" s="1"/>
  <c r="K131" i="15"/>
  <c r="L131" i="15"/>
  <c r="O131" i="15" s="1"/>
  <c r="K81" i="15"/>
  <c r="L81" i="15"/>
  <c r="O81" i="15" s="1"/>
  <c r="L118" i="15"/>
  <c r="O118" i="15" s="1"/>
  <c r="K118" i="15"/>
  <c r="K124" i="15"/>
  <c r="L124" i="15"/>
  <c r="O124" i="15" s="1"/>
  <c r="K60" i="15"/>
  <c r="L60" i="15"/>
  <c r="O60" i="15" s="1"/>
  <c r="L137" i="15"/>
  <c r="O137" i="15" s="1"/>
  <c r="K137" i="15"/>
  <c r="K33" i="15"/>
  <c r="L33" i="15"/>
  <c r="O33" i="15" s="1"/>
  <c r="K100" i="15"/>
  <c r="L100" i="15"/>
  <c r="O100" i="15" s="1"/>
  <c r="L63" i="15"/>
  <c r="O63" i="15" s="1"/>
  <c r="K63" i="15"/>
  <c r="L96" i="15"/>
  <c r="O96" i="15" s="1"/>
  <c r="K96" i="15"/>
  <c r="K17" i="15"/>
  <c r="L17" i="15"/>
  <c r="O17" i="15" s="1"/>
  <c r="K136" i="15"/>
  <c r="L136" i="15"/>
  <c r="O136" i="15" s="1"/>
  <c r="K74" i="15"/>
  <c r="L74" i="15"/>
  <c r="O74" i="15" s="1"/>
  <c r="L28" i="15"/>
  <c r="O28" i="15" s="1"/>
  <c r="K28" i="15"/>
  <c r="K47" i="15"/>
  <c r="L47" i="15"/>
  <c r="O47" i="15" s="1"/>
  <c r="K78" i="15"/>
  <c r="L78" i="15"/>
  <c r="O78" i="15" s="1"/>
  <c r="K108" i="15"/>
  <c r="L108" i="15"/>
  <c r="O108" i="15" s="1"/>
  <c r="G90" i="10"/>
  <c r="F90" i="10"/>
  <c r="F99" i="10"/>
  <c r="G99" i="10"/>
  <c r="G76" i="10"/>
  <c r="F76" i="10"/>
  <c r="G84" i="10"/>
  <c r="F84" i="10"/>
  <c r="G92" i="10"/>
  <c r="F92" i="10"/>
  <c r="G100" i="10"/>
  <c r="F100" i="10"/>
  <c r="F74" i="10"/>
  <c r="G74" i="10"/>
  <c r="F91" i="10"/>
  <c r="G91" i="10"/>
  <c r="G77" i="10"/>
  <c r="F77" i="10"/>
  <c r="F85" i="10"/>
  <c r="G85" i="10"/>
  <c r="G93" i="10"/>
  <c r="F93" i="10"/>
  <c r="G101" i="10"/>
  <c r="F101" i="10"/>
  <c r="F83" i="10"/>
  <c r="G83" i="10"/>
  <c r="F78" i="10"/>
  <c r="G78" i="10"/>
  <c r="F86" i="10"/>
  <c r="G86" i="10"/>
  <c r="F94" i="10"/>
  <c r="G94" i="10"/>
  <c r="F102" i="10"/>
  <c r="G102" i="10"/>
  <c r="F82" i="10"/>
  <c r="G82" i="10"/>
  <c r="F79" i="10"/>
  <c r="G79" i="10"/>
  <c r="F87" i="10"/>
  <c r="G87" i="10"/>
  <c r="F95" i="10"/>
  <c r="G95" i="10"/>
  <c r="F98" i="10"/>
  <c r="G98" i="10"/>
  <c r="F75" i="10"/>
  <c r="G75" i="10"/>
  <c r="F72" i="10"/>
  <c r="G72" i="10"/>
  <c r="G80" i="10"/>
  <c r="F80" i="10"/>
  <c r="G88" i="10"/>
  <c r="F88" i="10"/>
  <c r="F96" i="10"/>
  <c r="G96" i="10"/>
  <c r="F73" i="10"/>
  <c r="G73" i="10"/>
  <c r="G81" i="10"/>
  <c r="F81" i="10"/>
  <c r="F89" i="10"/>
  <c r="G89" i="10"/>
  <c r="F97" i="10"/>
  <c r="G97" i="10"/>
  <c r="BZ2" i="13"/>
  <c r="BZ138" i="13" s="1"/>
  <c r="BR2" i="13"/>
  <c r="BR127" i="13" s="1"/>
  <c r="BJ2" i="13"/>
  <c r="BJ131" i="13" s="1"/>
  <c r="BB2" i="13"/>
  <c r="BB93" i="13" s="1"/>
  <c r="BP2" i="13"/>
  <c r="BP136" i="13" s="1"/>
  <c r="BH2" i="13"/>
  <c r="BH146" i="13" s="1"/>
  <c r="BO2" i="13"/>
  <c r="BO147" i="13" s="1"/>
  <c r="BV2" i="13"/>
  <c r="BV126" i="13" s="1"/>
  <c r="BF2" i="13"/>
  <c r="BU2" i="13"/>
  <c r="BU134" i="13" s="1"/>
  <c r="BL2" i="13"/>
  <c r="BD2" i="13"/>
  <c r="BD14" i="13" s="1"/>
  <c r="CA2" i="13"/>
  <c r="CA124" i="13" s="1"/>
  <c r="BK2" i="13"/>
  <c r="BK50" i="13" s="1"/>
  <c r="BY2" i="13"/>
  <c r="BY63" i="13" s="1"/>
  <c r="BQ2" i="13"/>
  <c r="BQ114" i="13" s="1"/>
  <c r="BI2" i="13"/>
  <c r="BI132" i="13" s="1"/>
  <c r="BX2" i="13"/>
  <c r="BX117" i="13" s="1"/>
  <c r="BW2" i="13"/>
  <c r="BW89" i="13" s="1"/>
  <c r="BG2" i="13"/>
  <c r="BG148" i="13" s="1"/>
  <c r="BN2" i="13"/>
  <c r="BN148" i="13" s="1"/>
  <c r="BM2" i="13"/>
  <c r="BE2" i="13"/>
  <c r="BT2" i="13"/>
  <c r="BT145" i="13" s="1"/>
  <c r="BS2" i="13"/>
  <c r="BC2" i="13"/>
  <c r="BC144" i="13" s="1"/>
  <c r="AS2" i="13"/>
  <c r="AS107" i="13" s="1"/>
  <c r="AK2" i="13"/>
  <c r="AC2" i="13"/>
  <c r="AC139" i="13" s="1"/>
  <c r="AY2" i="13"/>
  <c r="AY147" i="13" s="1"/>
  <c r="AI2" i="13"/>
  <c r="AX2" i="13"/>
  <c r="AX106" i="13" s="1"/>
  <c r="AW2" i="13"/>
  <c r="AW75" i="13" s="1"/>
  <c r="AG2" i="13"/>
  <c r="AG147" i="13" s="1"/>
  <c r="AV2" i="13"/>
  <c r="AN2" i="13"/>
  <c r="AN48" i="13" s="1"/>
  <c r="AU2" i="13"/>
  <c r="AU137" i="13" s="1"/>
  <c r="AE2" i="13"/>
  <c r="AT2" i="13"/>
  <c r="AT92" i="13" s="1"/>
  <c r="AD2" i="13"/>
  <c r="AR2" i="13"/>
  <c r="AR146" i="13" s="1"/>
  <c r="AJ2" i="13"/>
  <c r="AJ122" i="13" s="1"/>
  <c r="AP2" i="13"/>
  <c r="AP120" i="13" s="1"/>
  <c r="BA2" i="13"/>
  <c r="BA144" i="13" s="1"/>
  <c r="AQ2" i="13"/>
  <c r="AQ141" i="13" s="1"/>
  <c r="AH2" i="13"/>
  <c r="AH141" i="13" s="1"/>
  <c r="AO2" i="13"/>
  <c r="AO102" i="13" s="1"/>
  <c r="AF2" i="13"/>
  <c r="AF100" i="13" s="1"/>
  <c r="AM2" i="13"/>
  <c r="AM135" i="13" s="1"/>
  <c r="AL2" i="13"/>
  <c r="AL138" i="13" s="1"/>
  <c r="AB2" i="13"/>
  <c r="AB54" i="13" s="1"/>
  <c r="AA2" i="13"/>
  <c r="AA50" i="13" s="1"/>
  <c r="AZ144" i="13"/>
  <c r="Z2" i="13"/>
  <c r="Z141" i="13" s="1"/>
  <c r="Y2" i="13"/>
  <c r="Y111" i="13" s="1"/>
  <c r="AZ148" i="13"/>
  <c r="AZ143" i="13"/>
  <c r="AZ133" i="13"/>
  <c r="AZ119" i="13"/>
  <c r="AZ130" i="13"/>
  <c r="AZ94" i="13"/>
  <c r="AZ84" i="13"/>
  <c r="AZ102" i="13"/>
  <c r="AZ72" i="13"/>
  <c r="AZ78" i="13"/>
  <c r="AZ54" i="13"/>
  <c r="AZ73" i="13"/>
  <c r="AZ48" i="13"/>
  <c r="AZ25" i="13"/>
  <c r="AZ50" i="13"/>
  <c r="AZ16" i="13"/>
  <c r="AZ32" i="13"/>
  <c r="AZ15" i="13"/>
  <c r="AZ35" i="10"/>
  <c r="BK35" i="10"/>
  <c r="BV35" i="10"/>
  <c r="BE36" i="10"/>
  <c r="BO36" i="10"/>
  <c r="AX37" i="10"/>
  <c r="BI37" i="10"/>
  <c r="BS37" i="10"/>
  <c r="BC38" i="10"/>
  <c r="BN38" i="10"/>
  <c r="AW39" i="10"/>
  <c r="BG39" i="10"/>
  <c r="BV39" i="10"/>
  <c r="BK40" i="10"/>
  <c r="AZ41" i="10"/>
  <c r="BR41" i="10"/>
  <c r="BG43" i="10"/>
  <c r="BW43" i="10"/>
  <c r="BL44" i="10"/>
  <c r="BD46" i="10"/>
  <c r="BT46" i="10"/>
  <c r="BI47" i="10"/>
  <c r="BA48" i="10"/>
  <c r="BQ48" i="10"/>
  <c r="BF49" i="10"/>
  <c r="BW49" i="10"/>
  <c r="BL50" i="10"/>
  <c r="BA51" i="10"/>
  <c r="BQ51" i="10"/>
  <c r="BJ53" i="10"/>
  <c r="AY54" i="10"/>
  <c r="BO54" i="10"/>
  <c r="BE55" i="10"/>
  <c r="BJ56" i="10"/>
  <c r="BO57" i="10"/>
  <c r="AY59" i="10"/>
  <c r="BE60" i="10"/>
  <c r="BJ61" i="10"/>
  <c r="BP62" i="10"/>
  <c r="BU63" i="10"/>
  <c r="AY66" i="10"/>
  <c r="BD67" i="10"/>
  <c r="BP68" i="10"/>
  <c r="BR70" i="10"/>
  <c r="BD76" i="10"/>
  <c r="BN86" i="10"/>
  <c r="AY95" i="10"/>
  <c r="BB35" i="10"/>
  <c r="BL35" i="10"/>
  <c r="BW35" i="10"/>
  <c r="BF36" i="10"/>
  <c r="BP36" i="10"/>
  <c r="AZ37" i="10"/>
  <c r="BJ37" i="10"/>
  <c r="BU37" i="10"/>
  <c r="BE38" i="10"/>
  <c r="BO38" i="10"/>
  <c r="AX39" i="10"/>
  <c r="BH39" i="10"/>
  <c r="BW39" i="10"/>
  <c r="BL40" i="10"/>
  <c r="BB41" i="10"/>
  <c r="BU41" i="10"/>
  <c r="BJ43" i="10"/>
  <c r="AY44" i="10"/>
  <c r="BP44" i="10"/>
  <c r="BE46" i="10"/>
  <c r="BU46" i="10"/>
  <c r="BM47" i="10"/>
  <c r="BB48" i="10"/>
  <c r="BR48" i="10"/>
  <c r="BG49" i="10"/>
  <c r="AW50" i="10"/>
  <c r="BM50" i="10"/>
  <c r="BB51" i="10"/>
  <c r="BV51" i="10"/>
  <c r="BK53" i="10"/>
  <c r="AZ54" i="10"/>
  <c r="BR54" i="10"/>
  <c r="BK55" i="10"/>
  <c r="BP56" i="10"/>
  <c r="BU57" i="10"/>
  <c r="BA59" i="10"/>
  <c r="BF60" i="10"/>
  <c r="BK61" i="10"/>
  <c r="BW62" i="10"/>
  <c r="BA65" i="10"/>
  <c r="BF66" i="10"/>
  <c r="BL67" i="10"/>
  <c r="BW68" i="10"/>
  <c r="BO72" i="10"/>
  <c r="BV76" i="10"/>
  <c r="BJ87" i="10"/>
  <c r="BF98" i="10"/>
  <c r="U55" i="10"/>
  <c r="AC55" i="10"/>
  <c r="O55" i="10" s="1"/>
  <c r="AK55" i="10"/>
  <c r="L55" i="10" s="1"/>
  <c r="AS55" i="10"/>
  <c r="Z56" i="10"/>
  <c r="O56" i="10" s="1"/>
  <c r="AH56" i="10"/>
  <c r="L56" i="10" s="1"/>
  <c r="AP56" i="10"/>
  <c r="I56" i="10" s="1"/>
  <c r="W57" i="10"/>
  <c r="AE57" i="10"/>
  <c r="L57" i="10" s="1"/>
  <c r="AM57" i="10"/>
  <c r="I57" i="10" s="1"/>
  <c r="AU57" i="10"/>
  <c r="AB58" i="10"/>
  <c r="L58" i="10" s="1"/>
  <c r="AJ58" i="10"/>
  <c r="I58" i="10" s="1"/>
  <c r="AR58" i="10"/>
  <c r="O58" i="10" s="1"/>
  <c r="Y59" i="10"/>
  <c r="L59" i="10" s="1"/>
  <c r="AG59" i="10"/>
  <c r="I59" i="10" s="1"/>
  <c r="AO59" i="10"/>
  <c r="O59" i="10" s="1"/>
  <c r="V60" i="10"/>
  <c r="AD60" i="10"/>
  <c r="I60" i="10" s="1"/>
  <c r="AL60" i="10"/>
  <c r="O60" i="10" s="1"/>
  <c r="AT60" i="10"/>
  <c r="AA61" i="10"/>
  <c r="I61" i="10" s="1"/>
  <c r="AI61" i="10"/>
  <c r="O61" i="10" s="1"/>
  <c r="AQ61" i="10"/>
  <c r="L61" i="10" s="1"/>
  <c r="X62" i="10"/>
  <c r="I62" i="10" s="1"/>
  <c r="AF62" i="10"/>
  <c r="O62" i="10" s="1"/>
  <c r="AN62" i="10"/>
  <c r="L62" i="10" s="1"/>
  <c r="U63" i="10"/>
  <c r="AC63" i="10"/>
  <c r="O63" i="10" s="1"/>
  <c r="AK63" i="10"/>
  <c r="L63" i="10" s="1"/>
  <c r="AS63" i="10"/>
  <c r="Z65" i="10"/>
  <c r="AH65" i="10"/>
  <c r="L65" i="10" s="1"/>
  <c r="AP65" i="10"/>
  <c r="I65" i="10" s="1"/>
  <c r="W66" i="10"/>
  <c r="AE66" i="10"/>
  <c r="L66" i="10" s="1"/>
  <c r="AM66" i="10"/>
  <c r="I66" i="10" s="1"/>
  <c r="AU66" i="10"/>
  <c r="AB67" i="10"/>
  <c r="L67" i="10" s="1"/>
  <c r="AJ67" i="10"/>
  <c r="I67" i="10" s="1"/>
  <c r="AR67" i="10"/>
  <c r="O67" i="10" s="1"/>
  <c r="Y68" i="10"/>
  <c r="L68" i="10" s="1"/>
  <c r="AG68" i="10"/>
  <c r="I68" i="10" s="1"/>
  <c r="AO68" i="10"/>
  <c r="O68" i="10" s="1"/>
  <c r="V69" i="10"/>
  <c r="AD69" i="10"/>
  <c r="I69" i="10" s="1"/>
  <c r="AL69" i="10"/>
  <c r="O69" i="10" s="1"/>
  <c r="AT69" i="10"/>
  <c r="AA70" i="10"/>
  <c r="I70" i="10" s="1"/>
  <c r="AI70" i="10"/>
  <c r="AQ70" i="10"/>
  <c r="L70" i="10" s="1"/>
  <c r="X72" i="10"/>
  <c r="I72" i="10" s="1"/>
  <c r="AF72" i="10"/>
  <c r="O72" i="10" s="1"/>
  <c r="AN72" i="10"/>
  <c r="L72" i="10" s="1"/>
  <c r="U73" i="10"/>
  <c r="AC73" i="10"/>
  <c r="O73" i="10" s="1"/>
  <c r="AK73" i="10"/>
  <c r="L73" i="10" s="1"/>
  <c r="AS73" i="10"/>
  <c r="Z74" i="10"/>
  <c r="O74" i="10" s="1"/>
  <c r="AH74" i="10"/>
  <c r="L74" i="10" s="1"/>
  <c r="AP74" i="10"/>
  <c r="I74" i="10" s="1"/>
  <c r="W75" i="10"/>
  <c r="AE75" i="10"/>
  <c r="L75" i="10" s="1"/>
  <c r="AM75" i="10"/>
  <c r="I75" i="10" s="1"/>
  <c r="AU75" i="10"/>
  <c r="AB76" i="10"/>
  <c r="L76" i="10" s="1"/>
  <c r="AJ76" i="10"/>
  <c r="I76" i="10" s="1"/>
  <c r="AR76" i="10"/>
  <c r="O76" i="10" s="1"/>
  <c r="Y77" i="10"/>
  <c r="L77" i="10" s="1"/>
  <c r="AG77" i="10"/>
  <c r="I77" i="10" s="1"/>
  <c r="AO77" i="10"/>
  <c r="O77" i="10" s="1"/>
  <c r="V78" i="10"/>
  <c r="AD78" i="10"/>
  <c r="AL78" i="10"/>
  <c r="O78" i="10" s="1"/>
  <c r="AT78" i="10"/>
  <c r="AA79" i="10"/>
  <c r="I79" i="10" s="1"/>
  <c r="AI79" i="10"/>
  <c r="O79" i="10" s="1"/>
  <c r="AQ79" i="10"/>
  <c r="L79" i="10" s="1"/>
  <c r="X80" i="10"/>
  <c r="I80" i="10" s="1"/>
  <c r="AF80" i="10"/>
  <c r="O80" i="10" s="1"/>
  <c r="AN80" i="10"/>
  <c r="L80" i="10" s="1"/>
  <c r="U81" i="10"/>
  <c r="AC81" i="10"/>
  <c r="O81" i="10" s="1"/>
  <c r="AK81" i="10"/>
  <c r="L81" i="10" s="1"/>
  <c r="AS81" i="10"/>
  <c r="Z82" i="10"/>
  <c r="O82" i="10" s="1"/>
  <c r="AH82" i="10"/>
  <c r="L82" i="10" s="1"/>
  <c r="AP82" i="10"/>
  <c r="I82" i="10" s="1"/>
  <c r="W83" i="10"/>
  <c r="AE83" i="10"/>
  <c r="L83" i="10" s="1"/>
  <c r="AM83" i="10"/>
  <c r="I83" i="10" s="1"/>
  <c r="AU83" i="10"/>
  <c r="AB84" i="10"/>
  <c r="L84" i="10" s="1"/>
  <c r="AJ84" i="10"/>
  <c r="I84" i="10" s="1"/>
  <c r="AR84" i="10"/>
  <c r="O84" i="10" s="1"/>
  <c r="Y85" i="10"/>
  <c r="AG85" i="10"/>
  <c r="I85" i="10" s="1"/>
  <c r="AO85" i="10"/>
  <c r="O85" i="10" s="1"/>
  <c r="V86" i="10"/>
  <c r="AD86" i="10"/>
  <c r="I86" i="10" s="1"/>
  <c r="AL86" i="10"/>
  <c r="O86" i="10" s="1"/>
  <c r="AT86" i="10"/>
  <c r="AA87" i="10"/>
  <c r="I87" i="10" s="1"/>
  <c r="AI87" i="10"/>
  <c r="O87" i="10" s="1"/>
  <c r="AQ87" i="10"/>
  <c r="L87" i="10" s="1"/>
  <c r="X88" i="10"/>
  <c r="I88" i="10" s="1"/>
  <c r="AF88" i="10"/>
  <c r="O88" i="10" s="1"/>
  <c r="AN88" i="10"/>
  <c r="L88" i="10" s="1"/>
  <c r="U89" i="10"/>
  <c r="AC89" i="10"/>
  <c r="O89" i="10" s="1"/>
  <c r="AK89" i="10"/>
  <c r="L89" i="10" s="1"/>
  <c r="AS89" i="10"/>
  <c r="Z90" i="10"/>
  <c r="O90" i="10" s="1"/>
  <c r="AH90" i="10"/>
  <c r="L90" i="10" s="1"/>
  <c r="AP90" i="10"/>
  <c r="I90" i="10" s="1"/>
  <c r="W91" i="10"/>
  <c r="AE91" i="10"/>
  <c r="L91" i="10" s="1"/>
  <c r="AM91" i="10"/>
  <c r="I91" i="10" s="1"/>
  <c r="AU91" i="10"/>
  <c r="AB92" i="10"/>
  <c r="L92" i="10" s="1"/>
  <c r="AJ92" i="10"/>
  <c r="I92" i="10" s="1"/>
  <c r="AR92" i="10"/>
  <c r="O92" i="10" s="1"/>
  <c r="Y93" i="10"/>
  <c r="L93" i="10" s="1"/>
  <c r="AG93" i="10"/>
  <c r="I93" i="10" s="1"/>
  <c r="AO93" i="10"/>
  <c r="O93" i="10" s="1"/>
  <c r="V94" i="10"/>
  <c r="AD94" i="10"/>
  <c r="I94" i="10" s="1"/>
  <c r="AL94" i="10"/>
  <c r="O94" i="10" s="1"/>
  <c r="AT94" i="10"/>
  <c r="AA95" i="10"/>
  <c r="I95" i="10" s="1"/>
  <c r="AI95" i="10"/>
  <c r="O95" i="10" s="1"/>
  <c r="AQ95" i="10"/>
  <c r="L95" i="10" s="1"/>
  <c r="X96" i="10"/>
  <c r="I96" i="10" s="1"/>
  <c r="AF96" i="10"/>
  <c r="O96" i="10" s="1"/>
  <c r="AN96" i="10"/>
  <c r="L96" i="10" s="1"/>
  <c r="U97" i="10"/>
  <c r="AD97" i="10"/>
  <c r="AN97" i="10"/>
  <c r="V98" i="10"/>
  <c r="AE98" i="10"/>
  <c r="AN98" i="10"/>
  <c r="V99" i="10"/>
  <c r="AE99" i="10"/>
  <c r="AN99" i="10"/>
  <c r="W100" i="10"/>
  <c r="AF100" i="10"/>
  <c r="AO100" i="10"/>
  <c r="W101" i="10"/>
  <c r="AF101" i="10"/>
  <c r="AO101" i="10"/>
  <c r="W102" i="10"/>
  <c r="AG102" i="10"/>
  <c r="AP102" i="10"/>
  <c r="AZ8" i="10"/>
  <c r="BI8" i="10"/>
  <c r="BR8" i="10"/>
  <c r="AZ9" i="10"/>
  <c r="BI9" i="10"/>
  <c r="BS9" i="10"/>
  <c r="BA10" i="10"/>
  <c r="BJ10" i="10"/>
  <c r="BS10" i="10"/>
  <c r="BA11" i="10"/>
  <c r="BJ11" i="10"/>
  <c r="BS11" i="10"/>
  <c r="BB12" i="10"/>
  <c r="BK12" i="10"/>
  <c r="BT12" i="10"/>
  <c r="BB13" i="10"/>
  <c r="BK13" i="10"/>
  <c r="BT13" i="10"/>
  <c r="BB14" i="10"/>
  <c r="BL14" i="10"/>
  <c r="BU14" i="10"/>
  <c r="BC15" i="10"/>
  <c r="BL15" i="10"/>
  <c r="BU15" i="10"/>
  <c r="BC16" i="10"/>
  <c r="BL16" i="10"/>
  <c r="BV16" i="10"/>
  <c r="BD17" i="10"/>
  <c r="BM17" i="10"/>
  <c r="BV17" i="10"/>
  <c r="BD19" i="10"/>
  <c r="BM19" i="10"/>
  <c r="BV19" i="10"/>
  <c r="BE20" i="10"/>
  <c r="BN20" i="10"/>
  <c r="BW20" i="10"/>
  <c r="BE21" i="10"/>
  <c r="BN21" i="10"/>
  <c r="BW21" i="10"/>
  <c r="BE22" i="10"/>
  <c r="BO22" i="10"/>
  <c r="AW23" i="10"/>
  <c r="BF23" i="10"/>
  <c r="BO23" i="10"/>
  <c r="AW25" i="10"/>
  <c r="BF25" i="10"/>
  <c r="BO25" i="10"/>
  <c r="AX26" i="10"/>
  <c r="BG26" i="10"/>
  <c r="BP26" i="10"/>
  <c r="AX27" i="10"/>
  <c r="BG27" i="10"/>
  <c r="BP27" i="10"/>
  <c r="AX28" i="10"/>
  <c r="BH28" i="10"/>
  <c r="BQ28" i="10"/>
  <c r="AY29" i="10"/>
  <c r="BH29" i="10"/>
  <c r="BQ29" i="10"/>
  <c r="AY31" i="10"/>
  <c r="BH31" i="10"/>
  <c r="BR31" i="10"/>
  <c r="AZ32" i="10"/>
  <c r="BI32" i="10"/>
  <c r="BR32" i="10"/>
  <c r="AZ33" i="10"/>
  <c r="BI33" i="10"/>
  <c r="BR33" i="10"/>
  <c r="BA34" i="10"/>
  <c r="BJ34" i="10"/>
  <c r="BS34" i="10"/>
  <c r="BA35" i="10"/>
  <c r="BJ35" i="10"/>
  <c r="BS35" i="10"/>
  <c r="BA36" i="10"/>
  <c r="BK36" i="10"/>
  <c r="BT36" i="10"/>
  <c r="BB37" i="10"/>
  <c r="BK37" i="10"/>
  <c r="BT37" i="10"/>
  <c r="BB38" i="10"/>
  <c r="BK38" i="10"/>
  <c r="BU38" i="10"/>
  <c r="BC39" i="10"/>
  <c r="BL39" i="10"/>
  <c r="AZ40" i="10"/>
  <c r="BM40" i="10"/>
  <c r="BA41" i="10"/>
  <c r="BP41" i="10"/>
  <c r="BE43" i="10"/>
  <c r="BS43" i="10"/>
  <c r="BG44" i="10"/>
  <c r="BT44" i="10"/>
  <c r="BH46" i="10"/>
  <c r="BW46" i="10"/>
  <c r="BJ47" i="10"/>
  <c r="AY48" i="10"/>
  <c r="BN48" i="10"/>
  <c r="AZ49" i="10"/>
  <c r="BO49" i="10"/>
  <c r="BC50" i="10"/>
  <c r="BQ50" i="10"/>
  <c r="BE51" i="10"/>
  <c r="BU51" i="10"/>
  <c r="BG53" i="10"/>
  <c r="BV53" i="10"/>
  <c r="BJ54" i="10"/>
  <c r="AW55" i="10"/>
  <c r="BT55" i="10"/>
  <c r="BR56" i="10"/>
  <c r="BW57" i="10"/>
  <c r="AZ59" i="10"/>
  <c r="BD60" i="10"/>
  <c r="BC61" i="10"/>
  <c r="BG62" i="10"/>
  <c r="BE63" i="10"/>
  <c r="BI65" i="10"/>
  <c r="BN66" i="10"/>
  <c r="BR67" i="10"/>
  <c r="BQ68" i="10"/>
  <c r="BU69" i="10"/>
  <c r="BS70" i="10"/>
  <c r="BW72" i="10"/>
  <c r="BJ74" i="10"/>
  <c r="BO77" i="10"/>
  <c r="BP80" i="10"/>
  <c r="BB84" i="10"/>
  <c r="BL87" i="10"/>
  <c r="BP91" i="10"/>
  <c r="AZ96" i="10"/>
  <c r="BO99" i="10"/>
  <c r="AY72" i="10"/>
  <c r="AW73" i="10"/>
  <c r="BP74" i="10"/>
  <c r="BS77" i="10"/>
  <c r="BG81" i="10"/>
  <c r="BD84" i="10"/>
  <c r="BO88" i="10"/>
  <c r="AX92" i="10"/>
  <c r="BD96" i="10"/>
  <c r="BH100" i="10"/>
  <c r="AW69" i="10"/>
  <c r="BA70" i="10"/>
  <c r="AZ72" i="10"/>
  <c r="BE73" i="10"/>
  <c r="BI75" i="10"/>
  <c r="AW78" i="10"/>
  <c r="BH81" i="10"/>
  <c r="BD85" i="10"/>
  <c r="BS88" i="10"/>
  <c r="BV92" i="10"/>
  <c r="AZ97" i="10"/>
  <c r="BK100" i="10"/>
  <c r="AX69" i="10"/>
  <c r="BB70" i="10"/>
  <c r="BG72" i="10"/>
  <c r="BK73" i="10"/>
  <c r="BM75" i="10"/>
  <c r="BP78" i="10"/>
  <c r="BI81" i="10"/>
  <c r="BI85" i="10"/>
  <c r="BL89" i="10"/>
  <c r="BQ93" i="10"/>
  <c r="BI97" i="10"/>
  <c r="BP101" i="10"/>
  <c r="BE69" i="10"/>
  <c r="BJ70" i="10"/>
  <c r="BH72" i="10"/>
  <c r="BN73" i="10"/>
  <c r="BB76" i="10"/>
  <c r="BQ78" i="10"/>
  <c r="BC82" i="10"/>
  <c r="BJ85" i="10"/>
  <c r="BO89" i="10"/>
  <c r="AY94" i="10"/>
  <c r="BE98" i="10"/>
  <c r="BW102" i="10"/>
  <c r="BR102" i="10"/>
  <c r="BB101" i="10"/>
  <c r="BF100" i="10"/>
  <c r="AY99" i="10"/>
  <c r="BA98" i="10"/>
  <c r="AW97" i="10"/>
  <c r="BR95" i="10"/>
  <c r="BV94" i="10"/>
  <c r="BO93" i="10"/>
  <c r="BP92" i="10"/>
  <c r="BM91" i="10"/>
  <c r="BF90" i="10"/>
  <c r="BK89" i="10"/>
  <c r="BC88" i="10"/>
  <c r="BE87" i="10"/>
  <c r="BA86" i="10"/>
  <c r="BV84" i="10"/>
  <c r="AY84" i="10"/>
  <c r="BU82" i="10"/>
  <c r="AZ82" i="10"/>
  <c r="BC81" i="10"/>
  <c r="BB80" i="10"/>
  <c r="BG79" i="10"/>
  <c r="BJ78" i="10"/>
  <c r="BK77" i="10"/>
  <c r="BS76" i="10"/>
  <c r="AX76" i="10"/>
  <c r="BA75" i="10"/>
  <c r="BI74" i="10"/>
  <c r="BV73" i="10"/>
  <c r="BJ73" i="10"/>
  <c r="BB73" i="10"/>
  <c r="BU72" i="10"/>
  <c r="BM72" i="10"/>
  <c r="BE72" i="10"/>
  <c r="AW72" i="10"/>
  <c r="BP70" i="10"/>
  <c r="BH70" i="10"/>
  <c r="AZ70" i="10"/>
  <c r="BS69" i="10"/>
  <c r="BK69" i="10"/>
  <c r="BC69" i="10"/>
  <c r="BV68" i="10"/>
  <c r="BN68" i="10"/>
  <c r="BF68" i="10"/>
  <c r="AX68" i="10"/>
  <c r="BQ67" i="10"/>
  <c r="BI67" i="10"/>
  <c r="BA67" i="10"/>
  <c r="BT66" i="10"/>
  <c r="BL66" i="10"/>
  <c r="BD66" i="10"/>
  <c r="BW65" i="10"/>
  <c r="BO65" i="10"/>
  <c r="BG65" i="10"/>
  <c r="AY65" i="10"/>
  <c r="BR63" i="10"/>
  <c r="BJ63" i="10"/>
  <c r="BB63" i="10"/>
  <c r="BU62" i="10"/>
  <c r="BM62" i="10"/>
  <c r="BE62" i="10"/>
  <c r="AW62" i="10"/>
  <c r="BP61" i="10"/>
  <c r="BH61" i="10"/>
  <c r="AZ61" i="10"/>
  <c r="BS60" i="10"/>
  <c r="BK60" i="10"/>
  <c r="BC60" i="10"/>
  <c r="BV59" i="10"/>
  <c r="BN59" i="10"/>
  <c r="BF59" i="10"/>
  <c r="AX59" i="10"/>
  <c r="BQ58" i="10"/>
  <c r="BI58" i="10"/>
  <c r="BA58" i="10"/>
  <c r="BT57" i="10"/>
  <c r="BL57" i="10"/>
  <c r="BD57" i="10"/>
  <c r="BW56" i="10"/>
  <c r="BO56" i="10"/>
  <c r="BG56" i="10"/>
  <c r="AY56" i="10"/>
  <c r="BR55" i="10"/>
  <c r="BJ55" i="10"/>
  <c r="BH102" i="10"/>
  <c r="AY101" i="10"/>
  <c r="BS99" i="10"/>
  <c r="AW99" i="10"/>
  <c r="BP97" i="10"/>
  <c r="BR96" i="10"/>
  <c r="BN95" i="10"/>
  <c r="BH94" i="10"/>
  <c r="BL93" i="10"/>
  <c r="BE92" i="10"/>
  <c r="BG91" i="10"/>
  <c r="BC90" i="10"/>
  <c r="AW89" i="10"/>
  <c r="BA88" i="10"/>
  <c r="BU86" i="10"/>
  <c r="BW85" i="10"/>
  <c r="BS84" i="10"/>
  <c r="BM83" i="10"/>
  <c r="BR82" i="10"/>
  <c r="BU81" i="10"/>
  <c r="BT80" i="10"/>
  <c r="AY80" i="10"/>
  <c r="BB79" i="10"/>
  <c r="BA78" i="10"/>
  <c r="BH77" i="10"/>
  <c r="BN76" i="10"/>
  <c r="BQ75" i="10"/>
  <c r="AX75" i="10"/>
  <c r="BD74" i="10"/>
  <c r="BR73" i="10"/>
  <c r="BH73" i="10"/>
  <c r="AZ73" i="10"/>
  <c r="BS72" i="10"/>
  <c r="BK72" i="10"/>
  <c r="BC72" i="10"/>
  <c r="BV70" i="10"/>
  <c r="BN70" i="10"/>
  <c r="BF70" i="10"/>
  <c r="AX70" i="10"/>
  <c r="BQ69" i="10"/>
  <c r="BI69" i="10"/>
  <c r="BA69" i="10"/>
  <c r="BT68" i="10"/>
  <c r="BL68" i="10"/>
  <c r="BD68" i="10"/>
  <c r="BW67" i="10"/>
  <c r="BO67" i="10"/>
  <c r="BG67" i="10"/>
  <c r="AY67" i="10"/>
  <c r="BR66" i="10"/>
  <c r="BJ66" i="10"/>
  <c r="BB66" i="10"/>
  <c r="BU65" i="10"/>
  <c r="BM65" i="10"/>
  <c r="BE65" i="10"/>
  <c r="AW65" i="10"/>
  <c r="BP63" i="10"/>
  <c r="BH63" i="10"/>
  <c r="AZ63" i="10"/>
  <c r="BS62" i="10"/>
  <c r="BK62" i="10"/>
  <c r="BC62" i="10"/>
  <c r="BV61" i="10"/>
  <c r="BN61" i="10"/>
  <c r="BF61" i="10"/>
  <c r="AX61" i="10"/>
  <c r="BQ60" i="10"/>
  <c r="BI60" i="10"/>
  <c r="BA60" i="10"/>
  <c r="BT59" i="10"/>
  <c r="BL59" i="10"/>
  <c r="BD59" i="10"/>
  <c r="BW58" i="10"/>
  <c r="BO58" i="10"/>
  <c r="BG58" i="10"/>
  <c r="AY58" i="10"/>
  <c r="BR57" i="10"/>
  <c r="BJ57" i="10"/>
  <c r="BB57" i="10"/>
  <c r="BU56" i="10"/>
  <c r="BM56" i="10"/>
  <c r="BE56" i="10"/>
  <c r="AW56" i="10"/>
  <c r="BP55" i="10"/>
  <c r="BH55" i="10"/>
  <c r="BT101" i="10"/>
  <c r="AW101" i="10"/>
  <c r="BQ99" i="10"/>
  <c r="BS98" i="10"/>
  <c r="BO97" i="10"/>
  <c r="BI96" i="10"/>
  <c r="BM95" i="10"/>
  <c r="BF94" i="10"/>
  <c r="BH93" i="10"/>
  <c r="BD92" i="10"/>
  <c r="AX91" i="10"/>
  <c r="BB90" i="10"/>
  <c r="BV88" i="10"/>
  <c r="BW87" i="10"/>
  <c r="BT86" i="10"/>
  <c r="BM85" i="10"/>
  <c r="BR84" i="10"/>
  <c r="BJ83" i="10"/>
  <c r="BQ82" i="10"/>
  <c r="BP81" i="10"/>
  <c r="BR80" i="10"/>
  <c r="AX80" i="10"/>
  <c r="AW79" i="10"/>
  <c r="AY78" i="10"/>
  <c r="BG77" i="10"/>
  <c r="BJ76" i="10"/>
  <c r="BO75" i="10"/>
  <c r="AW75" i="10"/>
  <c r="AZ74" i="10"/>
  <c r="BQ73" i="10"/>
  <c r="BG73" i="10"/>
  <c r="AY73" i="10"/>
  <c r="BR72" i="10"/>
  <c r="BJ72" i="10"/>
  <c r="BB72" i="10"/>
  <c r="BU70" i="10"/>
  <c r="BM70" i="10"/>
  <c r="BE70" i="10"/>
  <c r="AW70" i="10"/>
  <c r="BP69" i="10"/>
  <c r="BH69" i="10"/>
  <c r="AZ69" i="10"/>
  <c r="BS68" i="10"/>
  <c r="BK68" i="10"/>
  <c r="BC68" i="10"/>
  <c r="BV67" i="10"/>
  <c r="BN67" i="10"/>
  <c r="BF67" i="10"/>
  <c r="AX67" i="10"/>
  <c r="BQ66" i="10"/>
  <c r="BI66" i="10"/>
  <c r="BA66" i="10"/>
  <c r="BT65" i="10"/>
  <c r="BL65" i="10"/>
  <c r="BD65" i="10"/>
  <c r="BW63" i="10"/>
  <c r="BO63" i="10"/>
  <c r="BG63" i="10"/>
  <c r="AY63" i="10"/>
  <c r="BR62" i="10"/>
  <c r="BJ62" i="10"/>
  <c r="BB62" i="10"/>
  <c r="BU61" i="10"/>
  <c r="BM61" i="10"/>
  <c r="BE61" i="10"/>
  <c r="AW61" i="10"/>
  <c r="BP60" i="10"/>
  <c r="BH60" i="10"/>
  <c r="AZ60" i="10"/>
  <c r="BS59" i="10"/>
  <c r="BK59" i="10"/>
  <c r="BC59" i="10"/>
  <c r="BV58" i="10"/>
  <c r="BN58" i="10"/>
  <c r="BF58" i="10"/>
  <c r="AX58" i="10"/>
  <c r="BQ57" i="10"/>
  <c r="BI57" i="10"/>
  <c r="BA57" i="10"/>
  <c r="BT56" i="10"/>
  <c r="BL56" i="10"/>
  <c r="BD56" i="10"/>
  <c r="BW55" i="10"/>
  <c r="BO55" i="10"/>
  <c r="BG55" i="10"/>
  <c r="BR101" i="10"/>
  <c r="BT100" i="10"/>
  <c r="BP99" i="10"/>
  <c r="BJ98" i="10"/>
  <c r="BN97" i="10"/>
  <c r="BG96" i="10"/>
  <c r="BI95" i="10"/>
  <c r="BE94" i="10"/>
  <c r="AY93" i="10"/>
  <c r="BC92" i="10"/>
  <c r="BV90" i="10"/>
  <c r="AW90" i="10"/>
  <c r="BT88" i="10"/>
  <c r="BN87" i="10"/>
  <c r="BR86" i="10"/>
  <c r="BK85" i="10"/>
  <c r="BM84" i="10"/>
  <c r="BI83" i="10"/>
  <c r="BL82" i="10"/>
  <c r="BL81" i="10"/>
  <c r="BQ80" i="10"/>
  <c r="BT79" i="10"/>
  <c r="BT78" i="10"/>
  <c r="AX78" i="10"/>
  <c r="BC77" i="10"/>
  <c r="BF76" i="10"/>
  <c r="BN75" i="10"/>
  <c r="BT74" i="10"/>
  <c r="AY74" i="10"/>
  <c r="BP73" i="10"/>
  <c r="BF73" i="10"/>
  <c r="AX73" i="10"/>
  <c r="BQ72" i="10"/>
  <c r="BI72" i="10"/>
  <c r="BA72" i="10"/>
  <c r="BT70" i="10"/>
  <c r="BL70" i="10"/>
  <c r="BD70" i="10"/>
  <c r="BW69" i="10"/>
  <c r="BO69" i="10"/>
  <c r="BG69" i="10"/>
  <c r="AY69" i="10"/>
  <c r="BR68" i="10"/>
  <c r="BJ68" i="10"/>
  <c r="BB68" i="10"/>
  <c r="BU67" i="10"/>
  <c r="BM67" i="10"/>
  <c r="BE67" i="10"/>
  <c r="AW67" i="10"/>
  <c r="BP66" i="10"/>
  <c r="BH66" i="10"/>
  <c r="AZ66" i="10"/>
  <c r="BS65" i="10"/>
  <c r="BK65" i="10"/>
  <c r="BC65" i="10"/>
  <c r="BV63" i="10"/>
  <c r="BN63" i="10"/>
  <c r="BF63" i="10"/>
  <c r="AX63" i="10"/>
  <c r="BQ62" i="10"/>
  <c r="BI62" i="10"/>
  <c r="BA62" i="10"/>
  <c r="BT61" i="10"/>
  <c r="BL61" i="10"/>
  <c r="BD61" i="10"/>
  <c r="BW60" i="10"/>
  <c r="BO60" i="10"/>
  <c r="BG60" i="10"/>
  <c r="AY60" i="10"/>
  <c r="BR59" i="10"/>
  <c r="BJ59" i="10"/>
  <c r="BB59" i="10"/>
  <c r="BU58" i="10"/>
  <c r="BM58" i="10"/>
  <c r="BE58" i="10"/>
  <c r="AW58" i="10"/>
  <c r="BP57" i="10"/>
  <c r="BH57" i="10"/>
  <c r="AZ57" i="10"/>
  <c r="BS56" i="10"/>
  <c r="BK56" i="10"/>
  <c r="BC56" i="10"/>
  <c r="BV55" i="10"/>
  <c r="BN55" i="10"/>
  <c r="BF55" i="10"/>
  <c r="BQ102" i="10"/>
  <c r="BB100" i="10"/>
  <c r="BS97" i="10"/>
  <c r="BO95" i="10"/>
  <c r="BM93" i="10"/>
  <c r="BK91" i="10"/>
  <c r="BF89" i="10"/>
  <c r="BW86" i="10"/>
  <c r="BT84" i="10"/>
  <c r="BS82" i="10"/>
  <c r="AX81" i="10"/>
  <c r="BF79" i="10"/>
  <c r="BI77" i="10"/>
  <c r="BU75" i="10"/>
  <c r="BH74" i="10"/>
  <c r="BI73" i="10"/>
  <c r="BT72" i="10"/>
  <c r="BD72" i="10"/>
  <c r="BO70" i="10"/>
  <c r="AY70" i="10"/>
  <c r="BJ69" i="10"/>
  <c r="BU68" i="10"/>
  <c r="BE68" i="10"/>
  <c r="BP67" i="10"/>
  <c r="AZ67" i="10"/>
  <c r="BK66" i="10"/>
  <c r="BV65" i="10"/>
  <c r="BF65" i="10"/>
  <c r="BQ63" i="10"/>
  <c r="BA63" i="10"/>
  <c r="BL62" i="10"/>
  <c r="BW61" i="10"/>
  <c r="BG61" i="10"/>
  <c r="BR60" i="10"/>
  <c r="BB60" i="10"/>
  <c r="BM59" i="10"/>
  <c r="AW59" i="10"/>
  <c r="BH58" i="10"/>
  <c r="BS57" i="10"/>
  <c r="BC57" i="10"/>
  <c r="BN56" i="10"/>
  <c r="AX56" i="10"/>
  <c r="BI55" i="10"/>
  <c r="AX55" i="10"/>
  <c r="BQ54" i="10"/>
  <c r="BI54" i="10"/>
  <c r="BA54" i="10"/>
  <c r="BT53" i="10"/>
  <c r="BL53" i="10"/>
  <c r="BD53" i="10"/>
  <c r="BW51" i="10"/>
  <c r="BO51" i="10"/>
  <c r="BG51" i="10"/>
  <c r="AY51" i="10"/>
  <c r="BR50" i="10"/>
  <c r="BJ50" i="10"/>
  <c r="BB50" i="10"/>
  <c r="BU49" i="10"/>
  <c r="BM49" i="10"/>
  <c r="BE49" i="10"/>
  <c r="AW49" i="10"/>
  <c r="BP48" i="10"/>
  <c r="BH48" i="10"/>
  <c r="AZ48" i="10"/>
  <c r="BS47" i="10"/>
  <c r="BK47" i="10"/>
  <c r="BC47" i="10"/>
  <c r="BV46" i="10"/>
  <c r="BN46" i="10"/>
  <c r="BF46" i="10"/>
  <c r="AX46" i="10"/>
  <c r="BQ44" i="10"/>
  <c r="BI44" i="10"/>
  <c r="BA44" i="10"/>
  <c r="BT43" i="10"/>
  <c r="BL43" i="10"/>
  <c r="BD43" i="10"/>
  <c r="BW41" i="10"/>
  <c r="BO41" i="10"/>
  <c r="BG41" i="10"/>
  <c r="AY41" i="10"/>
  <c r="BR40" i="10"/>
  <c r="BJ40" i="10"/>
  <c r="BB40" i="10"/>
  <c r="BU39" i="10"/>
  <c r="BM39" i="10"/>
  <c r="BK101" i="10"/>
  <c r="BA99" i="10"/>
  <c r="AX97" i="10"/>
  <c r="BW94" i="10"/>
  <c r="BU92" i="10"/>
  <c r="BP90" i="10"/>
  <c r="BF88" i="10"/>
  <c r="BB86" i="10"/>
  <c r="AZ84" i="10"/>
  <c r="BA82" i="10"/>
  <c r="BG80" i="10"/>
  <c r="BO78" i="10"/>
  <c r="BT76" i="10"/>
  <c r="BE75" i="10"/>
  <c r="BW73" i="10"/>
  <c r="BC73" i="10"/>
  <c r="BN72" i="10"/>
  <c r="AX72" i="10"/>
  <c r="BI70" i="10"/>
  <c r="BT69" i="10"/>
  <c r="BD69" i="10"/>
  <c r="BO68" i="10"/>
  <c r="AY68" i="10"/>
  <c r="BJ67" i="10"/>
  <c r="BU66" i="10"/>
  <c r="BE66" i="10"/>
  <c r="BP65" i="10"/>
  <c r="AZ65" i="10"/>
  <c r="BK63" i="10"/>
  <c r="BV62" i="10"/>
  <c r="BF62" i="10"/>
  <c r="BQ61" i="10"/>
  <c r="BA61" i="10"/>
  <c r="BL60" i="10"/>
  <c r="BW59" i="10"/>
  <c r="BG59" i="10"/>
  <c r="BR58" i="10"/>
  <c r="BB58" i="10"/>
  <c r="BM57" i="10"/>
  <c r="AW57" i="10"/>
  <c r="BH56" i="10"/>
  <c r="BS55" i="10"/>
  <c r="BC55" i="10"/>
  <c r="BV54" i="10"/>
  <c r="BN54" i="10"/>
  <c r="BF54" i="10"/>
  <c r="AX54" i="10"/>
  <c r="BQ53" i="10"/>
  <c r="BI53" i="10"/>
  <c r="BA53" i="10"/>
  <c r="BT51" i="10"/>
  <c r="BL51" i="10"/>
  <c r="BD51" i="10"/>
  <c r="BW50" i="10"/>
  <c r="BO50" i="10"/>
  <c r="BG50" i="10"/>
  <c r="AY50" i="10"/>
  <c r="BR49" i="10"/>
  <c r="BJ49" i="10"/>
  <c r="BB49" i="10"/>
  <c r="BU48" i="10"/>
  <c r="BM48" i="10"/>
  <c r="BE48" i="10"/>
  <c r="AW48" i="10"/>
  <c r="BP47" i="10"/>
  <c r="BH47" i="10"/>
  <c r="AZ47" i="10"/>
  <c r="BS46" i="10"/>
  <c r="BK46" i="10"/>
  <c r="BC46" i="10"/>
  <c r="BV44" i="10"/>
  <c r="BN44" i="10"/>
  <c r="BF44" i="10"/>
  <c r="AX44" i="10"/>
  <c r="BQ43" i="10"/>
  <c r="BI43" i="10"/>
  <c r="BA43" i="10"/>
  <c r="BT41" i="10"/>
  <c r="BL41" i="10"/>
  <c r="BD41" i="10"/>
  <c r="BW40" i="10"/>
  <c r="BO40" i="10"/>
  <c r="BG40" i="10"/>
  <c r="AY40" i="10"/>
  <c r="BR39" i="10"/>
  <c r="AZ101" i="10"/>
  <c r="AX99" i="10"/>
  <c r="BW96" i="10"/>
  <c r="BQ94" i="10"/>
  <c r="BG92" i="10"/>
  <c r="BD90" i="10"/>
  <c r="BB88" i="10"/>
  <c r="AZ86" i="10"/>
  <c r="BV83" i="10"/>
  <c r="AX82" i="10"/>
  <c r="AZ80" i="10"/>
  <c r="BF78" i="10"/>
  <c r="BR76" i="10"/>
  <c r="AY75" i="10"/>
  <c r="BS73" i="10"/>
  <c r="BA73" i="10"/>
  <c r="BL72" i="10"/>
  <c r="BW70" i="10"/>
  <c r="BG70" i="10"/>
  <c r="BR69" i="10"/>
  <c r="BB69" i="10"/>
  <c r="BM68" i="10"/>
  <c r="AW68" i="10"/>
  <c r="BH67" i="10"/>
  <c r="BS66" i="10"/>
  <c r="BC66" i="10"/>
  <c r="BN65" i="10"/>
  <c r="AX65" i="10"/>
  <c r="BI63" i="10"/>
  <c r="BT62" i="10"/>
  <c r="BD62" i="10"/>
  <c r="BO61" i="10"/>
  <c r="AY61" i="10"/>
  <c r="BJ60" i="10"/>
  <c r="BU59" i="10"/>
  <c r="BE59" i="10"/>
  <c r="BP58" i="10"/>
  <c r="AZ58" i="10"/>
  <c r="BK57" i="10"/>
  <c r="BV56" i="10"/>
  <c r="BF56" i="10"/>
  <c r="BQ55" i="10"/>
  <c r="BB55" i="10"/>
  <c r="BU54" i="10"/>
  <c r="BM54" i="10"/>
  <c r="BE54" i="10"/>
  <c r="AW54" i="10"/>
  <c r="BP53" i="10"/>
  <c r="BH53" i="10"/>
  <c r="AZ53" i="10"/>
  <c r="BS51" i="10"/>
  <c r="BK51" i="10"/>
  <c r="BC51" i="10"/>
  <c r="BV50" i="10"/>
  <c r="BN50" i="10"/>
  <c r="BF50" i="10"/>
  <c r="AX50" i="10"/>
  <c r="BQ49" i="10"/>
  <c r="BI49" i="10"/>
  <c r="BA49" i="10"/>
  <c r="BT48" i="10"/>
  <c r="BL48" i="10"/>
  <c r="BD48" i="10"/>
  <c r="BW47" i="10"/>
  <c r="BO47" i="10"/>
  <c r="BG47" i="10"/>
  <c r="AY47" i="10"/>
  <c r="BR46" i="10"/>
  <c r="BJ46" i="10"/>
  <c r="BB46" i="10"/>
  <c r="BU44" i="10"/>
  <c r="BM44" i="10"/>
  <c r="BE44" i="10"/>
  <c r="AW44" i="10"/>
  <c r="BP43" i="10"/>
  <c r="BH43" i="10"/>
  <c r="AZ43" i="10"/>
  <c r="BS41" i="10"/>
  <c r="BK41" i="10"/>
  <c r="BC41" i="10"/>
  <c r="BV40" i="10"/>
  <c r="BN40" i="10"/>
  <c r="BF40" i="10"/>
  <c r="AX40" i="10"/>
  <c r="BQ39" i="10"/>
  <c r="BG100" i="10"/>
  <c r="BF96" i="10"/>
  <c r="BW92" i="10"/>
  <c r="BM89" i="10"/>
  <c r="BE86" i="10"/>
  <c r="AY83" i="10"/>
  <c r="BO79" i="10"/>
  <c r="AY77" i="10"/>
  <c r="BL74" i="10"/>
  <c r="BD73" i="10"/>
  <c r="BF72" i="10"/>
  <c r="BC70" i="10"/>
  <c r="BF69" i="10"/>
  <c r="BH68" i="10"/>
  <c r="BK67" i="10"/>
  <c r="BM66" i="10"/>
  <c r="BJ65" i="10"/>
  <c r="BM63" i="10"/>
  <c r="BO62" i="10"/>
  <c r="BR61" i="10"/>
  <c r="BT60" i="10"/>
  <c r="BQ59" i="10"/>
  <c r="BT58" i="10"/>
  <c r="BV57" i="10"/>
  <c r="AX57" i="10"/>
  <c r="AZ56" i="10"/>
  <c r="BA55" i="10"/>
  <c r="BP54" i="10"/>
  <c r="BC54" i="10"/>
  <c r="BR53" i="10"/>
  <c r="BE53" i="10"/>
  <c r="BR51" i="10"/>
  <c r="BF51" i="10"/>
  <c r="BT50" i="10"/>
  <c r="BH50" i="10"/>
  <c r="BV49" i="10"/>
  <c r="BH49" i="10"/>
  <c r="BW48" i="10"/>
  <c r="BJ48" i="10"/>
  <c r="AX48" i="10"/>
  <c r="BL47" i="10"/>
  <c r="AX47" i="10"/>
  <c r="BM46" i="10"/>
  <c r="AZ46" i="10"/>
  <c r="BO44" i="10"/>
  <c r="BB44" i="10"/>
  <c r="BO43" i="10"/>
  <c r="BC43" i="10"/>
  <c r="BQ41" i="10"/>
  <c r="BE41" i="10"/>
  <c r="BS40" i="10"/>
  <c r="BE40" i="10"/>
  <c r="BT39" i="10"/>
  <c r="BI39" i="10"/>
  <c r="BA39" i="10"/>
  <c r="BT38" i="10"/>
  <c r="BL38" i="10"/>
  <c r="BD38" i="10"/>
  <c r="M38" i="10" s="1"/>
  <c r="BW37" i="10"/>
  <c r="BO37" i="10"/>
  <c r="BG37" i="10"/>
  <c r="AY37" i="10"/>
  <c r="BR36" i="10"/>
  <c r="BJ36" i="10"/>
  <c r="BB36" i="10"/>
  <c r="BU35" i="10"/>
  <c r="BM35" i="10"/>
  <c r="BE35" i="10"/>
  <c r="AW35" i="10"/>
  <c r="BP34" i="10"/>
  <c r="BH34" i="10"/>
  <c r="P34" i="10" s="1"/>
  <c r="AZ34" i="10"/>
  <c r="J34" i="10" s="1"/>
  <c r="BS33" i="10"/>
  <c r="M33" i="10" s="1"/>
  <c r="BK33" i="10"/>
  <c r="P33" i="10" s="1"/>
  <c r="BC33" i="10"/>
  <c r="BV32" i="10"/>
  <c r="BN32" i="10"/>
  <c r="P32" i="10" s="1"/>
  <c r="BF32" i="10"/>
  <c r="AX32" i="10"/>
  <c r="BQ31" i="10"/>
  <c r="BI31" i="10"/>
  <c r="J31" i="10" s="1"/>
  <c r="BA31" i="10"/>
  <c r="M31" i="10" s="1"/>
  <c r="BT29" i="10"/>
  <c r="BL29" i="10"/>
  <c r="J29" i="10" s="1"/>
  <c r="BD29" i="10"/>
  <c r="M29" i="10" s="1"/>
  <c r="BW28" i="10"/>
  <c r="BO28" i="10"/>
  <c r="J28" i="10" s="1"/>
  <c r="BG28" i="10"/>
  <c r="AY28" i="10"/>
  <c r="BR27" i="10"/>
  <c r="J27" i="10" s="1"/>
  <c r="BJ27" i="10"/>
  <c r="BB27" i="10"/>
  <c r="P27" i="10" s="1"/>
  <c r="BU26" i="10"/>
  <c r="BM26" i="10"/>
  <c r="BE26" i="10"/>
  <c r="P26" i="10" s="1"/>
  <c r="AW26" i="10"/>
  <c r="BP25" i="10"/>
  <c r="M25" i="10" s="1"/>
  <c r="BH25" i="10"/>
  <c r="P25" i="10" s="1"/>
  <c r="AZ25" i="10"/>
  <c r="BS23" i="10"/>
  <c r="M23" i="10" s="1"/>
  <c r="BK23" i="10"/>
  <c r="P23" i="10" s="1"/>
  <c r="BC23" i="10"/>
  <c r="BV22" i="10"/>
  <c r="BN22" i="10"/>
  <c r="BF22" i="10"/>
  <c r="AX22" i="10"/>
  <c r="BQ21" i="10"/>
  <c r="BI21" i="10"/>
  <c r="J21" i="10" s="1"/>
  <c r="BA21" i="10"/>
  <c r="M21" i="10" s="1"/>
  <c r="BT20" i="10"/>
  <c r="BL20" i="10"/>
  <c r="J20" i="10" s="1"/>
  <c r="BD20" i="10"/>
  <c r="M20" i="10" s="1"/>
  <c r="BW19" i="10"/>
  <c r="BO19" i="10"/>
  <c r="J19" i="10" s="1"/>
  <c r="BG19" i="10"/>
  <c r="AY19" i="10"/>
  <c r="BR17" i="10"/>
  <c r="J17" i="10" s="1"/>
  <c r="BJ17" i="10"/>
  <c r="BB17" i="10"/>
  <c r="P17" i="10" s="1"/>
  <c r="BU16" i="10"/>
  <c r="BM16" i="10"/>
  <c r="BE16" i="10"/>
  <c r="P16" i="10" s="1"/>
  <c r="AW16" i="10"/>
  <c r="BP15" i="10"/>
  <c r="M15" i="10" s="1"/>
  <c r="BH15" i="10"/>
  <c r="P15" i="10" s="1"/>
  <c r="AZ15" i="10"/>
  <c r="BS14" i="10"/>
  <c r="M14" i="10" s="1"/>
  <c r="BK14" i="10"/>
  <c r="BC14" i="10"/>
  <c r="BV13" i="10"/>
  <c r="BN13" i="10"/>
  <c r="BF13" i="10"/>
  <c r="J13" i="10" s="1"/>
  <c r="AX13" i="10"/>
  <c r="BQ12" i="10"/>
  <c r="BI12" i="10"/>
  <c r="J12" i="10" s="1"/>
  <c r="BA12" i="10"/>
  <c r="M12" i="10" s="1"/>
  <c r="BT11" i="10"/>
  <c r="P11" i="10" s="1"/>
  <c r="BL11" i="10"/>
  <c r="J11" i="10" s="1"/>
  <c r="BD11" i="10"/>
  <c r="BW10" i="10"/>
  <c r="BO10" i="10"/>
  <c r="J10" i="10" s="1"/>
  <c r="BG10" i="10"/>
  <c r="AY10" i="10"/>
  <c r="BR9" i="10"/>
  <c r="BJ9" i="10"/>
  <c r="M9" i="10" s="1"/>
  <c r="BB9" i="10"/>
  <c r="P9" i="10" s="1"/>
  <c r="BU8" i="10"/>
  <c r="BM8" i="10"/>
  <c r="M8" i="10" s="1"/>
  <c r="BE8" i="10"/>
  <c r="P8" i="10" s="1"/>
  <c r="AW8" i="10"/>
  <c r="AN102" i="10"/>
  <c r="L102" i="10" s="1"/>
  <c r="AF102" i="10"/>
  <c r="X102" i="10"/>
  <c r="AQ101" i="10"/>
  <c r="L101" i="10" s="1"/>
  <c r="AI101" i="10"/>
  <c r="AA101" i="10"/>
  <c r="I101" i="10" s="1"/>
  <c r="AT100" i="10"/>
  <c r="AL100" i="10"/>
  <c r="AD100" i="10"/>
  <c r="I100" i="10" s="1"/>
  <c r="V100" i="10"/>
  <c r="AO99" i="10"/>
  <c r="O99" i="10" s="1"/>
  <c r="AG99" i="10"/>
  <c r="I99" i="10" s="1"/>
  <c r="Y99" i="10"/>
  <c r="AR98" i="10"/>
  <c r="O98" i="10" s="1"/>
  <c r="AJ98" i="10"/>
  <c r="I98" i="10" s="1"/>
  <c r="AB98" i="10"/>
  <c r="AU97" i="10"/>
  <c r="AM97" i="10"/>
  <c r="AE97" i="10"/>
  <c r="W97" i="10"/>
  <c r="BQ83" i="10"/>
  <c r="BH84" i="10"/>
  <c r="AZ85" i="10"/>
  <c r="BR85" i="10"/>
  <c r="BI86" i="10"/>
  <c r="BA87" i="10"/>
  <c r="BS87" i="10"/>
  <c r="BJ88" i="10"/>
  <c r="BA89" i="10"/>
  <c r="BT89" i="10"/>
  <c r="BK90" i="10"/>
  <c r="BB91" i="10"/>
  <c r="BU91" i="10"/>
  <c r="BL92" i="10"/>
  <c r="BC93" i="10"/>
  <c r="BU93" i="10"/>
  <c r="BM94" i="10"/>
  <c r="BD95" i="10"/>
  <c r="BV95" i="10"/>
  <c r="BN96" i="10"/>
  <c r="BE97" i="10"/>
  <c r="BW97" i="10"/>
  <c r="BN98" i="10"/>
  <c r="BF99" i="10"/>
  <c r="AW100" i="10"/>
  <c r="BO100" i="10"/>
  <c r="BG101" i="10"/>
  <c r="AZ102" i="10"/>
  <c r="BL73" i="10"/>
  <c r="BT73" i="10"/>
  <c r="BA74" i="10"/>
  <c r="BQ74" i="10"/>
  <c r="BF75" i="10"/>
  <c r="BV75" i="10"/>
  <c r="BK76" i="10"/>
  <c r="AZ77" i="10"/>
  <c r="BP77" i="10"/>
  <c r="BG78" i="10"/>
  <c r="AX79" i="10"/>
  <c r="BQ79" i="10"/>
  <c r="BH80" i="10"/>
  <c r="AY81" i="10"/>
  <c r="BQ81" i="10"/>
  <c r="BI82" i="10"/>
  <c r="AZ83" i="10"/>
  <c r="BR83" i="10"/>
  <c r="BJ84" i="10"/>
  <c r="BA85" i="10"/>
  <c r="BS85" i="10"/>
  <c r="BJ86" i="10"/>
  <c r="BB87" i="10"/>
  <c r="BT87" i="10"/>
  <c r="BK88" i="10"/>
  <c r="BC89" i="10"/>
  <c r="BU89" i="10"/>
  <c r="BL90" i="10"/>
  <c r="BC91" i="10"/>
  <c r="BV91" i="10"/>
  <c r="BM92" i="10"/>
  <c r="BD93" i="10"/>
  <c r="BW93" i="10"/>
  <c r="BN94" i="10"/>
  <c r="BE95" i="10"/>
  <c r="BW95" i="10"/>
  <c r="BO96" i="10"/>
  <c r="BF97" i="10"/>
  <c r="AW98" i="10"/>
  <c r="BP98" i="10"/>
  <c r="BG99" i="10"/>
  <c r="AX100" i="10"/>
  <c r="BP100" i="10"/>
  <c r="BH101" i="10"/>
  <c r="BA102" i="10"/>
  <c r="BM73" i="10"/>
  <c r="BU73" i="10"/>
  <c r="BB74" i="10"/>
  <c r="BR74" i="10"/>
  <c r="BG75" i="10"/>
  <c r="BW75" i="10"/>
  <c r="BL76" i="10"/>
  <c r="BA77" i="10"/>
  <c r="BQ77" i="10"/>
  <c r="BH78" i="10"/>
  <c r="AY79" i="10"/>
  <c r="BR79" i="10"/>
  <c r="BI80" i="10"/>
  <c r="AZ81" i="10"/>
  <c r="BS81" i="10"/>
  <c r="BJ82" i="10"/>
  <c r="BA83" i="10"/>
  <c r="BS83" i="10"/>
  <c r="BK84" i="10"/>
  <c r="BB85" i="10"/>
  <c r="BT85" i="10"/>
  <c r="BL86" i="10"/>
  <c r="BC87" i="10"/>
  <c r="BU87" i="10"/>
  <c r="BL88" i="10"/>
  <c r="BD89" i="10"/>
  <c r="BV89" i="10"/>
  <c r="BM90" i="10"/>
  <c r="BE91" i="10"/>
  <c r="BW91" i="10"/>
  <c r="BN92" i="10"/>
  <c r="BE93" i="10"/>
  <c r="AW94" i="10"/>
  <c r="BO94" i="10"/>
  <c r="BF95" i="10"/>
  <c r="AX96" i="10"/>
  <c r="BP96" i="10"/>
  <c r="BG97" i="10"/>
  <c r="AX98" i="10"/>
  <c r="BQ98" i="10"/>
  <c r="BH99" i="10"/>
  <c r="AY100" i="10"/>
  <c r="BR100" i="10"/>
  <c r="BI101" i="10"/>
  <c r="BB102" i="10"/>
  <c r="I9" i="10"/>
  <c r="BC74" i="10"/>
  <c r="BK74" i="10"/>
  <c r="BS74" i="10"/>
  <c r="AZ75" i="10"/>
  <c r="BH75" i="10"/>
  <c r="BP75" i="10"/>
  <c r="AW76" i="10"/>
  <c r="BE76" i="10"/>
  <c r="BM76" i="10"/>
  <c r="BU76" i="10"/>
  <c r="BB77" i="10"/>
  <c r="BJ77" i="10"/>
  <c r="BR77" i="10"/>
  <c r="AZ78" i="10"/>
  <c r="BI78" i="10"/>
  <c r="BR78" i="10"/>
  <c r="BA79" i="10"/>
  <c r="BJ79" i="10"/>
  <c r="BS79" i="10"/>
  <c r="BA80" i="10"/>
  <c r="BJ80" i="10"/>
  <c r="BS80" i="10"/>
  <c r="BA81" i="10"/>
  <c r="BK81" i="10"/>
  <c r="BT81" i="10"/>
  <c r="BB82" i="10"/>
  <c r="BK82" i="10"/>
  <c r="BT82" i="10"/>
  <c r="BB83" i="10"/>
  <c r="BK83" i="10"/>
  <c r="BU83" i="10"/>
  <c r="BC84" i="10"/>
  <c r="BL84" i="10"/>
  <c r="BU84" i="10"/>
  <c r="BC85" i="10"/>
  <c r="BL85" i="10"/>
  <c r="BU85" i="10"/>
  <c r="BD86" i="10"/>
  <c r="BM86" i="10"/>
  <c r="BV86" i="10"/>
  <c r="BD87" i="10"/>
  <c r="BM87" i="10"/>
  <c r="BV87" i="10"/>
  <c r="BD88" i="10"/>
  <c r="BN88" i="10"/>
  <c r="BW88" i="10"/>
  <c r="BE89" i="10"/>
  <c r="BN89" i="10"/>
  <c r="BW89" i="10"/>
  <c r="BE90" i="10"/>
  <c r="BN90" i="10"/>
  <c r="AW91" i="10"/>
  <c r="BF91" i="10"/>
  <c r="BO91" i="10"/>
  <c r="AW92" i="10"/>
  <c r="BF92" i="10"/>
  <c r="BO92" i="10"/>
  <c r="AW93" i="10"/>
  <c r="BG93" i="10"/>
  <c r="BP93" i="10"/>
  <c r="AX94" i="10"/>
  <c r="BG94" i="10"/>
  <c r="BP94" i="10"/>
  <c r="AX95" i="10"/>
  <c r="BG95" i="10"/>
  <c r="BQ95" i="10"/>
  <c r="AY96" i="10"/>
  <c r="BH96" i="10"/>
  <c r="BQ96" i="10"/>
  <c r="AY97" i="10"/>
  <c r="BH97" i="10"/>
  <c r="BQ97" i="10"/>
  <c r="AZ98" i="10"/>
  <c r="BI98" i="10"/>
  <c r="BR98" i="10"/>
  <c r="AZ99" i="10"/>
  <c r="BI99" i="10"/>
  <c r="BR99" i="10"/>
  <c r="AZ100" i="10"/>
  <c r="BJ100" i="10"/>
  <c r="BS100" i="10"/>
  <c r="BA101" i="10"/>
  <c r="BJ101" i="10"/>
  <c r="BS101" i="10"/>
  <c r="BG102" i="10"/>
  <c r="BE74" i="10"/>
  <c r="BM74" i="10"/>
  <c r="BU74" i="10"/>
  <c r="BB75" i="10"/>
  <c r="BJ75" i="10"/>
  <c r="BR75" i="10"/>
  <c r="AY76" i="10"/>
  <c r="BG76" i="10"/>
  <c r="BO76" i="10"/>
  <c r="BW76" i="10"/>
  <c r="BD77" i="10"/>
  <c r="BL77" i="10"/>
  <c r="BT77" i="10"/>
  <c r="BB78" i="10"/>
  <c r="BL78" i="10"/>
  <c r="BU78" i="10"/>
  <c r="BC79" i="10"/>
  <c r="BL79" i="10"/>
  <c r="BU79" i="10"/>
  <c r="BC80" i="10"/>
  <c r="BL80" i="10"/>
  <c r="BV80" i="10"/>
  <c r="BD81" i="10"/>
  <c r="BM81" i="10"/>
  <c r="BV81" i="10"/>
  <c r="BD82" i="10"/>
  <c r="BM82" i="10"/>
  <c r="BV82" i="10"/>
  <c r="BE83" i="10"/>
  <c r="BN83" i="10"/>
  <c r="BW83" i="10"/>
  <c r="BE84" i="10"/>
  <c r="BN84" i="10"/>
  <c r="BW84" i="10"/>
  <c r="BE85" i="10"/>
  <c r="BO85" i="10"/>
  <c r="AW86" i="10"/>
  <c r="BF86" i="10"/>
  <c r="BO86" i="10"/>
  <c r="AW87" i="10"/>
  <c r="BF87" i="10"/>
  <c r="BO87" i="10"/>
  <c r="AX88" i="10"/>
  <c r="BG88" i="10"/>
  <c r="BP88" i="10"/>
  <c r="AX89" i="10"/>
  <c r="BG89" i="10"/>
  <c r="BP89" i="10"/>
  <c r="AX90" i="10"/>
  <c r="BH90" i="10"/>
  <c r="BQ90" i="10"/>
  <c r="AY91" i="10"/>
  <c r="BH91" i="10"/>
  <c r="BQ91" i="10"/>
  <c r="AY92" i="10"/>
  <c r="BH92" i="10"/>
  <c r="BR92" i="10"/>
  <c r="AZ93" i="10"/>
  <c r="BI93" i="10"/>
  <c r="BR93" i="10"/>
  <c r="AZ94" i="10"/>
  <c r="BI94" i="10"/>
  <c r="BR94" i="10"/>
  <c r="BA95" i="10"/>
  <c r="BJ95" i="10"/>
  <c r="BS95" i="10"/>
  <c r="BA96" i="10"/>
  <c r="BJ96" i="10"/>
  <c r="BS96" i="10"/>
  <c r="BA97" i="10"/>
  <c r="BK97" i="10"/>
  <c r="BT97" i="10"/>
  <c r="BB98" i="10"/>
  <c r="BK98" i="10"/>
  <c r="BT98" i="10"/>
  <c r="BB99" i="10"/>
  <c r="BK99" i="10"/>
  <c r="BU99" i="10"/>
  <c r="BC100" i="10"/>
  <c r="BL100" i="10"/>
  <c r="BU100" i="10"/>
  <c r="BC101" i="10"/>
  <c r="BL101" i="10"/>
  <c r="BU101" i="10"/>
  <c r="BI102" i="10"/>
  <c r="BF74" i="10"/>
  <c r="BN74" i="10"/>
  <c r="BV74" i="10"/>
  <c r="BC75" i="10"/>
  <c r="BK75" i="10"/>
  <c r="BS75" i="10"/>
  <c r="AZ76" i="10"/>
  <c r="BH76" i="10"/>
  <c r="BP76" i="10"/>
  <c r="AW77" i="10"/>
  <c r="BE77" i="10"/>
  <c r="BM77" i="10"/>
  <c r="BU77" i="10"/>
  <c r="BD78" i="10"/>
  <c r="BM78" i="10"/>
  <c r="BV78" i="10"/>
  <c r="BD79" i="10"/>
  <c r="BM79" i="10"/>
  <c r="BV79" i="10"/>
  <c r="BD80" i="10"/>
  <c r="BN80" i="10"/>
  <c r="BW80" i="10"/>
  <c r="BE81" i="10"/>
  <c r="BN81" i="10"/>
  <c r="BW81" i="10"/>
  <c r="BE82" i="10"/>
  <c r="BN82" i="10"/>
  <c r="AW83" i="10"/>
  <c r="BF83" i="10"/>
  <c r="BO83" i="10"/>
  <c r="AW84" i="10"/>
  <c r="BF84" i="10"/>
  <c r="BO84" i="10"/>
  <c r="AW85" i="10"/>
  <c r="BG85" i="10"/>
  <c r="BP85" i="10"/>
  <c r="AX86" i="10"/>
  <c r="BG86" i="10"/>
  <c r="BP86" i="10"/>
  <c r="AX87" i="10"/>
  <c r="BG87" i="10"/>
  <c r="BQ87" i="10"/>
  <c r="AY88" i="10"/>
  <c r="BH88" i="10"/>
  <c r="BQ88" i="10"/>
  <c r="AY89" i="10"/>
  <c r="BH89" i="10"/>
  <c r="BQ89" i="10"/>
  <c r="AZ90" i="10"/>
  <c r="BI90" i="10"/>
  <c r="BR90" i="10"/>
  <c r="AZ91" i="10"/>
  <c r="BI91" i="10"/>
  <c r="BR91" i="10"/>
  <c r="AZ92" i="10"/>
  <c r="BJ92" i="10"/>
  <c r="BS92" i="10"/>
  <c r="BA93" i="10"/>
  <c r="BJ93" i="10"/>
  <c r="BS93" i="10"/>
  <c r="BA94" i="10"/>
  <c r="BJ94" i="10"/>
  <c r="BT94" i="10"/>
  <c r="BB95" i="10"/>
  <c r="BK95" i="10"/>
  <c r="BT95" i="10"/>
  <c r="BB96" i="10"/>
  <c r="BK96" i="10"/>
  <c r="BT96" i="10"/>
  <c r="BC97" i="10"/>
  <c r="BL97" i="10"/>
  <c r="BU97" i="10"/>
  <c r="BC98" i="10"/>
  <c r="BL98" i="10"/>
  <c r="BU98" i="10"/>
  <c r="BC99" i="10"/>
  <c r="BM99" i="10"/>
  <c r="BV99" i="10"/>
  <c r="BD100" i="10"/>
  <c r="BM100" i="10"/>
  <c r="BV100" i="10"/>
  <c r="BD101" i="10"/>
  <c r="BM101" i="10"/>
  <c r="AX102" i="10"/>
  <c r="BJ102" i="10"/>
  <c r="BG74" i="10"/>
  <c r="BO74" i="10"/>
  <c r="BW74" i="10"/>
  <c r="BD75" i="10"/>
  <c r="BL75" i="10"/>
  <c r="BT75" i="10"/>
  <c r="BA76" i="10"/>
  <c r="BI76" i="10"/>
  <c r="BQ76" i="10"/>
  <c r="AX77" i="10"/>
  <c r="BF77" i="10"/>
  <c r="BN77" i="10"/>
  <c r="BW77" i="10"/>
  <c r="BE78" i="10"/>
  <c r="BN78" i="10"/>
  <c r="BW78" i="10"/>
  <c r="BE79" i="10"/>
  <c r="BN79" i="10"/>
  <c r="BW79" i="10"/>
  <c r="BF80" i="10"/>
  <c r="BO80" i="10"/>
  <c r="AW81" i="10"/>
  <c r="BF81" i="10"/>
  <c r="BO81" i="10"/>
  <c r="AW82" i="10"/>
  <c r="BF82" i="10"/>
  <c r="BP82" i="10"/>
  <c r="AX83" i="10"/>
  <c r="BG83" i="10"/>
  <c r="BP83" i="10"/>
  <c r="AX84" i="10"/>
  <c r="BG84" i="10"/>
  <c r="BP84" i="10"/>
  <c r="AY85" i="10"/>
  <c r="BH85" i="10"/>
  <c r="BQ85" i="10"/>
  <c r="AY86" i="10"/>
  <c r="BH86" i="10"/>
  <c r="BQ86" i="10"/>
  <c r="AY87" i="10"/>
  <c r="BI87" i="10"/>
  <c r="BR87" i="10"/>
  <c r="AZ88" i="10"/>
  <c r="BI88" i="10"/>
  <c r="BR88" i="10"/>
  <c r="AZ89" i="10"/>
  <c r="BI89" i="10"/>
  <c r="BS89" i="10"/>
  <c r="BA90" i="10"/>
  <c r="BJ90" i="10"/>
  <c r="BS90" i="10"/>
  <c r="BA91" i="10"/>
  <c r="BJ91" i="10"/>
  <c r="BS91" i="10"/>
  <c r="BB92" i="10"/>
  <c r="BK92" i="10"/>
  <c r="BT92" i="10"/>
  <c r="BB93" i="10"/>
  <c r="BK93" i="10"/>
  <c r="BT93" i="10"/>
  <c r="BB94" i="10"/>
  <c r="BL94" i="10"/>
  <c r="BU94" i="10"/>
  <c r="BC95" i="10"/>
  <c r="BL95" i="10"/>
  <c r="BU95" i="10"/>
  <c r="BC96" i="10"/>
  <c r="BL96" i="10"/>
  <c r="BV96" i="10"/>
  <c r="BD97" i="10"/>
  <c r="BM97" i="10"/>
  <c r="BV97" i="10"/>
  <c r="BD98" i="10"/>
  <c r="BM98" i="10"/>
  <c r="BV98" i="10"/>
  <c r="BE99" i="10"/>
  <c r="BN99" i="10"/>
  <c r="BW99" i="10"/>
  <c r="BE100" i="10"/>
  <c r="BN100" i="10"/>
  <c r="BW100" i="10"/>
  <c r="BE101" i="10"/>
  <c r="BO101" i="10"/>
  <c r="AY102" i="10"/>
  <c r="BP102" i="10"/>
  <c r="BV77" i="10"/>
  <c r="BC78" i="10"/>
  <c r="BK78" i="10"/>
  <c r="BS78" i="10"/>
  <c r="AZ79" i="10"/>
  <c r="BH79" i="10"/>
  <c r="BP79" i="10"/>
  <c r="AW80" i="10"/>
  <c r="BE80" i="10"/>
  <c r="BM80" i="10"/>
  <c r="BU80" i="10"/>
  <c r="BB81" i="10"/>
  <c r="BJ81" i="10"/>
  <c r="BR81" i="10"/>
  <c r="AY82" i="10"/>
  <c r="BG82" i="10"/>
  <c r="BO82" i="10"/>
  <c r="BW82" i="10"/>
  <c r="BD83" i="10"/>
  <c r="BL83" i="10"/>
  <c r="BT83" i="10"/>
  <c r="BA84" i="10"/>
  <c r="BI84" i="10"/>
  <c r="BQ84" i="10"/>
  <c r="AX85" i="10"/>
  <c r="BF85" i="10"/>
  <c r="BN85" i="10"/>
  <c r="BV85" i="10"/>
  <c r="BC86" i="10"/>
  <c r="BK86" i="10"/>
  <c r="BS86" i="10"/>
  <c r="AZ87" i="10"/>
  <c r="BH87" i="10"/>
  <c r="BP87" i="10"/>
  <c r="AW88" i="10"/>
  <c r="BE88" i="10"/>
  <c r="BM88" i="10"/>
  <c r="BU88" i="10"/>
  <c r="BB89" i="10"/>
  <c r="BJ89" i="10"/>
  <c r="BR89" i="10"/>
  <c r="AY90" i="10"/>
  <c r="BG90" i="10"/>
  <c r="BO90" i="10"/>
  <c r="BW90" i="10"/>
  <c r="BD91" i="10"/>
  <c r="BL91" i="10"/>
  <c r="BT91" i="10"/>
  <c r="BA92" i="10"/>
  <c r="BI92" i="10"/>
  <c r="BQ92" i="10"/>
  <c r="AX93" i="10"/>
  <c r="BF93" i="10"/>
  <c r="BN93" i="10"/>
  <c r="BV93" i="10"/>
  <c r="BC94" i="10"/>
  <c r="BK94" i="10"/>
  <c r="BS94" i="10"/>
  <c r="AZ95" i="10"/>
  <c r="BH95" i="10"/>
  <c r="BP95" i="10"/>
  <c r="AW96" i="10"/>
  <c r="BE96" i="10"/>
  <c r="BM96" i="10"/>
  <c r="BU96" i="10"/>
  <c r="BB97" i="10"/>
  <c r="BJ97" i="10"/>
  <c r="BR97" i="10"/>
  <c r="AY98" i="10"/>
  <c r="BG98" i="10"/>
  <c r="BO98" i="10"/>
  <c r="BW98" i="10"/>
  <c r="BD99" i="10"/>
  <c r="BL99" i="10"/>
  <c r="BT99" i="10"/>
  <c r="BA100" i="10"/>
  <c r="BI100" i="10"/>
  <c r="BQ100" i="10"/>
  <c r="AX101" i="10"/>
  <c r="BF101" i="10"/>
  <c r="BN101" i="10"/>
  <c r="BV101" i="10"/>
  <c r="BC102" i="10"/>
  <c r="BK102" i="10"/>
  <c r="BS102" i="10"/>
  <c r="BW101" i="10"/>
  <c r="BD102" i="10"/>
  <c r="BL102" i="10"/>
  <c r="BT102" i="10"/>
  <c r="AW102" i="10"/>
  <c r="BE102" i="10"/>
  <c r="BM102" i="10"/>
  <c r="BU102" i="10"/>
  <c r="BF102" i="10"/>
  <c r="BN102" i="10"/>
  <c r="BV102" i="10"/>
  <c r="BO102" i="10"/>
  <c r="O8" i="10"/>
  <c r="O10" i="10"/>
  <c r="L14" i="10"/>
  <c r="L15" i="10"/>
  <c r="I17" i="10"/>
  <c r="O20" i="10"/>
  <c r="I22" i="10"/>
  <c r="L23" i="10"/>
  <c r="I27" i="10"/>
  <c r="I31" i="10"/>
  <c r="O34" i="10"/>
  <c r="I36" i="10"/>
  <c r="O38" i="10"/>
  <c r="O43" i="10"/>
  <c r="I46" i="10"/>
  <c r="L47" i="10"/>
  <c r="O48" i="10"/>
  <c r="I50" i="10"/>
  <c r="L10" i="10"/>
  <c r="I13" i="10"/>
  <c r="L19" i="10"/>
  <c r="O19" i="10"/>
  <c r="O25" i="10"/>
  <c r="I32" i="10"/>
  <c r="I40" i="10"/>
  <c r="L41" i="10"/>
  <c r="I11" i="10"/>
  <c r="L12" i="10"/>
  <c r="O13" i="10"/>
  <c r="O15" i="10"/>
  <c r="I21" i="10"/>
  <c r="L28" i="10"/>
  <c r="O29" i="10"/>
  <c r="L37" i="10"/>
  <c r="I44" i="10"/>
  <c r="L51" i="10"/>
  <c r="O53" i="10"/>
  <c r="I8" i="10"/>
  <c r="L9" i="10"/>
  <c r="I12" i="10"/>
  <c r="O14" i="10"/>
  <c r="L17" i="10"/>
  <c r="O23" i="10"/>
  <c r="L46" i="10"/>
  <c r="O47" i="10"/>
  <c r="L50" i="10"/>
  <c r="L8" i="10"/>
  <c r="O9" i="10"/>
  <c r="I15" i="10"/>
  <c r="L16" i="10"/>
  <c r="O17" i="10"/>
  <c r="I20" i="10"/>
  <c r="L21" i="10"/>
  <c r="O22" i="10"/>
  <c r="I25" i="10"/>
  <c r="L26" i="10"/>
  <c r="O27" i="10"/>
  <c r="I29" i="10"/>
  <c r="L31" i="10"/>
  <c r="O32" i="10"/>
  <c r="L33" i="10"/>
  <c r="L13" i="10"/>
  <c r="I16" i="10"/>
  <c r="L22" i="10"/>
  <c r="O41" i="10"/>
  <c r="I49" i="10"/>
  <c r="O51" i="10"/>
  <c r="I54" i="10"/>
  <c r="I10" i="10"/>
  <c r="L11" i="10"/>
  <c r="O12" i="10"/>
  <c r="I14" i="10"/>
  <c r="O16" i="10"/>
  <c r="I19" i="10"/>
  <c r="L20" i="10"/>
  <c r="O21" i="10"/>
  <c r="O26" i="10"/>
  <c r="I33" i="10"/>
  <c r="O11" i="10"/>
  <c r="I26" i="10"/>
  <c r="L27" i="10"/>
  <c r="O28" i="10"/>
  <c r="L32" i="10"/>
  <c r="O33" i="10"/>
  <c r="I35" i="10"/>
  <c r="L36" i="10"/>
  <c r="O37" i="10"/>
  <c r="I39" i="10"/>
  <c r="L40" i="10"/>
  <c r="I34" i="10"/>
  <c r="L35" i="10"/>
  <c r="O36" i="10"/>
  <c r="I38" i="10"/>
  <c r="L39" i="10"/>
  <c r="O40" i="10"/>
  <c r="I43" i="10"/>
  <c r="L44" i="10"/>
  <c r="O46" i="10"/>
  <c r="I48" i="10"/>
  <c r="L49" i="10"/>
  <c r="O50" i="10"/>
  <c r="I53" i="10"/>
  <c r="L54" i="10"/>
  <c r="I23" i="10"/>
  <c r="L25" i="10"/>
  <c r="I28" i="10"/>
  <c r="L29" i="10"/>
  <c r="O31" i="10"/>
  <c r="L34" i="10"/>
  <c r="O35" i="10"/>
  <c r="I37" i="10"/>
  <c r="L38" i="10"/>
  <c r="O39" i="10"/>
  <c r="I41" i="10"/>
  <c r="L43" i="10"/>
  <c r="O44" i="10"/>
  <c r="I47" i="10"/>
  <c r="L48" i="10"/>
  <c r="O49" i="10"/>
  <c r="I51" i="10"/>
  <c r="L53" i="10"/>
  <c r="O54" i="10"/>
  <c r="F11" i="2"/>
  <c r="I36" i="2"/>
  <c r="I42" i="7" s="1"/>
  <c r="L37" i="2"/>
  <c r="L43" i="7" s="1"/>
  <c r="L19" i="2"/>
  <c r="L25" i="7" s="1"/>
  <c r="I51" i="2"/>
  <c r="F53" i="2"/>
  <c r="F21" i="2"/>
  <c r="F27" i="7" s="1"/>
  <c r="L36" i="2"/>
  <c r="L42" i="7" s="1"/>
  <c r="I39" i="2"/>
  <c r="L11" i="2"/>
  <c r="F9" i="2"/>
  <c r="F15" i="7" s="1"/>
  <c r="I8" i="2"/>
  <c r="I14" i="7" s="1"/>
  <c r="L24" i="2"/>
  <c r="L29" i="7" s="1"/>
  <c r="F41" i="2"/>
  <c r="I42" i="2"/>
  <c r="L43" i="2"/>
  <c r="F7" i="2"/>
  <c r="F13" i="7" s="1"/>
  <c r="I45" i="2"/>
  <c r="L46" i="2"/>
  <c r="F48" i="2"/>
  <c r="I10" i="2"/>
  <c r="I16" i="7" s="1"/>
  <c r="L33" i="2"/>
  <c r="L39" i="7" s="1"/>
  <c r="F49" i="2"/>
  <c r="I50" i="2"/>
  <c r="L51" i="2"/>
  <c r="I53" i="2"/>
  <c r="L6" i="2"/>
  <c r="L12" i="7" s="1"/>
  <c r="X2" i="2"/>
  <c r="AB2" i="2"/>
  <c r="AF2" i="2"/>
  <c r="AJ2" i="2"/>
  <c r="AN2" i="2"/>
  <c r="AR2" i="2"/>
  <c r="F55" i="2"/>
  <c r="I21" i="2"/>
  <c r="I27" i="7" s="1"/>
  <c r="L56" i="2"/>
  <c r="F57" i="2"/>
  <c r="I58" i="2"/>
  <c r="L59" i="2"/>
  <c r="F60" i="2"/>
  <c r="I61" i="2"/>
  <c r="L29" i="2"/>
  <c r="F22" i="2"/>
  <c r="I63" i="2"/>
  <c r="L64" i="2"/>
  <c r="F34" i="2"/>
  <c r="F40" i="7" s="1"/>
  <c r="I66" i="2"/>
  <c r="L67" i="2"/>
  <c r="F68" i="2"/>
  <c r="I31" i="2"/>
  <c r="I37" i="7" s="1"/>
  <c r="L25" i="2"/>
  <c r="F70" i="2"/>
  <c r="I71" i="2"/>
  <c r="L72" i="2"/>
  <c r="F74" i="2"/>
  <c r="I20" i="2"/>
  <c r="I26" i="7" s="1"/>
  <c r="L75" i="2"/>
  <c r="F27" i="2"/>
  <c r="I4" i="2"/>
  <c r="I10" i="7" s="1"/>
  <c r="L76" i="2"/>
  <c r="F78" i="2"/>
  <c r="I35" i="2"/>
  <c r="I41" i="7" s="1"/>
  <c r="L12" i="2"/>
  <c r="L17" i="7" s="1"/>
  <c r="F17" i="2"/>
  <c r="F23" i="7" s="1"/>
  <c r="I80" i="2"/>
  <c r="L32" i="2"/>
  <c r="L38" i="7" s="1"/>
  <c r="F81" i="2"/>
  <c r="I18" i="2"/>
  <c r="I24" i="7" s="1"/>
  <c r="L82" i="2"/>
  <c r="F84" i="2"/>
  <c r="I85" i="2"/>
  <c r="L15" i="2"/>
  <c r="L21" i="7" s="1"/>
  <c r="F86" i="2"/>
  <c r="F38" i="2"/>
  <c r="L38" i="2"/>
  <c r="F40" i="2"/>
  <c r="F24" i="2"/>
  <c r="F29" i="7" s="1"/>
  <c r="I30" i="2"/>
  <c r="L87" i="2"/>
  <c r="F89" i="2"/>
  <c r="I90" i="2"/>
  <c r="M36" i="2"/>
  <c r="M42" i="7" s="1"/>
  <c r="J36" i="2"/>
  <c r="J42" i="7" s="1"/>
  <c r="M37" i="2"/>
  <c r="G38" i="2"/>
  <c r="M38" i="2"/>
  <c r="J39" i="2"/>
  <c r="M11" i="2"/>
  <c r="G11" i="2"/>
  <c r="G40" i="2"/>
  <c r="G9" i="2"/>
  <c r="G15" i="7" s="1"/>
  <c r="J8" i="2"/>
  <c r="J14" i="7" s="1"/>
  <c r="M24" i="2"/>
  <c r="M29" i="7" s="1"/>
  <c r="J26" i="2"/>
  <c r="G41" i="2"/>
  <c r="J42" i="2"/>
  <c r="M43" i="2"/>
  <c r="G43" i="2"/>
  <c r="G7" i="2"/>
  <c r="G13" i="7" s="1"/>
  <c r="J45" i="2"/>
  <c r="G45" i="2"/>
  <c r="M46" i="2"/>
  <c r="G48" i="2"/>
  <c r="J10" i="2"/>
  <c r="J16" i="7" s="1"/>
  <c r="M33" i="2"/>
  <c r="M39" i="7" s="1"/>
  <c r="G49" i="2"/>
  <c r="J50" i="2"/>
  <c r="M51" i="2"/>
  <c r="M52" i="2"/>
  <c r="J53" i="2"/>
  <c r="M6" i="2"/>
  <c r="M12" i="7" s="1"/>
  <c r="J6" i="2"/>
  <c r="J12" i="7" s="1"/>
  <c r="G55" i="2"/>
  <c r="J21" i="2"/>
  <c r="J27" i="7" s="1"/>
  <c r="M56" i="2"/>
  <c r="G57" i="2"/>
  <c r="J58" i="2"/>
  <c r="M59" i="2"/>
  <c r="AW2" i="2"/>
  <c r="BM2" i="2"/>
  <c r="G60" i="2"/>
  <c r="J61" i="2"/>
  <c r="M29" i="2"/>
  <c r="G22" i="2"/>
  <c r="J63" i="2"/>
  <c r="M64" i="2"/>
  <c r="G34" i="2"/>
  <c r="G40" i="7" s="1"/>
  <c r="J66" i="2"/>
  <c r="M67" i="2"/>
  <c r="G68" i="2"/>
  <c r="J31" i="2"/>
  <c r="J37" i="7" s="1"/>
  <c r="M25" i="2"/>
  <c r="G70" i="2"/>
  <c r="J71" i="2"/>
  <c r="M72" i="2"/>
  <c r="G74" i="2"/>
  <c r="J20" i="2"/>
  <c r="J26" i="7" s="1"/>
  <c r="M75" i="2"/>
  <c r="G27" i="2"/>
  <c r="J4" i="2"/>
  <c r="J10" i="7" s="1"/>
  <c r="M76" i="2"/>
  <c r="G78" i="2"/>
  <c r="J35" i="2"/>
  <c r="J41" i="7" s="1"/>
  <c r="M12" i="2"/>
  <c r="M17" i="7" s="1"/>
  <c r="G17" i="2"/>
  <c r="G23" i="7" s="1"/>
  <c r="J80" i="2"/>
  <c r="M32" i="2"/>
  <c r="M38" i="7" s="1"/>
  <c r="G81" i="2"/>
  <c r="J18" i="2"/>
  <c r="J24" i="7" s="1"/>
  <c r="M82" i="2"/>
  <c r="G84" i="2"/>
  <c r="J85" i="2"/>
  <c r="M15" i="2"/>
  <c r="M21" i="7" s="1"/>
  <c r="BA2" i="2"/>
  <c r="BE2" i="2"/>
  <c r="BI2" i="2"/>
  <c r="BQ2" i="2"/>
  <c r="G86" i="2"/>
  <c r="J30" i="2"/>
  <c r="M87" i="2"/>
  <c r="G89" i="2"/>
  <c r="J90" i="2"/>
  <c r="Z2" i="2"/>
  <c r="AL2" i="2"/>
  <c r="AP2" i="2"/>
  <c r="G3" i="2"/>
  <c r="G9" i="7" s="1"/>
  <c r="AT2" i="2"/>
  <c r="BB2" i="2"/>
  <c r="BJ2" i="2"/>
  <c r="F37" i="2"/>
  <c r="F43" i="7" s="1"/>
  <c r="I38" i="2"/>
  <c r="L39" i="2"/>
  <c r="I9" i="2"/>
  <c r="I15" i="7" s="1"/>
  <c r="L8" i="2"/>
  <c r="L14" i="7" s="1"/>
  <c r="F26" i="2"/>
  <c r="F31" i="7" s="1"/>
  <c r="I41" i="2"/>
  <c r="L42" i="2"/>
  <c r="F44" i="2"/>
  <c r="I7" i="2"/>
  <c r="I13" i="7" s="1"/>
  <c r="L45" i="2"/>
  <c r="W2" i="2"/>
  <c r="AA2" i="2"/>
  <c r="AE2" i="2"/>
  <c r="AI2" i="2"/>
  <c r="AM2" i="2"/>
  <c r="AQ2" i="2"/>
  <c r="G37" i="2"/>
  <c r="G43" i="7" s="1"/>
  <c r="J38" i="2"/>
  <c r="M39" i="2"/>
  <c r="M42" i="2"/>
  <c r="AY2" i="2"/>
  <c r="BC2" i="2"/>
  <c r="BG2" i="2"/>
  <c r="BK2" i="2"/>
  <c r="BO2" i="2"/>
  <c r="BS2" i="2"/>
  <c r="F36" i="2"/>
  <c r="F42" i="7" s="1"/>
  <c r="I37" i="2"/>
  <c r="I43" i="7" s="1"/>
  <c r="I40" i="2"/>
  <c r="L9" i="2"/>
  <c r="L15" i="7" s="1"/>
  <c r="I26" i="2"/>
  <c r="L41" i="2"/>
  <c r="F43" i="2"/>
  <c r="I44" i="2"/>
  <c r="L7" i="2"/>
  <c r="L13" i="7" s="1"/>
  <c r="F46" i="2"/>
  <c r="I47" i="2"/>
  <c r="L48" i="2"/>
  <c r="F33" i="2"/>
  <c r="F39" i="7" s="1"/>
  <c r="I19" i="2"/>
  <c r="I25" i="7" s="1"/>
  <c r="L49" i="2"/>
  <c r="F51" i="2"/>
  <c r="I52" i="2"/>
  <c r="G36" i="2"/>
  <c r="J37" i="2"/>
  <c r="J43" i="7" s="1"/>
  <c r="J40" i="2"/>
  <c r="G24" i="2"/>
  <c r="M41" i="2"/>
  <c r="M7" i="2"/>
  <c r="M13" i="7" s="1"/>
  <c r="AZ2" i="2"/>
  <c r="BD2" i="2"/>
  <c r="BH2" i="2"/>
  <c r="BL2" i="2"/>
  <c r="BP2" i="2"/>
  <c r="BT2" i="2"/>
  <c r="G32" i="2"/>
  <c r="G38" i="7" s="1"/>
  <c r="T2" i="2"/>
  <c r="V2" i="2"/>
  <c r="AD2" i="2"/>
  <c r="F39" i="2"/>
  <c r="I11" i="2"/>
  <c r="I19" i="7" s="1"/>
  <c r="L40" i="2"/>
  <c r="F8" i="2"/>
  <c r="F14" i="7" s="1"/>
  <c r="I24" i="2"/>
  <c r="L26" i="2"/>
  <c r="L31" i="7" s="1"/>
  <c r="F42" i="2"/>
  <c r="I43" i="2"/>
  <c r="L44" i="2"/>
  <c r="F45" i="2"/>
  <c r="I46" i="2"/>
  <c r="L47" i="2"/>
  <c r="F10" i="2"/>
  <c r="F16" i="7" s="1"/>
  <c r="I33" i="2"/>
  <c r="I39" i="7" s="1"/>
  <c r="F50" i="2"/>
  <c r="L52" i="2"/>
  <c r="U2" i="2"/>
  <c r="Y2" i="2"/>
  <c r="AC2" i="2"/>
  <c r="AG2" i="2"/>
  <c r="AK2" i="2"/>
  <c r="AO2" i="2"/>
  <c r="I6" i="2"/>
  <c r="I12" i="7" s="1"/>
  <c r="L54" i="2"/>
  <c r="I56" i="2"/>
  <c r="L23" i="2"/>
  <c r="F58" i="2"/>
  <c r="I59" i="2"/>
  <c r="L14" i="2"/>
  <c r="L20" i="7" s="1"/>
  <c r="F61" i="2"/>
  <c r="I29" i="2"/>
  <c r="I34" i="7" s="1"/>
  <c r="L62" i="2"/>
  <c r="F63" i="2"/>
  <c r="I64" i="2"/>
  <c r="L65" i="2"/>
  <c r="F66" i="2"/>
  <c r="I67" i="2"/>
  <c r="L16" i="2"/>
  <c r="L22" i="7" s="1"/>
  <c r="I25" i="2"/>
  <c r="I30" i="7" s="1"/>
  <c r="I15" i="2"/>
  <c r="I21" i="7" s="1"/>
  <c r="G39" i="2"/>
  <c r="J11" i="2"/>
  <c r="M40" i="2"/>
  <c r="G8" i="2"/>
  <c r="G14" i="7" s="1"/>
  <c r="M44" i="2"/>
  <c r="J46" i="2"/>
  <c r="M47" i="2"/>
  <c r="G10" i="2"/>
  <c r="G16" i="7" s="1"/>
  <c r="J33" i="2"/>
  <c r="J39" i="7" s="1"/>
  <c r="M19" i="2"/>
  <c r="M25" i="7" s="1"/>
  <c r="G50" i="2"/>
  <c r="J51" i="2"/>
  <c r="G53" i="2"/>
  <c r="M54" i="2"/>
  <c r="J29" i="2"/>
  <c r="J34" i="7" s="1"/>
  <c r="G63" i="2"/>
  <c r="F3" i="2"/>
  <c r="F9" i="7" s="1"/>
  <c r="R2" i="2"/>
  <c r="AH2" i="2"/>
  <c r="AX2" i="2"/>
  <c r="BF2" i="2"/>
  <c r="BN2" i="2"/>
  <c r="BR2" i="2"/>
  <c r="F47" i="2"/>
  <c r="I48" i="2"/>
  <c r="L10" i="2"/>
  <c r="L16" i="7" s="1"/>
  <c r="F19" i="2"/>
  <c r="F25" i="7" s="1"/>
  <c r="I49" i="2"/>
  <c r="L50" i="2"/>
  <c r="F52" i="2"/>
  <c r="I3" i="2"/>
  <c r="I9" i="7" s="1"/>
  <c r="L53" i="2"/>
  <c r="F54" i="2"/>
  <c r="I55" i="2"/>
  <c r="L21" i="2"/>
  <c r="L27" i="7" s="1"/>
  <c r="F23" i="2"/>
  <c r="F28" i="7" s="1"/>
  <c r="I57" i="2"/>
  <c r="L58" i="2"/>
  <c r="F14" i="2"/>
  <c r="F20" i="7" s="1"/>
  <c r="I60" i="2"/>
  <c r="L61" i="2"/>
  <c r="F62" i="2"/>
  <c r="I22" i="2"/>
  <c r="L63" i="2"/>
  <c r="F65" i="2"/>
  <c r="I34" i="2"/>
  <c r="I40" i="7" s="1"/>
  <c r="L66" i="2"/>
  <c r="F16" i="2"/>
  <c r="F22" i="7" s="1"/>
  <c r="I68" i="2"/>
  <c r="L31" i="2"/>
  <c r="L37" i="7" s="1"/>
  <c r="F69" i="2"/>
  <c r="I70" i="2"/>
  <c r="L71" i="2"/>
  <c r="F73" i="2"/>
  <c r="I74" i="2"/>
  <c r="L20" i="2"/>
  <c r="L26" i="7" s="1"/>
  <c r="F28" i="2"/>
  <c r="F33" i="7" s="1"/>
  <c r="I27" i="2"/>
  <c r="L4" i="2"/>
  <c r="L10" i="7" s="1"/>
  <c r="F77" i="2"/>
  <c r="I78" i="2"/>
  <c r="L35" i="2"/>
  <c r="L41" i="7" s="1"/>
  <c r="F79" i="2"/>
  <c r="I17" i="2"/>
  <c r="I23" i="7" s="1"/>
  <c r="L80" i="2"/>
  <c r="F13" i="2"/>
  <c r="I81" i="2"/>
  <c r="L18" i="2"/>
  <c r="L24" i="7" s="1"/>
  <c r="F83" i="2"/>
  <c r="I84" i="2"/>
  <c r="L85" i="2"/>
  <c r="F5" i="2"/>
  <c r="F11" i="7" s="1"/>
  <c r="I86" i="2"/>
  <c r="L30" i="2"/>
  <c r="L35" i="7" s="1"/>
  <c r="F88" i="2"/>
  <c r="I89" i="2"/>
  <c r="L90" i="2"/>
  <c r="J9" i="2"/>
  <c r="J15" i="7" s="1"/>
  <c r="M8" i="2"/>
  <c r="M14" i="7" s="1"/>
  <c r="G26" i="2"/>
  <c r="G31" i="7" s="1"/>
  <c r="J41" i="2"/>
  <c r="G44" i="2"/>
  <c r="J7" i="2"/>
  <c r="J13" i="7" s="1"/>
  <c r="M45" i="2"/>
  <c r="G47" i="2"/>
  <c r="J48" i="2"/>
  <c r="M10" i="2"/>
  <c r="M16" i="7" s="1"/>
  <c r="G19" i="2"/>
  <c r="G25" i="7" s="1"/>
  <c r="J49" i="2"/>
  <c r="M50" i="2"/>
  <c r="G52" i="2"/>
  <c r="J3" i="2"/>
  <c r="J9" i="7" s="1"/>
  <c r="M53" i="2"/>
  <c r="G54" i="2"/>
  <c r="J55" i="2"/>
  <c r="M21" i="2"/>
  <c r="M27" i="7" s="1"/>
  <c r="G23" i="2"/>
  <c r="J57" i="2"/>
  <c r="M58" i="2"/>
  <c r="G14" i="2"/>
  <c r="G20" i="7" s="1"/>
  <c r="J60" i="2"/>
  <c r="M61" i="2"/>
  <c r="G62" i="2"/>
  <c r="J22" i="2"/>
  <c r="J36" i="7" s="1"/>
  <c r="M63" i="2"/>
  <c r="G65" i="2"/>
  <c r="J34" i="2"/>
  <c r="J40" i="7" s="1"/>
  <c r="M66" i="2"/>
  <c r="G16" i="2"/>
  <c r="G22" i="7" s="1"/>
  <c r="J68" i="2"/>
  <c r="M31" i="2"/>
  <c r="M37" i="7" s="1"/>
  <c r="G69" i="2"/>
  <c r="J70" i="2"/>
  <c r="M71" i="2"/>
  <c r="G73" i="2"/>
  <c r="J74" i="2"/>
  <c r="M20" i="2"/>
  <c r="M26" i="7" s="1"/>
  <c r="G28" i="2"/>
  <c r="G33" i="7" s="1"/>
  <c r="J27" i="2"/>
  <c r="J32" i="7" s="1"/>
  <c r="M4" i="2"/>
  <c r="M10" i="7" s="1"/>
  <c r="G77" i="2"/>
  <c r="J78" i="2"/>
  <c r="M35" i="2"/>
  <c r="M41" i="7" s="1"/>
  <c r="G79" i="2"/>
  <c r="J17" i="2"/>
  <c r="J23" i="7" s="1"/>
  <c r="M80" i="2"/>
  <c r="G13" i="2"/>
  <c r="G18" i="7" s="1"/>
  <c r="J81" i="2"/>
  <c r="M18" i="2"/>
  <c r="M24" i="7" s="1"/>
  <c r="G83" i="2"/>
  <c r="J84" i="2"/>
  <c r="M85" i="2"/>
  <c r="G5" i="2"/>
  <c r="G11" i="7" s="1"/>
  <c r="J86" i="2"/>
  <c r="M30" i="2"/>
  <c r="M35" i="7" s="1"/>
  <c r="G88" i="2"/>
  <c r="J89" i="2"/>
  <c r="M90" i="2"/>
  <c r="L3" i="2"/>
  <c r="L9" i="7" s="1"/>
  <c r="F6" i="2"/>
  <c r="F12" i="7" s="1"/>
  <c r="I54" i="2"/>
  <c r="L55" i="2"/>
  <c r="F56" i="2"/>
  <c r="I23" i="2"/>
  <c r="I28" i="7" s="1"/>
  <c r="L57" i="2"/>
  <c r="F59" i="2"/>
  <c r="I14" i="2"/>
  <c r="I20" i="7" s="1"/>
  <c r="L60" i="2"/>
  <c r="F29" i="2"/>
  <c r="I62" i="2"/>
  <c r="L22" i="2"/>
  <c r="L36" i="7" s="1"/>
  <c r="F64" i="2"/>
  <c r="I65" i="2"/>
  <c r="L34" i="2"/>
  <c r="L40" i="7" s="1"/>
  <c r="F67" i="2"/>
  <c r="I16" i="2"/>
  <c r="I22" i="7" s="1"/>
  <c r="L68" i="2"/>
  <c r="F25" i="2"/>
  <c r="I69" i="2"/>
  <c r="L70" i="2"/>
  <c r="F72" i="2"/>
  <c r="I73" i="2"/>
  <c r="L74" i="2"/>
  <c r="F75" i="2"/>
  <c r="I28" i="2"/>
  <c r="L27" i="2"/>
  <c r="L32" i="7" s="1"/>
  <c r="F76" i="2"/>
  <c r="I77" i="2"/>
  <c r="L78" i="2"/>
  <c r="F12" i="2"/>
  <c r="F17" i="7" s="1"/>
  <c r="I79" i="2"/>
  <c r="L17" i="2"/>
  <c r="L23" i="7" s="1"/>
  <c r="F32" i="2"/>
  <c r="F38" i="7" s="1"/>
  <c r="I13" i="2"/>
  <c r="L81" i="2"/>
  <c r="F82" i="2"/>
  <c r="I83" i="2"/>
  <c r="L84" i="2"/>
  <c r="F15" i="2"/>
  <c r="F21" i="7" s="1"/>
  <c r="I5" i="2"/>
  <c r="I11" i="7" s="1"/>
  <c r="L86" i="2"/>
  <c r="F87" i="2"/>
  <c r="I88" i="2"/>
  <c r="L89" i="2"/>
  <c r="M9" i="2"/>
  <c r="M15" i="7" s="1"/>
  <c r="J44" i="2"/>
  <c r="G46" i="2"/>
  <c r="J47" i="2"/>
  <c r="M48" i="2"/>
  <c r="G33" i="2"/>
  <c r="J19" i="2"/>
  <c r="J25" i="7" s="1"/>
  <c r="M49" i="2"/>
  <c r="G51" i="2"/>
  <c r="J52" i="2"/>
  <c r="M3" i="2"/>
  <c r="M9" i="7" s="1"/>
  <c r="G6" i="2"/>
  <c r="G12" i="7" s="1"/>
  <c r="J54" i="2"/>
  <c r="M55" i="2"/>
  <c r="G56" i="2"/>
  <c r="J23" i="2"/>
  <c r="J28" i="7" s="1"/>
  <c r="M57" i="2"/>
  <c r="G59" i="2"/>
  <c r="J14" i="2"/>
  <c r="J20" i="7" s="1"/>
  <c r="M60" i="2"/>
  <c r="G29" i="2"/>
  <c r="J62" i="2"/>
  <c r="M22" i="2"/>
  <c r="M36" i="7" s="1"/>
  <c r="G64" i="2"/>
  <c r="J65" i="2"/>
  <c r="M34" i="2"/>
  <c r="M40" i="7" s="1"/>
  <c r="G67" i="2"/>
  <c r="J16" i="2"/>
  <c r="J22" i="7" s="1"/>
  <c r="M68" i="2"/>
  <c r="G25" i="2"/>
  <c r="J69" i="2"/>
  <c r="M70" i="2"/>
  <c r="G72" i="2"/>
  <c r="J73" i="2"/>
  <c r="M74" i="2"/>
  <c r="G75" i="2"/>
  <c r="J28" i="2"/>
  <c r="M27" i="2"/>
  <c r="G76" i="2"/>
  <c r="J77" i="2"/>
  <c r="M78" i="2"/>
  <c r="G12" i="2"/>
  <c r="G17" i="7" s="1"/>
  <c r="J79" i="2"/>
  <c r="M17" i="2"/>
  <c r="M23" i="7" s="1"/>
  <c r="J13" i="2"/>
  <c r="M81" i="2"/>
  <c r="G82" i="2"/>
  <c r="J83" i="2"/>
  <c r="M84" i="2"/>
  <c r="G15" i="2"/>
  <c r="G21" i="7" s="1"/>
  <c r="J5" i="2"/>
  <c r="J11" i="7" s="1"/>
  <c r="M86" i="2"/>
  <c r="G87" i="2"/>
  <c r="J88" i="2"/>
  <c r="M89" i="2"/>
  <c r="AU2" i="2"/>
  <c r="F31" i="2"/>
  <c r="L69" i="2"/>
  <c r="F71" i="2"/>
  <c r="I72" i="2"/>
  <c r="L73" i="2"/>
  <c r="F20" i="2"/>
  <c r="F26" i="7" s="1"/>
  <c r="I75" i="2"/>
  <c r="L28" i="2"/>
  <c r="L33" i="7" s="1"/>
  <c r="F4" i="2"/>
  <c r="I76" i="2"/>
  <c r="L77" i="2"/>
  <c r="F35" i="2"/>
  <c r="I12" i="2"/>
  <c r="L79" i="2"/>
  <c r="F80" i="2"/>
  <c r="I32" i="2"/>
  <c r="I38" i="7" s="1"/>
  <c r="L13" i="2"/>
  <c r="L18" i="7" s="1"/>
  <c r="F18" i="2"/>
  <c r="F24" i="7" s="1"/>
  <c r="I82" i="2"/>
  <c r="L83" i="2"/>
  <c r="F85" i="2"/>
  <c r="L5" i="2"/>
  <c r="L11" i="7" s="1"/>
  <c r="F30" i="2"/>
  <c r="F35" i="7" s="1"/>
  <c r="I87" i="2"/>
  <c r="L88" i="2"/>
  <c r="F90" i="2"/>
  <c r="J24" i="2"/>
  <c r="M26" i="2"/>
  <c r="G42" i="2"/>
  <c r="J43" i="2"/>
  <c r="G21" i="2"/>
  <c r="G27" i="7" s="1"/>
  <c r="J56" i="2"/>
  <c r="M23" i="2"/>
  <c r="G58" i="2"/>
  <c r="J59" i="2"/>
  <c r="M14" i="2"/>
  <c r="M20" i="7" s="1"/>
  <c r="G61" i="2"/>
  <c r="M62" i="2"/>
  <c r="J64" i="2"/>
  <c r="M65" i="2"/>
  <c r="G66" i="2"/>
  <c r="J67" i="2"/>
  <c r="M16" i="2"/>
  <c r="M22" i="7" s="1"/>
  <c r="G31" i="2"/>
  <c r="J25" i="2"/>
  <c r="M69" i="2"/>
  <c r="G71" i="2"/>
  <c r="J72" i="2"/>
  <c r="M73" i="2"/>
  <c r="G20" i="2"/>
  <c r="G26" i="7" s="1"/>
  <c r="J75" i="2"/>
  <c r="M28" i="2"/>
  <c r="G4" i="2"/>
  <c r="J76" i="2"/>
  <c r="M77" i="2"/>
  <c r="G35" i="2"/>
  <c r="G41" i="7" s="1"/>
  <c r="J12" i="2"/>
  <c r="J17" i="7" s="1"/>
  <c r="M79" i="2"/>
  <c r="G80" i="2"/>
  <c r="J32" i="2"/>
  <c r="J38" i="7" s="1"/>
  <c r="M13" i="2"/>
  <c r="G18" i="2"/>
  <c r="G24" i="7" s="1"/>
  <c r="J82" i="2"/>
  <c r="M83" i="2"/>
  <c r="G85" i="2"/>
  <c r="J15" i="2"/>
  <c r="J21" i="7" s="1"/>
  <c r="M5" i="2"/>
  <c r="M11" i="7" s="1"/>
  <c r="G30" i="2"/>
  <c r="J87" i="2"/>
  <c r="M88" i="2"/>
  <c r="G90" i="2"/>
  <c r="S2" i="2"/>
  <c r="AV2" i="2"/>
  <c r="K3" i="3"/>
  <c r="H3" i="3"/>
  <c r="BI2" i="1"/>
  <c r="K40" i="3" s="1"/>
  <c r="BH2" i="1"/>
  <c r="I40" i="3" s="1"/>
  <c r="BG2" i="1"/>
  <c r="G40" i="3" s="1"/>
  <c r="BF2" i="1"/>
  <c r="K39" i="3" s="1"/>
  <c r="BE2" i="1"/>
  <c r="I39" i="3" s="1"/>
  <c r="BD2" i="1"/>
  <c r="G39" i="3" s="1"/>
  <c r="BC2" i="1"/>
  <c r="K38" i="3" s="1"/>
  <c r="BB2" i="1"/>
  <c r="I38" i="3" s="1"/>
  <c r="BA2" i="1"/>
  <c r="G38" i="3" s="1"/>
  <c r="AZ2" i="1"/>
  <c r="K37" i="3" s="1"/>
  <c r="AY2" i="1"/>
  <c r="I37" i="3" s="1"/>
  <c r="AX2" i="1"/>
  <c r="G37" i="3" s="1"/>
  <c r="AW2" i="1"/>
  <c r="K36" i="3" s="1"/>
  <c r="AV2" i="1"/>
  <c r="I36" i="3" s="1"/>
  <c r="AU2" i="1"/>
  <c r="G36" i="3" s="1"/>
  <c r="AT2" i="1"/>
  <c r="K35" i="3" s="1"/>
  <c r="AS2" i="1"/>
  <c r="I35" i="3" s="1"/>
  <c r="AR2" i="1"/>
  <c r="G35" i="3" s="1"/>
  <c r="AQ2" i="1"/>
  <c r="K34" i="3" s="1"/>
  <c r="AP2" i="1"/>
  <c r="I34" i="3" s="1"/>
  <c r="AO2" i="1"/>
  <c r="G34" i="3" s="1"/>
  <c r="AN2" i="1"/>
  <c r="K33" i="3" s="1"/>
  <c r="AM2" i="1"/>
  <c r="I33" i="3" s="1"/>
  <c r="AL2" i="1"/>
  <c r="G33" i="3" s="1"/>
  <c r="AK2" i="1"/>
  <c r="AJ2" i="1"/>
  <c r="AI2" i="1"/>
  <c r="AG2" i="1"/>
  <c r="K29" i="3" s="1"/>
  <c r="AF2" i="1"/>
  <c r="I29" i="3" s="1"/>
  <c r="AE2" i="1"/>
  <c r="G29" i="3" s="1"/>
  <c r="AD2" i="1"/>
  <c r="K28" i="3" s="1"/>
  <c r="AC2" i="1"/>
  <c r="I28" i="3" s="1"/>
  <c r="AB2" i="1"/>
  <c r="G28" i="3" s="1"/>
  <c r="AA2" i="1"/>
  <c r="K27" i="3" s="1"/>
  <c r="Z2" i="1"/>
  <c r="I27" i="3" s="1"/>
  <c r="Y2" i="1"/>
  <c r="G27" i="3" s="1"/>
  <c r="X2" i="1"/>
  <c r="K26" i="3" s="1"/>
  <c r="W2" i="1"/>
  <c r="I26" i="3" s="1"/>
  <c r="V2" i="1"/>
  <c r="G26" i="3" s="1"/>
  <c r="U2" i="1"/>
  <c r="K25" i="3" s="1"/>
  <c r="T2" i="1"/>
  <c r="I25" i="3" s="1"/>
  <c r="S2" i="1"/>
  <c r="G25" i="3" s="1"/>
  <c r="R2" i="1"/>
  <c r="K24" i="3" s="1"/>
  <c r="Q2" i="1"/>
  <c r="I24" i="3" s="1"/>
  <c r="P2" i="1"/>
  <c r="G24" i="3" s="1"/>
  <c r="O2" i="1"/>
  <c r="K23" i="3" s="1"/>
  <c r="N2" i="1"/>
  <c r="I23" i="3" s="1"/>
  <c r="M2" i="1"/>
  <c r="G23" i="3" s="1"/>
  <c r="L2" i="1"/>
  <c r="K22" i="3" s="1"/>
  <c r="K2" i="1"/>
  <c r="I22" i="3" s="1"/>
  <c r="J2" i="1"/>
  <c r="G22" i="3" s="1"/>
  <c r="I2" i="1"/>
  <c r="H2" i="1"/>
  <c r="G2" i="1"/>
  <c r="I36" i="7" l="1"/>
  <c r="G29" i="7"/>
  <c r="J19" i="7"/>
  <c r="J31" i="7"/>
  <c r="K52" i="2"/>
  <c r="M31" i="7"/>
  <c r="M19" i="7"/>
  <c r="G36" i="7"/>
  <c r="M32" i="7"/>
  <c r="G30" i="7"/>
  <c r="I18" i="7"/>
  <c r="F30" i="7"/>
  <c r="G32" i="7"/>
  <c r="M34" i="7"/>
  <c r="L30" i="7"/>
  <c r="F36" i="7"/>
  <c r="M30" i="7"/>
  <c r="M18" i="7"/>
  <c r="J30" i="7"/>
  <c r="I17" i="7"/>
  <c r="J18" i="7"/>
  <c r="J33" i="7"/>
  <c r="I33" i="7"/>
  <c r="F34" i="7"/>
  <c r="I29" i="7"/>
  <c r="F32" i="7"/>
  <c r="L34" i="7"/>
  <c r="L19" i="7"/>
  <c r="I31" i="7"/>
  <c r="G19" i="7"/>
  <c r="F19" i="7"/>
  <c r="J29" i="7"/>
  <c r="F18" i="7"/>
  <c r="I32" i="7"/>
  <c r="L28" i="7"/>
  <c r="J35" i="7"/>
  <c r="M28" i="7"/>
  <c r="G28" i="7"/>
  <c r="I35" i="7"/>
  <c r="BJ98" i="13"/>
  <c r="L18" i="10"/>
  <c r="BJ101" i="13"/>
  <c r="CA13" i="13"/>
  <c r="BJ19" i="13"/>
  <c r="BJ144" i="13"/>
  <c r="BJ30" i="13"/>
  <c r="BJ35" i="13"/>
  <c r="BJ23" i="13"/>
  <c r="BJ76" i="13"/>
  <c r="BJ84" i="13"/>
  <c r="C108" i="15"/>
  <c r="D108" i="15"/>
  <c r="E108" i="15"/>
  <c r="D60" i="15"/>
  <c r="E60" i="15"/>
  <c r="C60" i="15"/>
  <c r="E32" i="15"/>
  <c r="C32" i="15" s="1"/>
  <c r="C50" i="15"/>
  <c r="D50" i="15"/>
  <c r="E50" i="15"/>
  <c r="E109" i="15"/>
  <c r="C109" i="15" s="1"/>
  <c r="E112" i="15"/>
  <c r="C112" i="15" s="1"/>
  <c r="D112" i="15" s="1"/>
  <c r="D84" i="15"/>
  <c r="C84" i="15"/>
  <c r="E84" i="15"/>
  <c r="E128" i="15"/>
  <c r="C128" i="15"/>
  <c r="D128" i="15"/>
  <c r="E113" i="15"/>
  <c r="C113" i="15"/>
  <c r="D113" i="15" s="1"/>
  <c r="D4" i="15"/>
  <c r="E4" i="15"/>
  <c r="C4" i="15"/>
  <c r="E63" i="15"/>
  <c r="C63" i="15"/>
  <c r="D63" i="15"/>
  <c r="D94" i="15"/>
  <c r="C94" i="15"/>
  <c r="E94" i="15"/>
  <c r="D135" i="15"/>
  <c r="E135" i="15"/>
  <c r="C135" i="15"/>
  <c r="E7" i="15"/>
  <c r="C7" i="15" s="1"/>
  <c r="D54" i="15"/>
  <c r="E54" i="15"/>
  <c r="C54" i="15"/>
  <c r="C67" i="15"/>
  <c r="E67" i="15"/>
  <c r="D67" i="15"/>
  <c r="C30" i="15"/>
  <c r="D30" i="15"/>
  <c r="E30" i="15"/>
  <c r="E114" i="15"/>
  <c r="C114" i="15" s="1"/>
  <c r="E102" i="15"/>
  <c r="C102" i="15" s="1"/>
  <c r="C74" i="15"/>
  <c r="E74" i="15"/>
  <c r="D74" i="15"/>
  <c r="D13" i="15"/>
  <c r="E13" i="15"/>
  <c r="C13" i="15"/>
  <c r="E73" i="15"/>
  <c r="C73" i="15"/>
  <c r="C140" i="15"/>
  <c r="E140" i="15"/>
  <c r="D140" i="15"/>
  <c r="E66" i="15"/>
  <c r="C66" i="15" s="1"/>
  <c r="D66" i="15" s="1"/>
  <c r="E65" i="15"/>
  <c r="C65" i="15"/>
  <c r="D65" i="15"/>
  <c r="D79" i="15"/>
  <c r="E79" i="15"/>
  <c r="C79" i="15"/>
  <c r="E9" i="15"/>
  <c r="D9" i="15"/>
  <c r="C9" i="15"/>
  <c r="E18" i="15"/>
  <c r="C18" i="15" s="1"/>
  <c r="D78" i="15"/>
  <c r="C78" i="15"/>
  <c r="E78" i="15"/>
  <c r="D136" i="15"/>
  <c r="E136" i="15"/>
  <c r="C136" i="15"/>
  <c r="E100" i="15"/>
  <c r="C100" i="15" s="1"/>
  <c r="E124" i="15"/>
  <c r="C124" i="15" s="1"/>
  <c r="D106" i="15"/>
  <c r="C106" i="15"/>
  <c r="E106" i="15"/>
  <c r="D61" i="15"/>
  <c r="C61" i="15"/>
  <c r="E61" i="15"/>
  <c r="C40" i="15"/>
  <c r="E40" i="15"/>
  <c r="D40" i="15"/>
  <c r="D14" i="15"/>
  <c r="C14" i="15"/>
  <c r="E14" i="15"/>
  <c r="E105" i="15"/>
  <c r="D105" i="15"/>
  <c r="C105" i="15"/>
  <c r="C11" i="15"/>
  <c r="D11" i="15"/>
  <c r="E11" i="15"/>
  <c r="E85" i="15"/>
  <c r="D85" i="15"/>
  <c r="C85" i="15"/>
  <c r="C133" i="15"/>
  <c r="D133" i="15"/>
  <c r="E133" i="15"/>
  <c r="E56" i="15"/>
  <c r="C56" i="15"/>
  <c r="D56" i="15"/>
  <c r="C36" i="15"/>
  <c r="E36" i="15"/>
  <c r="D36" i="15"/>
  <c r="D80" i="15"/>
  <c r="E80" i="15"/>
  <c r="C80" i="15"/>
  <c r="E24" i="15"/>
  <c r="C24" i="15" s="1"/>
  <c r="E138" i="15"/>
  <c r="C138" i="15"/>
  <c r="D138" i="15"/>
  <c r="E12" i="15"/>
  <c r="C12" i="15" s="1"/>
  <c r="D42" i="15"/>
  <c r="E42" i="15"/>
  <c r="C42" i="15"/>
  <c r="E119" i="15"/>
  <c r="C119" i="15"/>
  <c r="D119" i="15"/>
  <c r="C139" i="15"/>
  <c r="E139" i="15"/>
  <c r="D139" i="15"/>
  <c r="E95" i="15"/>
  <c r="D95" i="15"/>
  <c r="C95" i="15"/>
  <c r="E45" i="15"/>
  <c r="C45" i="15" s="1"/>
  <c r="E127" i="15"/>
  <c r="D127" i="15"/>
  <c r="C127" i="15"/>
  <c r="E43" i="15"/>
  <c r="D43" i="15"/>
  <c r="C43" i="15"/>
  <c r="E104" i="15"/>
  <c r="D104" i="15"/>
  <c r="C104" i="15"/>
  <c r="E16" i="15"/>
  <c r="C16" i="15"/>
  <c r="D16" i="15"/>
  <c r="D71" i="15"/>
  <c r="E71" i="15"/>
  <c r="C71" i="15"/>
  <c r="D93" i="15"/>
  <c r="E93" i="15"/>
  <c r="C93" i="15"/>
  <c r="C115" i="15"/>
  <c r="D115" i="15"/>
  <c r="E115" i="15"/>
  <c r="C131" i="15"/>
  <c r="E131" i="15"/>
  <c r="D131" i="15"/>
  <c r="C27" i="15"/>
  <c r="D27" i="15"/>
  <c r="E27" i="15"/>
  <c r="C82" i="15"/>
  <c r="E82" i="15"/>
  <c r="D82" i="15"/>
  <c r="C77" i="15"/>
  <c r="E77" i="15"/>
  <c r="D77" i="15"/>
  <c r="E89" i="15"/>
  <c r="D89" i="15"/>
  <c r="C89" i="15"/>
  <c r="C132" i="15"/>
  <c r="E132" i="15"/>
  <c r="D132" i="15"/>
  <c r="C5" i="15"/>
  <c r="D5" i="15"/>
  <c r="E5" i="15"/>
  <c r="D62" i="15"/>
  <c r="E62" i="15"/>
  <c r="C62" i="15"/>
  <c r="C20" i="15"/>
  <c r="D20" i="15"/>
  <c r="E20" i="15"/>
  <c r="E103" i="15"/>
  <c r="C103" i="15"/>
  <c r="D103" i="15"/>
  <c r="D126" i="15"/>
  <c r="E126" i="15"/>
  <c r="C126" i="15"/>
  <c r="E121" i="15"/>
  <c r="C121" i="15"/>
  <c r="D121" i="15"/>
  <c r="E47" i="15"/>
  <c r="C47" i="15"/>
  <c r="D47" i="15"/>
  <c r="E17" i="15"/>
  <c r="C17" i="15" s="1"/>
  <c r="E33" i="15"/>
  <c r="D33" i="15"/>
  <c r="C33" i="15"/>
  <c r="E130" i="15"/>
  <c r="C130" i="15" s="1"/>
  <c r="C98" i="15"/>
  <c r="D98" i="15"/>
  <c r="E98" i="15"/>
  <c r="C39" i="15"/>
  <c r="E39" i="15"/>
  <c r="D39" i="15"/>
  <c r="C99" i="15"/>
  <c r="E99" i="15"/>
  <c r="D59" i="15"/>
  <c r="C59" i="15"/>
  <c r="E59" i="15"/>
  <c r="E38" i="15"/>
  <c r="C38" i="15" s="1"/>
  <c r="C3" i="15"/>
  <c r="D3" i="15"/>
  <c r="E3" i="15"/>
  <c r="E46" i="15"/>
  <c r="C46" i="15"/>
  <c r="D46" i="15"/>
  <c r="C90" i="15"/>
  <c r="D90" i="15"/>
  <c r="E90" i="15"/>
  <c r="C116" i="15"/>
  <c r="D116" i="15"/>
  <c r="E116" i="15"/>
  <c r="C83" i="15"/>
  <c r="D83" i="15"/>
  <c r="E83" i="15"/>
  <c r="C107" i="15"/>
  <c r="E107" i="15"/>
  <c r="D107" i="15"/>
  <c r="E51" i="15"/>
  <c r="C51" i="15" s="1"/>
  <c r="D44" i="15"/>
  <c r="C44" i="15"/>
  <c r="E44" i="15"/>
  <c r="E57" i="15"/>
  <c r="C57" i="15"/>
  <c r="D57" i="15"/>
  <c r="E101" i="15"/>
  <c r="C101" i="15"/>
  <c r="D101" i="15"/>
  <c r="C58" i="15"/>
  <c r="D58" i="15"/>
  <c r="E58" i="15"/>
  <c r="C21" i="15"/>
  <c r="D21" i="15"/>
  <c r="E21" i="15"/>
  <c r="E53" i="15"/>
  <c r="C53" i="15" s="1"/>
  <c r="D69" i="15"/>
  <c r="C69" i="15"/>
  <c r="E69" i="15"/>
  <c r="E35" i="15"/>
  <c r="C35" i="15"/>
  <c r="D35" i="15"/>
  <c r="D26" i="15"/>
  <c r="E26" i="15"/>
  <c r="C26" i="15"/>
  <c r="E120" i="15"/>
  <c r="C120" i="15" s="1"/>
  <c r="D86" i="15"/>
  <c r="E86" i="15"/>
  <c r="C86" i="15"/>
  <c r="E118" i="15"/>
  <c r="C118" i="15"/>
  <c r="D118" i="15"/>
  <c r="C76" i="15"/>
  <c r="E76" i="15"/>
  <c r="D76" i="15"/>
  <c r="E111" i="15"/>
  <c r="C111" i="15" s="1"/>
  <c r="D134" i="15"/>
  <c r="E134" i="15"/>
  <c r="C134" i="15"/>
  <c r="C122" i="15"/>
  <c r="D122" i="15"/>
  <c r="E122" i="15"/>
  <c r="E23" i="15"/>
  <c r="C23" i="15" s="1"/>
  <c r="E88" i="15"/>
  <c r="C88" i="15" s="1"/>
  <c r="C6" i="15"/>
  <c r="D6" i="15"/>
  <c r="E6" i="15"/>
  <c r="E81" i="15"/>
  <c r="C81" i="15" s="1"/>
  <c r="D19" i="15"/>
  <c r="C19" i="15"/>
  <c r="E19" i="15"/>
  <c r="C31" i="15"/>
  <c r="D31" i="15"/>
  <c r="E31" i="15"/>
  <c r="E70" i="15"/>
  <c r="C70" i="15" s="1"/>
  <c r="E123" i="15"/>
  <c r="C123" i="15" s="1"/>
  <c r="C91" i="15"/>
  <c r="E91" i="15"/>
  <c r="D91" i="15"/>
  <c r="D87" i="15"/>
  <c r="E87" i="15"/>
  <c r="C87" i="15"/>
  <c r="E117" i="15"/>
  <c r="C117" i="15"/>
  <c r="D117" i="15"/>
  <c r="E64" i="15"/>
  <c r="C64" i="15" s="1"/>
  <c r="C34" i="15"/>
  <c r="E34" i="15"/>
  <c r="D34" i="15"/>
  <c r="E97" i="15"/>
  <c r="D97" i="15"/>
  <c r="C97" i="15"/>
  <c r="C29" i="15"/>
  <c r="E29" i="15"/>
  <c r="D29" i="15"/>
  <c r="E48" i="15"/>
  <c r="C48" i="15" s="1"/>
  <c r="E8" i="15"/>
  <c r="D8" i="15"/>
  <c r="C8" i="15"/>
  <c r="C22" i="15"/>
  <c r="D22" i="15"/>
  <c r="E22" i="15"/>
  <c r="D125" i="15"/>
  <c r="E125" i="15"/>
  <c r="C125" i="15"/>
  <c r="C10" i="15"/>
  <c r="D10" i="15"/>
  <c r="E10" i="15"/>
  <c r="E25" i="15"/>
  <c r="D25" i="15"/>
  <c r="C25" i="15"/>
  <c r="C141" i="15"/>
  <c r="D141" i="15"/>
  <c r="E141" i="15"/>
  <c r="C92" i="15"/>
  <c r="E92" i="15"/>
  <c r="D92" i="15"/>
  <c r="D52" i="15"/>
  <c r="C52" i="15"/>
  <c r="E52" i="15"/>
  <c r="E37" i="15"/>
  <c r="D37" i="15"/>
  <c r="C37" i="15"/>
  <c r="D72" i="15"/>
  <c r="E72" i="15"/>
  <c r="C72" i="15"/>
  <c r="D28" i="15"/>
  <c r="C28" i="15"/>
  <c r="E28" i="15"/>
  <c r="E96" i="15"/>
  <c r="D96" i="15"/>
  <c r="C96" i="15"/>
  <c r="E137" i="15"/>
  <c r="C137" i="15"/>
  <c r="D137" i="15"/>
  <c r="E41" i="15"/>
  <c r="C41" i="15" s="1"/>
  <c r="C75" i="15"/>
  <c r="D75" i="15"/>
  <c r="E75" i="15"/>
  <c r="E49" i="15"/>
  <c r="C49" i="15"/>
  <c r="D49" i="15"/>
  <c r="E129" i="15"/>
  <c r="C129" i="15" s="1"/>
  <c r="E68" i="15"/>
  <c r="D68" i="15"/>
  <c r="C68" i="15"/>
  <c r="D142" i="15"/>
  <c r="E142" i="15"/>
  <c r="C142" i="15"/>
  <c r="E15" i="15"/>
  <c r="C15" i="15"/>
  <c r="D15" i="15"/>
  <c r="D110" i="15"/>
  <c r="E110" i="15"/>
  <c r="C110" i="15"/>
  <c r="E55" i="15"/>
  <c r="D55" i="15"/>
  <c r="C55" i="15"/>
  <c r="BG63" i="13"/>
  <c r="AY41" i="13"/>
  <c r="AY63" i="13"/>
  <c r="AY117" i="13"/>
  <c r="AY102" i="13"/>
  <c r="BG100" i="13"/>
  <c r="AN69" i="13"/>
  <c r="CA16" i="13"/>
  <c r="CA42" i="13"/>
  <c r="BA88" i="13"/>
  <c r="AN101" i="13"/>
  <c r="CA120" i="13"/>
  <c r="AN106" i="13"/>
  <c r="CA129" i="13"/>
  <c r="BA55" i="13"/>
  <c r="BO69" i="13"/>
  <c r="AN20" i="13"/>
  <c r="AN131" i="13"/>
  <c r="BA82" i="13"/>
  <c r="AN27" i="13"/>
  <c r="AN104" i="13"/>
  <c r="BA125" i="13"/>
  <c r="AN38" i="13"/>
  <c r="BA11" i="13"/>
  <c r="BA134" i="13"/>
  <c r="AN25" i="13"/>
  <c r="BA41" i="13"/>
  <c r="BA146" i="13"/>
  <c r="AN16" i="13"/>
  <c r="BA47" i="13"/>
  <c r="BA57" i="13"/>
  <c r="AN46" i="13"/>
  <c r="BA34" i="13"/>
  <c r="BA68" i="13"/>
  <c r="CA127" i="13"/>
  <c r="AN13" i="13"/>
  <c r="BA20" i="13"/>
  <c r="BA78" i="13"/>
  <c r="AN11" i="13"/>
  <c r="BA10" i="13"/>
  <c r="BA71" i="13"/>
  <c r="CA10" i="13"/>
  <c r="BA36" i="13"/>
  <c r="BA53" i="13"/>
  <c r="BA112" i="13"/>
  <c r="BJ72" i="13"/>
  <c r="BJ126" i="13"/>
  <c r="CA28" i="13"/>
  <c r="BA37" i="13"/>
  <c r="BA60" i="13"/>
  <c r="BA93" i="13"/>
  <c r="BJ59" i="13"/>
  <c r="BJ107" i="13"/>
  <c r="CA98" i="13"/>
  <c r="BJ145" i="13"/>
  <c r="AU75" i="13"/>
  <c r="BA74" i="13"/>
  <c r="BA107" i="13"/>
  <c r="BJ66" i="13"/>
  <c r="BJ121" i="13"/>
  <c r="CA91" i="13"/>
  <c r="CA57" i="13"/>
  <c r="AU118" i="13"/>
  <c r="BA46" i="13"/>
  <c r="BA77" i="13"/>
  <c r="BA118" i="13"/>
  <c r="BJ13" i="13"/>
  <c r="BJ80" i="13"/>
  <c r="CA15" i="13"/>
  <c r="CA147" i="13"/>
  <c r="BA12" i="13"/>
  <c r="BA18" i="13"/>
  <c r="BA16" i="13"/>
  <c r="BA73" i="13"/>
  <c r="BA94" i="13"/>
  <c r="BA102" i="13"/>
  <c r="BA100" i="13"/>
  <c r="BA9" i="13"/>
  <c r="BA23" i="13"/>
  <c r="BA24" i="13"/>
  <c r="BA43" i="13"/>
  <c r="BA96" i="13"/>
  <c r="BA113" i="13"/>
  <c r="BA126" i="13"/>
  <c r="BA21" i="13"/>
  <c r="BA35" i="13"/>
  <c r="BA42" i="13"/>
  <c r="BA52" i="13"/>
  <c r="BA89" i="13"/>
  <c r="BA98" i="13"/>
  <c r="BA117" i="13"/>
  <c r="BA26" i="13"/>
  <c r="BA48" i="13"/>
  <c r="BA39" i="13"/>
  <c r="BA69" i="13"/>
  <c r="BA70" i="13"/>
  <c r="BA92" i="13"/>
  <c r="BA124" i="13"/>
  <c r="BA130" i="13"/>
  <c r="BA101" i="13"/>
  <c r="BA105" i="13"/>
  <c r="BA121" i="13"/>
  <c r="BA62" i="13"/>
  <c r="BA97" i="13"/>
  <c r="BA115" i="13"/>
  <c r="BA140" i="13"/>
  <c r="BA30" i="13"/>
  <c r="BA31" i="13"/>
  <c r="BA17" i="13"/>
  <c r="BA40" i="13"/>
  <c r="BA32" i="13"/>
  <c r="BA61" i="13"/>
  <c r="BA51" i="13"/>
  <c r="BA65" i="13"/>
  <c r="BA75" i="13"/>
  <c r="BA81" i="13"/>
  <c r="BA79" i="13"/>
  <c r="BA83" i="13"/>
  <c r="BA103" i="13"/>
  <c r="BA108" i="13"/>
  <c r="BA122" i="13"/>
  <c r="BA142" i="13"/>
  <c r="AQ108" i="13"/>
  <c r="BA13" i="13"/>
  <c r="BA22" i="13"/>
  <c r="BA29" i="13"/>
  <c r="BA45" i="13"/>
  <c r="BA49" i="13"/>
  <c r="BA56" i="13"/>
  <c r="BA59" i="13"/>
  <c r="BA90" i="13"/>
  <c r="BA76" i="13"/>
  <c r="BA86" i="13"/>
  <c r="BA87" i="13"/>
  <c r="BA91" i="13"/>
  <c r="BA111" i="13"/>
  <c r="BA127" i="13"/>
  <c r="BA129" i="13"/>
  <c r="BA137" i="13"/>
  <c r="AP19" i="13"/>
  <c r="BA14" i="13"/>
  <c r="BA28" i="13"/>
  <c r="BA19" i="13"/>
  <c r="BA50" i="13"/>
  <c r="BA25" i="13"/>
  <c r="BA67" i="13"/>
  <c r="BA64" i="13"/>
  <c r="BA58" i="13"/>
  <c r="BA80" i="13"/>
  <c r="BA114" i="13"/>
  <c r="BA95" i="13"/>
  <c r="BA104" i="13"/>
  <c r="BA120" i="13"/>
  <c r="BA109" i="13"/>
  <c r="BA128" i="13"/>
  <c r="BA145" i="13"/>
  <c r="BA15" i="13"/>
  <c r="BA38" i="13"/>
  <c r="BA27" i="13"/>
  <c r="BA54" i="13"/>
  <c r="BA33" i="13"/>
  <c r="BA72" i="13"/>
  <c r="BA44" i="13"/>
  <c r="BA66" i="13"/>
  <c r="BA85" i="13"/>
  <c r="BA63" i="13"/>
  <c r="BA106" i="13"/>
  <c r="BA110" i="13"/>
  <c r="BA99" i="13"/>
  <c r="BA119" i="13"/>
  <c r="BA135" i="13"/>
  <c r="BA138" i="13"/>
  <c r="AP95" i="13"/>
  <c r="AP128" i="13"/>
  <c r="AY24" i="13"/>
  <c r="AY81" i="13"/>
  <c r="BK110" i="13"/>
  <c r="BK113" i="13"/>
  <c r="AY29" i="13"/>
  <c r="AY99" i="13"/>
  <c r="BK124" i="13"/>
  <c r="AY18" i="13"/>
  <c r="AY94" i="13"/>
  <c r="BO59" i="13"/>
  <c r="AY38" i="13"/>
  <c r="AY131" i="13"/>
  <c r="AY140" i="13"/>
  <c r="AY31" i="13"/>
  <c r="AY66" i="13"/>
  <c r="AY127" i="13"/>
  <c r="BK56" i="13"/>
  <c r="AY22" i="13"/>
  <c r="AY72" i="13"/>
  <c r="BA116" i="13"/>
  <c r="BA84" i="13"/>
  <c r="BA131" i="13"/>
  <c r="BA132" i="13"/>
  <c r="BA123" i="13"/>
  <c r="BA148" i="13"/>
  <c r="BA139" i="13"/>
  <c r="AQ40" i="13"/>
  <c r="BA133" i="13"/>
  <c r="BA141" i="13"/>
  <c r="BA147" i="13"/>
  <c r="AQ84" i="13"/>
  <c r="AQ91" i="13"/>
  <c r="AQ139" i="13"/>
  <c r="AQ15" i="13"/>
  <c r="AQ120" i="13"/>
  <c r="BC39" i="13"/>
  <c r="AQ41" i="13"/>
  <c r="BC50" i="13"/>
  <c r="BU104" i="13"/>
  <c r="BU18" i="13"/>
  <c r="BC125" i="13"/>
  <c r="AQ60" i="13"/>
  <c r="BU138" i="13"/>
  <c r="AQ12" i="13"/>
  <c r="AQ130" i="13"/>
  <c r="BC44" i="13"/>
  <c r="BC98" i="13"/>
  <c r="BU21" i="13"/>
  <c r="BA143" i="13"/>
  <c r="BC9" i="13"/>
  <c r="BC22" i="13"/>
  <c r="BC92" i="13"/>
  <c r="BC105" i="13"/>
  <c r="AQ67" i="13"/>
  <c r="AQ117" i="13"/>
  <c r="AR91" i="13"/>
  <c r="BX30" i="13"/>
  <c r="BU42" i="13"/>
  <c r="BU29" i="13"/>
  <c r="BU129" i="13"/>
  <c r="BA136" i="13"/>
  <c r="BC15" i="13"/>
  <c r="BC30" i="13"/>
  <c r="BC94" i="13"/>
  <c r="BC118" i="13"/>
  <c r="AQ63" i="13"/>
  <c r="AQ124" i="13"/>
  <c r="AR89" i="13"/>
  <c r="BX140" i="13"/>
  <c r="BU19" i="13"/>
  <c r="BU60" i="13"/>
  <c r="E86" i="2"/>
  <c r="I45" i="10"/>
  <c r="BC32" i="13"/>
  <c r="BC45" i="13"/>
  <c r="BC60" i="13"/>
  <c r="BC126" i="13"/>
  <c r="AR108" i="13"/>
  <c r="BR109" i="13"/>
  <c r="BU50" i="13"/>
  <c r="BU65" i="13"/>
  <c r="BC13" i="13"/>
  <c r="BC53" i="13"/>
  <c r="BC68" i="13"/>
  <c r="BC132" i="13"/>
  <c r="BU34" i="13"/>
  <c r="BU53" i="13"/>
  <c r="BU72" i="13"/>
  <c r="BC24" i="13"/>
  <c r="BC67" i="13"/>
  <c r="BC95" i="13"/>
  <c r="BC137" i="13"/>
  <c r="AW111" i="13"/>
  <c r="BU36" i="13"/>
  <c r="BU57" i="13"/>
  <c r="BU98" i="13"/>
  <c r="BC112" i="13"/>
  <c r="BU40" i="13"/>
  <c r="BU131" i="13"/>
  <c r="BC17" i="13"/>
  <c r="BC41" i="13"/>
  <c r="BC85" i="13"/>
  <c r="AQ37" i="13"/>
  <c r="AQ114" i="13"/>
  <c r="BU85" i="13"/>
  <c r="BU10" i="13"/>
  <c r="BU87" i="13"/>
  <c r="BC81" i="13"/>
  <c r="BC99" i="13"/>
  <c r="BC113" i="13"/>
  <c r="BC129" i="13"/>
  <c r="BC141" i="13"/>
  <c r="BC136" i="13"/>
  <c r="BC145" i="13"/>
  <c r="BX34" i="13"/>
  <c r="BX110" i="13"/>
  <c r="BU28" i="13"/>
  <c r="BU31" i="13"/>
  <c r="BU62" i="13"/>
  <c r="BU100" i="13"/>
  <c r="BU80" i="13"/>
  <c r="BU105" i="13"/>
  <c r="BU95" i="13"/>
  <c r="BU146" i="13"/>
  <c r="BU139" i="13"/>
  <c r="BU145" i="13"/>
  <c r="BC16" i="13"/>
  <c r="BC19" i="13"/>
  <c r="BC25" i="13"/>
  <c r="BC48" i="13"/>
  <c r="BC46" i="13"/>
  <c r="BC66" i="13"/>
  <c r="BC49" i="13"/>
  <c r="BC51" i="13"/>
  <c r="BC96" i="13"/>
  <c r="BC76" i="13"/>
  <c r="BC93" i="13"/>
  <c r="BC89" i="13"/>
  <c r="BC110" i="13"/>
  <c r="BC117" i="13"/>
  <c r="BC119" i="13"/>
  <c r="BC142" i="13"/>
  <c r="BC147" i="13"/>
  <c r="AM47" i="13"/>
  <c r="AG23" i="13"/>
  <c r="BX41" i="13"/>
  <c r="BX127" i="13"/>
  <c r="BU14" i="13"/>
  <c r="BU113" i="13"/>
  <c r="BU44" i="13"/>
  <c r="BU22" i="13"/>
  <c r="BU79" i="13"/>
  <c r="BU26" i="13"/>
  <c r="BU68" i="13"/>
  <c r="BU55" i="13"/>
  <c r="BU97" i="13"/>
  <c r="BU109" i="13"/>
  <c r="BU106" i="13"/>
  <c r="BU116" i="13"/>
  <c r="BU111" i="13"/>
  <c r="BU120" i="13"/>
  <c r="BU147" i="13"/>
  <c r="BC26" i="13"/>
  <c r="BC70" i="13"/>
  <c r="BC33" i="13"/>
  <c r="BC36" i="13"/>
  <c r="BC47" i="13"/>
  <c r="BC71" i="13"/>
  <c r="BC57" i="13"/>
  <c r="BC59" i="13"/>
  <c r="BC74" i="13"/>
  <c r="BC80" i="13"/>
  <c r="BC124" i="13"/>
  <c r="BC97" i="13"/>
  <c r="BC91" i="13"/>
  <c r="BC122" i="13"/>
  <c r="BC127" i="13"/>
  <c r="BC130" i="13"/>
  <c r="BC140" i="13"/>
  <c r="AM88" i="13"/>
  <c r="AG94" i="13"/>
  <c r="BX44" i="13"/>
  <c r="BX93" i="13"/>
  <c r="BU35" i="13"/>
  <c r="BU11" i="13"/>
  <c r="BU66" i="13"/>
  <c r="BU12" i="13"/>
  <c r="BU15" i="13"/>
  <c r="BU69" i="13"/>
  <c r="BU82" i="13"/>
  <c r="BU81" i="13"/>
  <c r="BU108" i="13"/>
  <c r="BU89" i="13"/>
  <c r="BU133" i="13"/>
  <c r="BU125" i="13"/>
  <c r="BU119" i="13"/>
  <c r="BU128" i="13"/>
  <c r="BU94" i="13"/>
  <c r="BC21" i="13"/>
  <c r="BC18" i="13"/>
  <c r="BC38" i="13"/>
  <c r="BC52" i="13"/>
  <c r="BC23" i="13"/>
  <c r="BC75" i="13"/>
  <c r="BC58" i="13"/>
  <c r="BC87" i="13"/>
  <c r="BC77" i="13"/>
  <c r="BC61" i="13"/>
  <c r="BC102" i="13"/>
  <c r="BC103" i="13"/>
  <c r="BC104" i="13"/>
  <c r="BC106" i="13"/>
  <c r="BC120" i="13"/>
  <c r="BC133" i="13"/>
  <c r="BC148" i="13"/>
  <c r="AM103" i="13"/>
  <c r="AG60" i="13"/>
  <c r="BX15" i="13"/>
  <c r="BX144" i="13"/>
  <c r="BU37" i="13"/>
  <c r="BU32" i="13"/>
  <c r="BU70" i="13"/>
  <c r="BU20" i="13"/>
  <c r="BU23" i="13"/>
  <c r="BU73" i="13"/>
  <c r="BU86" i="13"/>
  <c r="BU30" i="13"/>
  <c r="BU33" i="13"/>
  <c r="BU93" i="13"/>
  <c r="BU51" i="13"/>
  <c r="BU117" i="13"/>
  <c r="BU135" i="13"/>
  <c r="BU136" i="13"/>
  <c r="BU118" i="13"/>
  <c r="BC65" i="13"/>
  <c r="BC28" i="13"/>
  <c r="BC43" i="13"/>
  <c r="BC40" i="13"/>
  <c r="BC31" i="13"/>
  <c r="BC88" i="13"/>
  <c r="BC63" i="13"/>
  <c r="BC64" i="13"/>
  <c r="BC79" i="13"/>
  <c r="BC69" i="13"/>
  <c r="BC107" i="13"/>
  <c r="BC108" i="13"/>
  <c r="BC101" i="13"/>
  <c r="BC114" i="13"/>
  <c r="BC134" i="13"/>
  <c r="BC138" i="13"/>
  <c r="BC135" i="13"/>
  <c r="AM116" i="13"/>
  <c r="AG101" i="13"/>
  <c r="BX51" i="13"/>
  <c r="BU39" i="13"/>
  <c r="BU9" i="13"/>
  <c r="BU84" i="13"/>
  <c r="BU43" i="13"/>
  <c r="BU52" i="13"/>
  <c r="BU88" i="13"/>
  <c r="BU16" i="13"/>
  <c r="BU38" i="13"/>
  <c r="BU41" i="13"/>
  <c r="BU96" i="13"/>
  <c r="BU59" i="13"/>
  <c r="BU141" i="13"/>
  <c r="BU143" i="13"/>
  <c r="BU144" i="13"/>
  <c r="BU126" i="13"/>
  <c r="BC29" i="13"/>
  <c r="BC20" i="13"/>
  <c r="BC10" i="13"/>
  <c r="BC34" i="13"/>
  <c r="BC54" i="13"/>
  <c r="BC56" i="13"/>
  <c r="BC55" i="13"/>
  <c r="BC73" i="13"/>
  <c r="BC72" i="13"/>
  <c r="BC84" i="13"/>
  <c r="BC86" i="13"/>
  <c r="BC111" i="13"/>
  <c r="BC82" i="13"/>
  <c r="BC109" i="13"/>
  <c r="BC139" i="13"/>
  <c r="BC146" i="13"/>
  <c r="BC123" i="13"/>
  <c r="BC143" i="13"/>
  <c r="AM105" i="13"/>
  <c r="AG99" i="13"/>
  <c r="BX84" i="13"/>
  <c r="BU54" i="13"/>
  <c r="BU49" i="13"/>
  <c r="BU17" i="13"/>
  <c r="BU92" i="13"/>
  <c r="BU45" i="13"/>
  <c r="BU74" i="13"/>
  <c r="BU124" i="13"/>
  <c r="BU24" i="13"/>
  <c r="BU46" i="13"/>
  <c r="BU61" i="13"/>
  <c r="BU48" i="13"/>
  <c r="BU67" i="13"/>
  <c r="BU140" i="13"/>
  <c r="BU114" i="13"/>
  <c r="BU107" i="13"/>
  <c r="BU142" i="13"/>
  <c r="BC12" i="13"/>
  <c r="BC27" i="13"/>
  <c r="BC11" i="13"/>
  <c r="BC35" i="13"/>
  <c r="BC14" i="13"/>
  <c r="BC37" i="13"/>
  <c r="BC62" i="13"/>
  <c r="BC42" i="13"/>
  <c r="BC83" i="13"/>
  <c r="BC100" i="13"/>
  <c r="BC78" i="13"/>
  <c r="BC116" i="13"/>
  <c r="BC90" i="13"/>
  <c r="BC121" i="13"/>
  <c r="BC115" i="13"/>
  <c r="BC128" i="13"/>
  <c r="BC131" i="13"/>
  <c r="BX73" i="13"/>
  <c r="BX92" i="13"/>
  <c r="BU76" i="13"/>
  <c r="BU71" i="13"/>
  <c r="BU25" i="13"/>
  <c r="BU101" i="13"/>
  <c r="BU47" i="13"/>
  <c r="BU78" i="13"/>
  <c r="BU13" i="13"/>
  <c r="BU27" i="13"/>
  <c r="BU58" i="13"/>
  <c r="BU63" i="13"/>
  <c r="BU56" i="13"/>
  <c r="BU83" i="13"/>
  <c r="BU148" i="13"/>
  <c r="BU122" i="13"/>
  <c r="BU115" i="13"/>
  <c r="BU121" i="13"/>
  <c r="O64" i="10"/>
  <c r="I71" i="10"/>
  <c r="I52" i="10"/>
  <c r="L52" i="10"/>
  <c r="O52" i="10"/>
  <c r="L42" i="10"/>
  <c r="O42" i="10"/>
  <c r="L45" i="10"/>
  <c r="I42" i="10"/>
  <c r="O45" i="10"/>
  <c r="O24" i="10"/>
  <c r="P18" i="10"/>
  <c r="I30" i="10"/>
  <c r="L30" i="10"/>
  <c r="I24" i="10"/>
  <c r="O30" i="10"/>
  <c r="R77" i="10"/>
  <c r="L24" i="10"/>
  <c r="I18" i="10"/>
  <c r="R62" i="10"/>
  <c r="O18" i="10"/>
  <c r="R8" i="10"/>
  <c r="R61" i="10"/>
  <c r="R53" i="10"/>
  <c r="R13" i="10"/>
  <c r="R95" i="10"/>
  <c r="R88" i="10"/>
  <c r="R33" i="10"/>
  <c r="R47" i="10"/>
  <c r="R38" i="10"/>
  <c r="R19" i="10"/>
  <c r="R49" i="10"/>
  <c r="R29" i="10"/>
  <c r="R44" i="10"/>
  <c r="R11" i="10"/>
  <c r="R15" i="10"/>
  <c r="R26" i="10"/>
  <c r="R37" i="10"/>
  <c r="R36" i="10"/>
  <c r="R82" i="10"/>
  <c r="R67" i="10"/>
  <c r="R59" i="10"/>
  <c r="R79" i="10"/>
  <c r="R48" i="10"/>
  <c r="R39" i="10"/>
  <c r="R14" i="10"/>
  <c r="R12" i="10"/>
  <c r="R40" i="10"/>
  <c r="R9" i="10"/>
  <c r="R87" i="10"/>
  <c r="R80" i="10"/>
  <c r="R56" i="10"/>
  <c r="R41" i="10"/>
  <c r="R28" i="10"/>
  <c r="R34" i="10"/>
  <c r="R16" i="10"/>
  <c r="R25" i="10"/>
  <c r="R32" i="10"/>
  <c r="R50" i="10"/>
  <c r="R31" i="10"/>
  <c r="R84" i="10"/>
  <c r="R17" i="10"/>
  <c r="R21" i="10"/>
  <c r="R27" i="10"/>
  <c r="R96" i="10"/>
  <c r="R74" i="10"/>
  <c r="R58" i="10"/>
  <c r="R92" i="10"/>
  <c r="R51" i="10"/>
  <c r="R23" i="10"/>
  <c r="R43" i="10"/>
  <c r="R72" i="10"/>
  <c r="R35" i="10"/>
  <c r="R10" i="10"/>
  <c r="R93" i="10"/>
  <c r="R54" i="10"/>
  <c r="R20" i="10"/>
  <c r="R46" i="10"/>
  <c r="R22" i="10"/>
  <c r="R90" i="10"/>
  <c r="R76" i="10"/>
  <c r="R68" i="10"/>
  <c r="M36" i="10"/>
  <c r="K36" i="10" s="1"/>
  <c r="L69" i="10"/>
  <c r="I55" i="10"/>
  <c r="R55" i="10" s="1"/>
  <c r="O91" i="10"/>
  <c r="R91" i="10" s="1"/>
  <c r="I63" i="10"/>
  <c r="R63" i="10" s="1"/>
  <c r="AP11" i="13"/>
  <c r="O66" i="10"/>
  <c r="R66" i="10" s="1"/>
  <c r="AM34" i="13"/>
  <c r="AP83" i="13"/>
  <c r="AR22" i="13"/>
  <c r="E41" i="2"/>
  <c r="J9" i="10"/>
  <c r="S9" i="10" s="1"/>
  <c r="P31" i="10"/>
  <c r="N31" i="10" s="1"/>
  <c r="Z75" i="13"/>
  <c r="AU144" i="13"/>
  <c r="AQ20" i="13"/>
  <c r="AU27" i="13"/>
  <c r="AU94" i="13"/>
  <c r="AQ42" i="13"/>
  <c r="AQ31" i="13"/>
  <c r="AQ13" i="13"/>
  <c r="AQ48" i="13"/>
  <c r="AQ27" i="13"/>
  <c r="AQ66" i="13"/>
  <c r="AQ38" i="13"/>
  <c r="AQ55" i="13"/>
  <c r="AQ83" i="13"/>
  <c r="AQ96" i="13"/>
  <c r="AQ112" i="13"/>
  <c r="AQ78" i="13"/>
  <c r="AQ105" i="13"/>
  <c r="AQ133" i="13"/>
  <c r="AQ111" i="13"/>
  <c r="AQ142" i="13"/>
  <c r="AQ144" i="13"/>
  <c r="AW16" i="13"/>
  <c r="AR28" i="13"/>
  <c r="AR97" i="13"/>
  <c r="CA46" i="13"/>
  <c r="CA17" i="13"/>
  <c r="CA68" i="13"/>
  <c r="CA63" i="13"/>
  <c r="CA58" i="13"/>
  <c r="CA11" i="13"/>
  <c r="CA43" i="13"/>
  <c r="CA47" i="13"/>
  <c r="CA78" i="13"/>
  <c r="CA111" i="13"/>
  <c r="CA125" i="13"/>
  <c r="CA142" i="13"/>
  <c r="CA132" i="13"/>
  <c r="Z123" i="13"/>
  <c r="AW124" i="13"/>
  <c r="E78" i="2"/>
  <c r="L94" i="10"/>
  <c r="R94" i="10" s="1"/>
  <c r="AU63" i="13"/>
  <c r="AU100" i="13"/>
  <c r="AQ16" i="13"/>
  <c r="AQ19" i="13"/>
  <c r="AQ21" i="13"/>
  <c r="AQ56" i="13"/>
  <c r="AQ35" i="13"/>
  <c r="AQ71" i="13"/>
  <c r="AQ46" i="13"/>
  <c r="AQ59" i="13"/>
  <c r="AQ90" i="13"/>
  <c r="AQ65" i="13"/>
  <c r="AQ98" i="13"/>
  <c r="AQ86" i="13"/>
  <c r="AQ113" i="13"/>
  <c r="AQ101" i="13"/>
  <c r="AQ118" i="13"/>
  <c r="AQ128" i="13"/>
  <c r="AQ145" i="13"/>
  <c r="AW94" i="13"/>
  <c r="AR39" i="13"/>
  <c r="AR111" i="13"/>
  <c r="CA56" i="13"/>
  <c r="CA12" i="13"/>
  <c r="CA89" i="13"/>
  <c r="CA85" i="13"/>
  <c r="CA80" i="13"/>
  <c r="CA19" i="13"/>
  <c r="CA45" i="13"/>
  <c r="CA75" i="13"/>
  <c r="CA115" i="13"/>
  <c r="CA139" i="13"/>
  <c r="CA133" i="13"/>
  <c r="CA97" i="13"/>
  <c r="CA140" i="13"/>
  <c r="CA148" i="13"/>
  <c r="AU15" i="13"/>
  <c r="O42" i="2"/>
  <c r="AU43" i="13"/>
  <c r="AU90" i="13"/>
  <c r="AQ9" i="13"/>
  <c r="AQ22" i="13"/>
  <c r="AQ29" i="13"/>
  <c r="AQ33" i="13"/>
  <c r="AQ52" i="13"/>
  <c r="AQ62" i="13"/>
  <c r="AQ54" i="13"/>
  <c r="AQ69" i="13"/>
  <c r="AQ79" i="13"/>
  <c r="AQ73" i="13"/>
  <c r="AQ106" i="13"/>
  <c r="AQ94" i="13"/>
  <c r="AQ137" i="13"/>
  <c r="AQ109" i="13"/>
  <c r="AQ119" i="13"/>
  <c r="AQ138" i="13"/>
  <c r="AQ146" i="13"/>
  <c r="AR34" i="13"/>
  <c r="AR112" i="13"/>
  <c r="CA82" i="13"/>
  <c r="CA20" i="13"/>
  <c r="CA60" i="13"/>
  <c r="CA104" i="13"/>
  <c r="CA84" i="13"/>
  <c r="CA38" i="13"/>
  <c r="CA96" i="13"/>
  <c r="CA79" i="13"/>
  <c r="CA49" i="13"/>
  <c r="CA106" i="13"/>
  <c r="CA141" i="13"/>
  <c r="CA121" i="13"/>
  <c r="CA119" i="13"/>
  <c r="AU59" i="13"/>
  <c r="AU116" i="13"/>
  <c r="AQ10" i="13"/>
  <c r="AQ30" i="13"/>
  <c r="AQ32" i="13"/>
  <c r="AQ43" i="13"/>
  <c r="AQ50" i="13"/>
  <c r="AQ49" i="13"/>
  <c r="AQ45" i="13"/>
  <c r="AQ75" i="13"/>
  <c r="AQ68" i="13"/>
  <c r="AQ92" i="13"/>
  <c r="AQ81" i="13"/>
  <c r="AQ107" i="13"/>
  <c r="AQ95" i="13"/>
  <c r="AQ123" i="13"/>
  <c r="AQ102" i="13"/>
  <c r="AQ129" i="13"/>
  <c r="AQ126" i="13"/>
  <c r="AQ147" i="13"/>
  <c r="AR62" i="13"/>
  <c r="AR122" i="13"/>
  <c r="CA9" i="13"/>
  <c r="CA23" i="13"/>
  <c r="CA18" i="13"/>
  <c r="CA21" i="13"/>
  <c r="CA24" i="13"/>
  <c r="CA48" i="13"/>
  <c r="CA36" i="13"/>
  <c r="CA94" i="13"/>
  <c r="CA73" i="13"/>
  <c r="CA123" i="13"/>
  <c r="CA128" i="13"/>
  <c r="CA137" i="13"/>
  <c r="AU42" i="13"/>
  <c r="AU126" i="13"/>
  <c r="AQ24" i="13"/>
  <c r="AQ25" i="13"/>
  <c r="AQ23" i="13"/>
  <c r="AQ51" i="13"/>
  <c r="AQ18" i="13"/>
  <c r="AQ57" i="13"/>
  <c r="AQ53" i="13"/>
  <c r="AQ82" i="13"/>
  <c r="AQ76" i="13"/>
  <c r="AQ64" i="13"/>
  <c r="AQ89" i="13"/>
  <c r="AQ85" i="13"/>
  <c r="AQ99" i="13"/>
  <c r="AQ135" i="13"/>
  <c r="AQ110" i="13"/>
  <c r="AQ134" i="13"/>
  <c r="AQ127" i="13"/>
  <c r="AQ140" i="13"/>
  <c r="AR59" i="13"/>
  <c r="AR141" i="13"/>
  <c r="CA51" i="13"/>
  <c r="CA26" i="13"/>
  <c r="CA27" i="13"/>
  <c r="CA30" i="13"/>
  <c r="CA33" i="13"/>
  <c r="CA99" i="13"/>
  <c r="CA72" i="13"/>
  <c r="CA122" i="13"/>
  <c r="CA81" i="13"/>
  <c r="CA138" i="13"/>
  <c r="CA110" i="13"/>
  <c r="CA92" i="13"/>
  <c r="O59" i="2"/>
  <c r="P20" i="10"/>
  <c r="S20" i="10" s="1"/>
  <c r="AU9" i="13"/>
  <c r="AU74" i="13"/>
  <c r="AU141" i="13"/>
  <c r="AQ11" i="13"/>
  <c r="AQ36" i="13"/>
  <c r="AQ28" i="13"/>
  <c r="AQ39" i="13"/>
  <c r="AQ26" i="13"/>
  <c r="AQ70" i="13"/>
  <c r="AQ58" i="13"/>
  <c r="AQ87" i="13"/>
  <c r="AQ77" i="13"/>
  <c r="AQ72" i="13"/>
  <c r="AQ97" i="13"/>
  <c r="AQ93" i="13"/>
  <c r="AQ104" i="13"/>
  <c r="AQ121" i="13"/>
  <c r="AQ122" i="13"/>
  <c r="AQ116" i="13"/>
  <c r="AQ143" i="13"/>
  <c r="AQ148" i="13"/>
  <c r="AR9" i="13"/>
  <c r="AR83" i="13"/>
  <c r="AR138" i="13"/>
  <c r="CA55" i="13"/>
  <c r="CA50" i="13"/>
  <c r="CA29" i="13"/>
  <c r="CA32" i="13"/>
  <c r="CA37" i="13"/>
  <c r="CA14" i="13"/>
  <c r="CA74" i="13"/>
  <c r="CA54" i="13"/>
  <c r="CA102" i="13"/>
  <c r="CA93" i="13"/>
  <c r="CA118" i="13"/>
  <c r="CA100" i="13"/>
  <c r="AU76" i="13"/>
  <c r="AQ14" i="13"/>
  <c r="AQ17" i="13"/>
  <c r="AQ44" i="13"/>
  <c r="AQ34" i="13"/>
  <c r="AQ61" i="13"/>
  <c r="AQ74" i="13"/>
  <c r="AQ47" i="13"/>
  <c r="AQ88" i="13"/>
  <c r="AQ80" i="13"/>
  <c r="AQ100" i="13"/>
  <c r="AQ103" i="13"/>
  <c r="AQ115" i="13"/>
  <c r="AQ125" i="13"/>
  <c r="AQ131" i="13"/>
  <c r="AQ132" i="13"/>
  <c r="AQ136" i="13"/>
  <c r="CA25" i="13"/>
  <c r="CA69" i="13"/>
  <c r="CA64" i="13"/>
  <c r="CA59" i="13"/>
  <c r="CA34" i="13"/>
  <c r="CA53" i="13"/>
  <c r="CA22" i="13"/>
  <c r="CA39" i="13"/>
  <c r="CA70" i="13"/>
  <c r="CA107" i="13"/>
  <c r="CA101" i="13"/>
  <c r="CA126" i="13"/>
  <c r="O85" i="2"/>
  <c r="BU137" i="13"/>
  <c r="BU103" i="13"/>
  <c r="BU130" i="13"/>
  <c r="BU99" i="13"/>
  <c r="BU110" i="13"/>
  <c r="Z96" i="13"/>
  <c r="P58" i="2"/>
  <c r="O64" i="2"/>
  <c r="P39" i="2"/>
  <c r="E84" i="2"/>
  <c r="J65" i="10"/>
  <c r="H65" i="10" s="1"/>
  <c r="BU77" i="13"/>
  <c r="BU91" i="13"/>
  <c r="BU90" i="13"/>
  <c r="BU64" i="13"/>
  <c r="BU75" i="13"/>
  <c r="BU132" i="13"/>
  <c r="BU127" i="13"/>
  <c r="BU112" i="13"/>
  <c r="BU123" i="13"/>
  <c r="Y9" i="13"/>
  <c r="O52" i="2"/>
  <c r="O51" i="2"/>
  <c r="BO103" i="13"/>
  <c r="Z124" i="13"/>
  <c r="Z74" i="13"/>
  <c r="BQ53" i="13"/>
  <c r="BO108" i="13"/>
  <c r="AA55" i="13"/>
  <c r="Z12" i="13"/>
  <c r="BO128" i="13"/>
  <c r="BO138" i="13"/>
  <c r="Z114" i="13"/>
  <c r="BO70" i="13"/>
  <c r="AT119" i="13"/>
  <c r="Z36" i="13"/>
  <c r="BO39" i="13"/>
  <c r="AT115" i="13"/>
  <c r="Z80" i="13"/>
  <c r="BO11" i="13"/>
  <c r="BO26" i="13"/>
  <c r="BO79" i="13"/>
  <c r="BO99" i="13"/>
  <c r="BO137" i="13"/>
  <c r="BQ129" i="13"/>
  <c r="AA119" i="13"/>
  <c r="Z94" i="13"/>
  <c r="Z112" i="13"/>
  <c r="BQ77" i="13"/>
  <c r="BO30" i="13"/>
  <c r="BO34" i="13"/>
  <c r="BO84" i="13"/>
  <c r="BO104" i="13"/>
  <c r="BO143" i="13"/>
  <c r="BQ66" i="13"/>
  <c r="BQ126" i="13"/>
  <c r="Z79" i="13"/>
  <c r="BO22" i="13"/>
  <c r="BO41" i="13"/>
  <c r="BO65" i="13"/>
  <c r="BO129" i="13"/>
  <c r="BO140" i="13"/>
  <c r="BQ56" i="13"/>
  <c r="BQ122" i="13"/>
  <c r="BO14" i="13"/>
  <c r="BO49" i="13"/>
  <c r="BO73" i="13"/>
  <c r="BO117" i="13"/>
  <c r="BO148" i="13"/>
  <c r="BQ51" i="13"/>
  <c r="Z83" i="13"/>
  <c r="Z127" i="13"/>
  <c r="Z140" i="13"/>
  <c r="AA92" i="13"/>
  <c r="BO19" i="13"/>
  <c r="BO45" i="13"/>
  <c r="BO87" i="13"/>
  <c r="BO102" i="13"/>
  <c r="AT46" i="13"/>
  <c r="BQ86" i="13"/>
  <c r="Z99" i="13"/>
  <c r="AA121" i="13"/>
  <c r="Z43" i="13"/>
  <c r="AA71" i="13"/>
  <c r="BO12" i="13"/>
  <c r="BO53" i="13"/>
  <c r="BO132" i="13"/>
  <c r="BO110" i="13"/>
  <c r="AT71" i="13"/>
  <c r="BQ9" i="13"/>
  <c r="Z30" i="13"/>
  <c r="AA17" i="13"/>
  <c r="Z148" i="13"/>
  <c r="AA62" i="13"/>
  <c r="Y28" i="13"/>
  <c r="BQ48" i="13"/>
  <c r="BQ100" i="13"/>
  <c r="BO10" i="13"/>
  <c r="BO32" i="13"/>
  <c r="BO24" i="13"/>
  <c r="BO56" i="13"/>
  <c r="BO37" i="13"/>
  <c r="BO61" i="13"/>
  <c r="BO63" i="13"/>
  <c r="BO47" i="13"/>
  <c r="BO91" i="13"/>
  <c r="BO77" i="13"/>
  <c r="BO81" i="13"/>
  <c r="BO85" i="13"/>
  <c r="BO114" i="13"/>
  <c r="BO101" i="13"/>
  <c r="BO118" i="13"/>
  <c r="BO130" i="13"/>
  <c r="BO136" i="13"/>
  <c r="BO141" i="13"/>
  <c r="AT52" i="13"/>
  <c r="AT121" i="13"/>
  <c r="BQ47" i="13"/>
  <c r="BQ82" i="13"/>
  <c r="BQ69" i="13"/>
  <c r="BQ120" i="13"/>
  <c r="BQ40" i="13"/>
  <c r="BQ70" i="13"/>
  <c r="BQ52" i="13"/>
  <c r="BQ113" i="13"/>
  <c r="BQ140" i="13"/>
  <c r="Z52" i="13"/>
  <c r="AA29" i="13"/>
  <c r="AA81" i="13"/>
  <c r="Z11" i="13"/>
  <c r="Z60" i="13"/>
  <c r="AA24" i="13"/>
  <c r="AA138" i="13"/>
  <c r="BQ36" i="13"/>
  <c r="BQ130" i="13"/>
  <c r="BO17" i="13"/>
  <c r="BO48" i="13"/>
  <c r="BO13" i="13"/>
  <c r="BO44" i="13"/>
  <c r="BO51" i="13"/>
  <c r="BO66" i="13"/>
  <c r="BO75" i="13"/>
  <c r="BO55" i="13"/>
  <c r="BO80" i="13"/>
  <c r="BO90" i="13"/>
  <c r="BO89" i="13"/>
  <c r="BO93" i="13"/>
  <c r="BO95" i="13"/>
  <c r="BO109" i="13"/>
  <c r="BO111" i="13"/>
  <c r="BO126" i="13"/>
  <c r="BO144" i="13"/>
  <c r="AT13" i="13"/>
  <c r="AT87" i="13"/>
  <c r="AT142" i="13"/>
  <c r="BQ57" i="13"/>
  <c r="BQ46" i="13"/>
  <c r="BQ11" i="13"/>
  <c r="BQ22" i="13"/>
  <c r="BQ54" i="13"/>
  <c r="BQ74" i="13"/>
  <c r="BQ76" i="13"/>
  <c r="BQ137" i="13"/>
  <c r="BQ148" i="13"/>
  <c r="AA57" i="13"/>
  <c r="AA26" i="13"/>
  <c r="AA58" i="13"/>
  <c r="AA34" i="13"/>
  <c r="BQ138" i="13"/>
  <c r="BO25" i="13"/>
  <c r="BO20" i="13"/>
  <c r="BO21" i="13"/>
  <c r="BO52" i="13"/>
  <c r="BO27" i="13"/>
  <c r="BO71" i="13"/>
  <c r="BO92" i="13"/>
  <c r="BO60" i="13"/>
  <c r="BO64" i="13"/>
  <c r="BO96" i="13"/>
  <c r="BO97" i="13"/>
  <c r="BO112" i="13"/>
  <c r="BO105" i="13"/>
  <c r="BO122" i="13"/>
  <c r="BO119" i="13"/>
  <c r="BO134" i="13"/>
  <c r="BO145" i="13"/>
  <c r="AT21" i="13"/>
  <c r="AT69" i="13"/>
  <c r="AT145" i="13"/>
  <c r="BQ61" i="13"/>
  <c r="BQ10" i="13"/>
  <c r="BQ28" i="13"/>
  <c r="BQ35" i="13"/>
  <c r="BQ58" i="13"/>
  <c r="BQ89" i="13"/>
  <c r="BQ84" i="13"/>
  <c r="BQ136" i="13"/>
  <c r="BQ103" i="13"/>
  <c r="AA16" i="13"/>
  <c r="AA123" i="13"/>
  <c r="AA100" i="13"/>
  <c r="AA118" i="13"/>
  <c r="AT138" i="13"/>
  <c r="BQ88" i="13"/>
  <c r="BQ109" i="13"/>
  <c r="BO16" i="13"/>
  <c r="BO23" i="13"/>
  <c r="BO29" i="13"/>
  <c r="BO40" i="13"/>
  <c r="BO35" i="13"/>
  <c r="BO62" i="13"/>
  <c r="BO38" i="13"/>
  <c r="BO68" i="13"/>
  <c r="BO72" i="13"/>
  <c r="BO98" i="13"/>
  <c r="BO106" i="13"/>
  <c r="BO78" i="13"/>
  <c r="BO113" i="13"/>
  <c r="BO124" i="13"/>
  <c r="BO115" i="13"/>
  <c r="BO142" i="13"/>
  <c r="BO146" i="13"/>
  <c r="AT22" i="13"/>
  <c r="AT85" i="13"/>
  <c r="BQ83" i="13"/>
  <c r="BQ16" i="13"/>
  <c r="BQ30" i="13"/>
  <c r="BQ59" i="13"/>
  <c r="BQ41" i="13"/>
  <c r="BQ105" i="13"/>
  <c r="BQ104" i="13"/>
  <c r="BQ115" i="13"/>
  <c r="BQ98" i="13"/>
  <c r="AA51" i="13"/>
  <c r="AA40" i="13"/>
  <c r="AA69" i="13"/>
  <c r="BQ65" i="13"/>
  <c r="BQ124" i="13"/>
  <c r="BO31" i="13"/>
  <c r="BO28" i="13"/>
  <c r="BO43" i="13"/>
  <c r="BO33" i="13"/>
  <c r="BO42" i="13"/>
  <c r="BO67" i="13"/>
  <c r="BO46" i="13"/>
  <c r="BO76" i="13"/>
  <c r="BO88" i="13"/>
  <c r="BO74" i="13"/>
  <c r="BO107" i="13"/>
  <c r="BO86" i="13"/>
  <c r="BO120" i="13"/>
  <c r="BO125" i="13"/>
  <c r="BO116" i="13"/>
  <c r="BO127" i="13"/>
  <c r="BO139" i="13"/>
  <c r="AT36" i="13"/>
  <c r="AT101" i="13"/>
  <c r="BQ23" i="13"/>
  <c r="BQ13" i="13"/>
  <c r="BQ24" i="13"/>
  <c r="BQ32" i="13"/>
  <c r="BQ81" i="13"/>
  <c r="BQ43" i="13"/>
  <c r="BQ29" i="13"/>
  <c r="BQ55" i="13"/>
  <c r="BQ147" i="13"/>
  <c r="BQ106" i="13"/>
  <c r="AA67" i="13"/>
  <c r="AA86" i="13"/>
  <c r="BQ111" i="13"/>
  <c r="BQ78" i="13"/>
  <c r="BQ101" i="13"/>
  <c r="BO9" i="13"/>
  <c r="BO15" i="13"/>
  <c r="BO36" i="13"/>
  <c r="BO50" i="13"/>
  <c r="BO18" i="13"/>
  <c r="BO57" i="13"/>
  <c r="BO58" i="13"/>
  <c r="BO54" i="13"/>
  <c r="BO83" i="13"/>
  <c r="BO100" i="13"/>
  <c r="BO82" i="13"/>
  <c r="BO135" i="13"/>
  <c r="BO94" i="13"/>
  <c r="BO121" i="13"/>
  <c r="BO131" i="13"/>
  <c r="BO123" i="13"/>
  <c r="BO133" i="13"/>
  <c r="AT23" i="13"/>
  <c r="BQ62" i="13"/>
  <c r="BQ21" i="13"/>
  <c r="BQ27" i="13"/>
  <c r="BQ64" i="13"/>
  <c r="BQ15" i="13"/>
  <c r="BQ49" i="13"/>
  <c r="BQ73" i="13"/>
  <c r="BQ128" i="13"/>
  <c r="BQ118" i="13"/>
  <c r="AA142" i="13"/>
  <c r="AA65" i="13"/>
  <c r="Z125" i="13"/>
  <c r="Z89" i="13"/>
  <c r="AA25" i="13"/>
  <c r="Z40" i="13"/>
  <c r="AA52" i="13"/>
  <c r="AA47" i="13"/>
  <c r="AA36" i="13"/>
  <c r="AA104" i="13"/>
  <c r="AA38" i="13"/>
  <c r="AA106" i="13"/>
  <c r="AA136" i="13"/>
  <c r="AA115" i="13"/>
  <c r="AA39" i="13"/>
  <c r="AA12" i="13"/>
  <c r="AA135" i="13"/>
  <c r="AA124" i="13"/>
  <c r="AA110" i="13"/>
  <c r="AA54" i="13"/>
  <c r="AA93" i="13"/>
  <c r="AA107" i="13"/>
  <c r="AA75" i="13"/>
  <c r="AA89" i="13"/>
  <c r="AA85" i="13"/>
  <c r="AA46" i="13"/>
  <c r="AA122" i="13"/>
  <c r="AA14" i="13"/>
  <c r="AA145" i="13"/>
  <c r="AA84" i="13"/>
  <c r="AA108" i="13"/>
  <c r="AA102" i="13"/>
  <c r="AA15" i="13"/>
  <c r="AA130" i="13"/>
  <c r="AA143" i="13"/>
  <c r="AA140" i="13"/>
  <c r="BK97" i="13"/>
  <c r="AW23" i="13"/>
  <c r="AP25" i="13"/>
  <c r="AP60" i="13"/>
  <c r="AP147" i="13"/>
  <c r="AN148" i="13"/>
  <c r="AN130" i="13"/>
  <c r="AN118" i="13"/>
  <c r="AN133" i="13"/>
  <c r="AN110" i="13"/>
  <c r="AN115" i="13"/>
  <c r="AN109" i="13"/>
  <c r="AN93" i="13"/>
  <c r="AN75" i="13"/>
  <c r="AN63" i="13"/>
  <c r="AN64" i="13"/>
  <c r="AN72" i="13"/>
  <c r="AN22" i="13"/>
  <c r="AN36" i="13"/>
  <c r="AN147" i="13"/>
  <c r="AN145" i="13"/>
  <c r="AN122" i="13"/>
  <c r="AN132" i="13"/>
  <c r="AN98" i="13"/>
  <c r="AN99" i="13"/>
  <c r="AN107" i="13"/>
  <c r="AN82" i="13"/>
  <c r="AN67" i="13"/>
  <c r="AN70" i="13"/>
  <c r="AN56" i="13"/>
  <c r="AN62" i="13"/>
  <c r="AN54" i="13"/>
  <c r="AN35" i="13"/>
  <c r="AN139" i="13"/>
  <c r="AN129" i="13"/>
  <c r="AN114" i="13"/>
  <c r="AN127" i="13"/>
  <c r="AN90" i="13"/>
  <c r="AN96" i="13"/>
  <c r="AN102" i="13"/>
  <c r="AN77" i="13"/>
  <c r="AN59" i="13"/>
  <c r="AN144" i="13"/>
  <c r="AN146" i="13"/>
  <c r="AN125" i="13"/>
  <c r="AN113" i="13"/>
  <c r="AN126" i="13"/>
  <c r="AN120" i="13"/>
  <c r="AN88" i="13"/>
  <c r="AN92" i="13"/>
  <c r="AN76" i="13"/>
  <c r="AN94" i="13"/>
  <c r="AN50" i="13"/>
  <c r="AN40" i="13"/>
  <c r="AN66" i="13"/>
  <c r="AN37" i="13"/>
  <c r="AN45" i="13"/>
  <c r="AN136" i="13"/>
  <c r="AN140" i="13"/>
  <c r="AN141" i="13"/>
  <c r="AN105" i="13"/>
  <c r="AN124" i="13"/>
  <c r="AN116" i="13"/>
  <c r="AN80" i="13"/>
  <c r="AN84" i="13"/>
  <c r="AN68" i="13"/>
  <c r="AN85" i="13"/>
  <c r="AN57" i="13"/>
  <c r="AN74" i="13"/>
  <c r="AN52" i="13"/>
  <c r="AN29" i="13"/>
  <c r="AN34" i="13"/>
  <c r="AN143" i="13"/>
  <c r="AN135" i="13"/>
  <c r="AN128" i="13"/>
  <c r="AN112" i="13"/>
  <c r="AN121" i="13"/>
  <c r="AN97" i="13"/>
  <c r="AN111" i="13"/>
  <c r="AN87" i="13"/>
  <c r="AN60" i="13"/>
  <c r="AN79" i="13"/>
  <c r="AN49" i="13"/>
  <c r="AN73" i="13"/>
  <c r="AN44" i="13"/>
  <c r="AN21" i="13"/>
  <c r="AN26" i="13"/>
  <c r="AN43" i="13"/>
  <c r="AN24" i="13"/>
  <c r="AN42" i="13"/>
  <c r="AN41" i="13"/>
  <c r="AN117" i="13"/>
  <c r="AN123" i="13"/>
  <c r="BK12" i="13"/>
  <c r="BK22" i="13"/>
  <c r="BK77" i="13"/>
  <c r="BK98" i="13"/>
  <c r="BK123" i="13"/>
  <c r="AW31" i="13"/>
  <c r="AW65" i="13"/>
  <c r="AW116" i="13"/>
  <c r="AW121" i="13"/>
  <c r="AP20" i="13"/>
  <c r="AP70" i="13"/>
  <c r="AP65" i="13"/>
  <c r="AP121" i="13"/>
  <c r="AP140" i="13"/>
  <c r="BK14" i="13"/>
  <c r="AW108" i="13"/>
  <c r="AP97" i="13"/>
  <c r="AN31" i="13"/>
  <c r="AN17" i="13"/>
  <c r="AN32" i="13"/>
  <c r="AN30" i="13"/>
  <c r="AN65" i="13"/>
  <c r="AN103" i="13"/>
  <c r="AN119" i="13"/>
  <c r="BK27" i="13"/>
  <c r="BK62" i="13"/>
  <c r="BK88" i="13"/>
  <c r="BK141" i="13"/>
  <c r="BK135" i="13"/>
  <c r="AW34" i="13"/>
  <c r="AW57" i="13"/>
  <c r="AW114" i="13"/>
  <c r="AP49" i="13"/>
  <c r="AP77" i="13"/>
  <c r="AP81" i="13"/>
  <c r="AP102" i="13"/>
  <c r="AW142" i="13"/>
  <c r="AW139" i="13"/>
  <c r="AW140" i="13"/>
  <c r="AW113" i="13"/>
  <c r="AW127" i="13"/>
  <c r="AW97" i="13"/>
  <c r="AW95" i="13"/>
  <c r="AW91" i="13"/>
  <c r="AW59" i="13"/>
  <c r="AW86" i="13"/>
  <c r="AW49" i="13"/>
  <c r="AW47" i="13"/>
  <c r="AW63" i="13"/>
  <c r="AW37" i="13"/>
  <c r="AW54" i="13"/>
  <c r="AW15" i="13"/>
  <c r="AW17" i="13"/>
  <c r="AW32" i="13"/>
  <c r="AW141" i="13"/>
  <c r="AW134" i="13"/>
  <c r="AW137" i="13"/>
  <c r="AW126" i="13"/>
  <c r="AW119" i="13"/>
  <c r="AW89" i="13"/>
  <c r="AW87" i="13"/>
  <c r="AW83" i="13"/>
  <c r="AW90" i="13"/>
  <c r="AW102" i="13"/>
  <c r="AW71" i="13"/>
  <c r="AW39" i="13"/>
  <c r="AW51" i="13"/>
  <c r="AW36" i="13"/>
  <c r="AW46" i="13"/>
  <c r="AW26" i="13"/>
  <c r="AW18" i="13"/>
  <c r="AW22" i="13"/>
  <c r="AW133" i="13"/>
  <c r="AW135" i="13"/>
  <c r="AW130" i="13"/>
  <c r="AW123" i="13"/>
  <c r="AW136" i="13"/>
  <c r="AW106" i="13"/>
  <c r="AW79" i="13"/>
  <c r="AW84" i="13"/>
  <c r="AW74" i="13"/>
  <c r="AW81" i="13"/>
  <c r="AW61" i="13"/>
  <c r="AW60" i="13"/>
  <c r="AW43" i="13"/>
  <c r="AW28" i="13"/>
  <c r="AW33" i="13"/>
  <c r="AW14" i="13"/>
  <c r="AW27" i="13"/>
  <c r="AW9" i="13"/>
  <c r="AW148" i="13"/>
  <c r="AW129" i="13"/>
  <c r="AW125" i="13"/>
  <c r="AW120" i="13"/>
  <c r="AW122" i="13"/>
  <c r="AW101" i="13"/>
  <c r="AW110" i="13"/>
  <c r="AW76" i="13"/>
  <c r="AW66" i="13"/>
  <c r="AW78" i="13"/>
  <c r="AW56" i="13"/>
  <c r="AW69" i="13"/>
  <c r="AW44" i="13"/>
  <c r="AW20" i="13"/>
  <c r="AW41" i="13"/>
  <c r="AW21" i="13"/>
  <c r="AW19" i="13"/>
  <c r="AW147" i="13"/>
  <c r="AW128" i="13"/>
  <c r="AW118" i="13"/>
  <c r="AW112" i="13"/>
  <c r="AW115" i="13"/>
  <c r="AW96" i="13"/>
  <c r="AW105" i="13"/>
  <c r="AW92" i="13"/>
  <c r="AW58" i="13"/>
  <c r="AW85" i="13"/>
  <c r="AW48" i="13"/>
  <c r="AW64" i="13"/>
  <c r="AW29" i="13"/>
  <c r="AW12" i="13"/>
  <c r="AW52" i="13"/>
  <c r="AW30" i="13"/>
  <c r="AW10" i="13"/>
  <c r="AW146" i="13"/>
  <c r="AW144" i="13"/>
  <c r="AW117" i="13"/>
  <c r="AW104" i="13"/>
  <c r="AW107" i="13"/>
  <c r="AW88" i="13"/>
  <c r="AW100" i="13"/>
  <c r="AW77" i="13"/>
  <c r="AW98" i="13"/>
  <c r="AW70" i="13"/>
  <c r="AW40" i="13"/>
  <c r="AW73" i="13"/>
  <c r="AW72" i="13"/>
  <c r="AW35" i="13"/>
  <c r="AW45" i="13"/>
  <c r="AW25" i="13"/>
  <c r="AW50" i="13"/>
  <c r="BK72" i="13"/>
  <c r="AW55" i="13"/>
  <c r="AP114" i="13"/>
  <c r="AN33" i="13"/>
  <c r="AN23" i="13"/>
  <c r="AN53" i="13"/>
  <c r="AN47" i="13"/>
  <c r="AN71" i="13"/>
  <c r="AN81" i="13"/>
  <c r="AN137" i="13"/>
  <c r="BK32" i="13"/>
  <c r="BK37" i="13"/>
  <c r="BK60" i="13"/>
  <c r="BK101" i="13"/>
  <c r="BK143" i="13"/>
  <c r="AW42" i="13"/>
  <c r="AW62" i="13"/>
  <c r="AW80" i="13"/>
  <c r="AW132" i="13"/>
  <c r="AP17" i="13"/>
  <c r="AP38" i="13"/>
  <c r="AP91" i="13"/>
  <c r="AP110" i="13"/>
  <c r="AD121" i="13"/>
  <c r="AD43" i="13"/>
  <c r="AD144" i="13"/>
  <c r="BK146" i="13"/>
  <c r="AW131" i="13"/>
  <c r="AN14" i="13"/>
  <c r="AN19" i="13"/>
  <c r="AN28" i="13"/>
  <c r="AN39" i="13"/>
  <c r="AN83" i="13"/>
  <c r="AN78" i="13"/>
  <c r="AN89" i="13"/>
  <c r="AN138" i="13"/>
  <c r="BK29" i="13"/>
  <c r="BK55" i="13"/>
  <c r="BK61" i="13"/>
  <c r="BK105" i="13"/>
  <c r="AW13" i="13"/>
  <c r="AW38" i="13"/>
  <c r="AW93" i="13"/>
  <c r="AW109" i="13"/>
  <c r="AW145" i="13"/>
  <c r="AP30" i="13"/>
  <c r="AP55" i="13"/>
  <c r="AP119" i="13"/>
  <c r="AP146" i="13"/>
  <c r="AP135" i="13"/>
  <c r="AP112" i="13"/>
  <c r="AP139" i="13"/>
  <c r="AP106" i="13"/>
  <c r="AP79" i="13"/>
  <c r="AP107" i="13"/>
  <c r="AP74" i="13"/>
  <c r="AP80" i="13"/>
  <c r="AP61" i="13"/>
  <c r="AP47" i="13"/>
  <c r="AP72" i="13"/>
  <c r="AP36" i="13"/>
  <c r="AP34" i="13"/>
  <c r="AP22" i="13"/>
  <c r="AP23" i="13"/>
  <c r="AP21" i="13"/>
  <c r="AP145" i="13"/>
  <c r="AP131" i="13"/>
  <c r="AP143" i="13"/>
  <c r="AP126" i="13"/>
  <c r="AP96" i="13"/>
  <c r="AP113" i="13"/>
  <c r="AP101" i="13"/>
  <c r="AP66" i="13"/>
  <c r="AP78" i="13"/>
  <c r="AP76" i="13"/>
  <c r="AP39" i="13"/>
  <c r="AP67" i="13"/>
  <c r="AP28" i="13"/>
  <c r="AP57" i="13"/>
  <c r="AP14" i="13"/>
  <c r="AP18" i="13"/>
  <c r="AP9" i="13"/>
  <c r="AP137" i="13"/>
  <c r="AP123" i="13"/>
  <c r="AP118" i="13"/>
  <c r="AP134" i="13"/>
  <c r="AP88" i="13"/>
  <c r="AP108" i="13"/>
  <c r="AP98" i="13"/>
  <c r="AP58" i="13"/>
  <c r="AP105" i="13"/>
  <c r="AP64" i="13"/>
  <c r="AP68" i="13"/>
  <c r="AP62" i="13"/>
  <c r="AP52" i="13"/>
  <c r="AP40" i="13"/>
  <c r="AP37" i="13"/>
  <c r="AP32" i="13"/>
  <c r="AP10" i="13"/>
  <c r="AP142" i="13"/>
  <c r="AP144" i="13"/>
  <c r="AP117" i="13"/>
  <c r="AP111" i="13"/>
  <c r="AP129" i="13"/>
  <c r="AP115" i="13"/>
  <c r="AP94" i="13"/>
  <c r="AP90" i="13"/>
  <c r="AP89" i="13"/>
  <c r="AP100" i="13"/>
  <c r="AP56" i="13"/>
  <c r="AP63" i="13"/>
  <c r="AP71" i="13"/>
  <c r="AP41" i="13"/>
  <c r="AP53" i="13"/>
  <c r="AP29" i="13"/>
  <c r="AP26" i="13"/>
  <c r="AP12" i="13"/>
  <c r="AP141" i="13"/>
  <c r="AP138" i="13"/>
  <c r="AP132" i="13"/>
  <c r="AP103" i="13"/>
  <c r="AP125" i="13"/>
  <c r="AP104" i="13"/>
  <c r="AP86" i="13"/>
  <c r="AP82" i="13"/>
  <c r="AP85" i="13"/>
  <c r="AP92" i="13"/>
  <c r="AP48" i="13"/>
  <c r="AP54" i="13"/>
  <c r="AP50" i="13"/>
  <c r="AP35" i="13"/>
  <c r="AP44" i="13"/>
  <c r="AP24" i="13"/>
  <c r="AP33" i="13"/>
  <c r="AP15" i="13"/>
  <c r="AP148" i="13"/>
  <c r="AP136" i="13"/>
  <c r="AP116" i="13"/>
  <c r="AP122" i="13"/>
  <c r="AP124" i="13"/>
  <c r="AP99" i="13"/>
  <c r="AP130" i="13"/>
  <c r="AP75" i="13"/>
  <c r="AP73" i="13"/>
  <c r="AP84" i="13"/>
  <c r="AP93" i="13"/>
  <c r="AP46" i="13"/>
  <c r="AP42" i="13"/>
  <c r="AP27" i="13"/>
  <c r="AP51" i="13"/>
  <c r="AP16" i="13"/>
  <c r="AP31" i="13"/>
  <c r="AP13" i="13"/>
  <c r="AN12" i="13"/>
  <c r="AN51" i="13"/>
  <c r="AN9" i="13"/>
  <c r="AN61" i="13"/>
  <c r="AN95" i="13"/>
  <c r="AN86" i="13"/>
  <c r="AN100" i="13"/>
  <c r="AN134" i="13"/>
  <c r="BK52" i="13"/>
  <c r="BK57" i="13"/>
  <c r="BK69" i="13"/>
  <c r="AW11" i="13"/>
  <c r="AW53" i="13"/>
  <c r="AW82" i="13"/>
  <c r="AW99" i="13"/>
  <c r="AW138" i="13"/>
  <c r="AP43" i="13"/>
  <c r="AP59" i="13"/>
  <c r="AP109" i="13"/>
  <c r="AP133" i="13"/>
  <c r="BK148" i="13"/>
  <c r="BK130" i="13"/>
  <c r="BK133" i="13"/>
  <c r="BK142" i="13"/>
  <c r="BK111" i="13"/>
  <c r="BK89" i="13"/>
  <c r="BK108" i="13"/>
  <c r="BK96" i="13"/>
  <c r="BK107" i="13"/>
  <c r="BK64" i="13"/>
  <c r="BK70" i="13"/>
  <c r="BK73" i="13"/>
  <c r="BK48" i="13"/>
  <c r="BK36" i="13"/>
  <c r="BK33" i="13"/>
  <c r="BK11" i="13"/>
  <c r="BK15" i="13"/>
  <c r="BK140" i="13"/>
  <c r="BK138" i="13"/>
  <c r="BK115" i="13"/>
  <c r="BK118" i="13"/>
  <c r="BK91" i="13"/>
  <c r="BK81" i="13"/>
  <c r="BK93" i="13"/>
  <c r="BK92" i="13"/>
  <c r="BK102" i="13"/>
  <c r="BK71" i="13"/>
  <c r="BK65" i="13"/>
  <c r="BK63" i="13"/>
  <c r="BK31" i="13"/>
  <c r="BK46" i="13"/>
  <c r="BK25" i="13"/>
  <c r="BK24" i="13"/>
  <c r="BK44" i="13"/>
  <c r="BK132" i="13"/>
  <c r="BK126" i="13"/>
  <c r="BK134" i="13"/>
  <c r="BK125" i="13"/>
  <c r="BK90" i="13"/>
  <c r="BK112" i="13"/>
  <c r="BK85" i="13"/>
  <c r="BK87" i="13"/>
  <c r="BK95" i="13"/>
  <c r="BK66" i="13"/>
  <c r="BK49" i="13"/>
  <c r="BK58" i="13"/>
  <c r="BK23" i="13"/>
  <c r="BK35" i="13"/>
  <c r="BK17" i="13"/>
  <c r="BK18" i="13"/>
  <c r="BK13" i="13"/>
  <c r="BK145" i="13"/>
  <c r="BK147" i="13"/>
  <c r="BK129" i="13"/>
  <c r="BK128" i="13"/>
  <c r="BK122" i="13"/>
  <c r="BK82" i="13"/>
  <c r="BK104" i="13"/>
  <c r="BK127" i="13"/>
  <c r="BK78" i="13"/>
  <c r="BK86" i="13"/>
  <c r="BK51" i="13"/>
  <c r="BK41" i="13"/>
  <c r="BK67" i="13"/>
  <c r="BK43" i="13"/>
  <c r="BK47" i="13"/>
  <c r="BK26" i="13"/>
  <c r="BK28" i="13"/>
  <c r="BK9" i="13"/>
  <c r="BK137" i="13"/>
  <c r="BK139" i="13"/>
  <c r="BK120" i="13"/>
  <c r="BK114" i="13"/>
  <c r="BK117" i="13"/>
  <c r="BK116" i="13"/>
  <c r="BK121" i="13"/>
  <c r="BK94" i="13"/>
  <c r="BK76" i="13"/>
  <c r="BK74" i="13"/>
  <c r="BK84" i="13"/>
  <c r="BK75" i="13"/>
  <c r="BK53" i="13"/>
  <c r="BK38" i="13"/>
  <c r="BK40" i="13"/>
  <c r="BK16" i="13"/>
  <c r="BK19" i="13"/>
  <c r="BK39" i="13"/>
  <c r="BK144" i="13"/>
  <c r="BK131" i="13"/>
  <c r="BK136" i="13"/>
  <c r="BK106" i="13"/>
  <c r="BK109" i="13"/>
  <c r="BK100" i="13"/>
  <c r="BK99" i="13"/>
  <c r="BK83" i="13"/>
  <c r="BK68" i="13"/>
  <c r="BK80" i="13"/>
  <c r="BK79" i="13"/>
  <c r="BK59" i="13"/>
  <c r="BK45" i="13"/>
  <c r="BK30" i="13"/>
  <c r="BK34" i="13"/>
  <c r="BK10" i="13"/>
  <c r="BK20" i="13"/>
  <c r="BK21" i="13"/>
  <c r="AN10" i="13"/>
  <c r="AN18" i="13"/>
  <c r="AN15" i="13"/>
  <c r="AN55" i="13"/>
  <c r="AN58" i="13"/>
  <c r="AN91" i="13"/>
  <c r="AN108" i="13"/>
  <c r="AN142" i="13"/>
  <c r="BK54" i="13"/>
  <c r="BK42" i="13"/>
  <c r="BK103" i="13"/>
  <c r="BK119" i="13"/>
  <c r="AW24" i="13"/>
  <c r="AW68" i="13"/>
  <c r="AW67" i="13"/>
  <c r="AW103" i="13"/>
  <c r="AW143" i="13"/>
  <c r="AP45" i="13"/>
  <c r="AP69" i="13"/>
  <c r="AP87" i="13"/>
  <c r="AP127" i="13"/>
  <c r="BQ44" i="13"/>
  <c r="BQ26" i="13"/>
  <c r="BQ18" i="13"/>
  <c r="BQ19" i="13"/>
  <c r="BQ14" i="13"/>
  <c r="BQ38" i="13"/>
  <c r="BQ67" i="13"/>
  <c r="BQ75" i="13"/>
  <c r="BQ63" i="13"/>
  <c r="BQ139" i="13"/>
  <c r="Z62" i="13"/>
  <c r="BH35" i="13"/>
  <c r="BQ85" i="13"/>
  <c r="BQ80" i="13"/>
  <c r="BQ72" i="13"/>
  <c r="BQ92" i="13"/>
  <c r="BQ71" i="13"/>
  <c r="BQ123" i="13"/>
  <c r="BQ95" i="13"/>
  <c r="BQ125" i="13"/>
  <c r="Z50" i="13"/>
  <c r="Z59" i="13"/>
  <c r="Z128" i="13"/>
  <c r="BB44" i="13"/>
  <c r="AG111" i="13"/>
  <c r="BU102" i="13"/>
  <c r="BH27" i="13"/>
  <c r="BQ31" i="13"/>
  <c r="BQ17" i="13"/>
  <c r="BQ20" i="13"/>
  <c r="BQ34" i="13"/>
  <c r="BQ37" i="13"/>
  <c r="BQ60" i="13"/>
  <c r="BQ87" i="13"/>
  <c r="BQ144" i="13"/>
  <c r="BQ134" i="13"/>
  <c r="BQ143" i="13"/>
  <c r="BQ133" i="13"/>
  <c r="Z101" i="13"/>
  <c r="Z147" i="13"/>
  <c r="Z20" i="13"/>
  <c r="Z68" i="13"/>
  <c r="BQ50" i="13"/>
  <c r="BQ33" i="13"/>
  <c r="BQ25" i="13"/>
  <c r="BQ39" i="13"/>
  <c r="BQ42" i="13"/>
  <c r="BQ45" i="13"/>
  <c r="BQ68" i="13"/>
  <c r="BQ96" i="13"/>
  <c r="BQ99" i="13"/>
  <c r="BQ108" i="13"/>
  <c r="BQ90" i="13"/>
  <c r="BQ141" i="13"/>
  <c r="Z37" i="13"/>
  <c r="Z91" i="13"/>
  <c r="Z110" i="13"/>
  <c r="Z78" i="13"/>
  <c r="AM59" i="13"/>
  <c r="AM128" i="13"/>
  <c r="AG55" i="13"/>
  <c r="AG137" i="13"/>
  <c r="AM72" i="13"/>
  <c r="AM126" i="13"/>
  <c r="AG63" i="13"/>
  <c r="AG124" i="13"/>
  <c r="AM13" i="13"/>
  <c r="AM86" i="13"/>
  <c r="AM148" i="13"/>
  <c r="AG10" i="13"/>
  <c r="AG78" i="13"/>
  <c r="AG146" i="13"/>
  <c r="AM29" i="13"/>
  <c r="AM87" i="13"/>
  <c r="AG18" i="13"/>
  <c r="AG92" i="13"/>
  <c r="AM36" i="13"/>
  <c r="AM82" i="13"/>
  <c r="AG38" i="13"/>
  <c r="AG88" i="13"/>
  <c r="BH49" i="13"/>
  <c r="BB47" i="13"/>
  <c r="BQ12" i="13"/>
  <c r="BQ94" i="13"/>
  <c r="BQ102" i="13"/>
  <c r="BQ93" i="13"/>
  <c r="BQ97" i="13"/>
  <c r="BQ145" i="13"/>
  <c r="BQ107" i="13"/>
  <c r="BQ142" i="13"/>
  <c r="BQ119" i="13"/>
  <c r="BQ117" i="13"/>
  <c r="Z142" i="13"/>
  <c r="Z137" i="13"/>
  <c r="Z85" i="13"/>
  <c r="Z44" i="13"/>
  <c r="Z120" i="13"/>
  <c r="BH80" i="13"/>
  <c r="BB74" i="13"/>
  <c r="BH100" i="13"/>
  <c r="AX28" i="13"/>
  <c r="BH120" i="13"/>
  <c r="AX103" i="13"/>
  <c r="AF54" i="13"/>
  <c r="AX112" i="13"/>
  <c r="Z139" i="13"/>
  <c r="BQ79" i="13"/>
  <c r="BQ121" i="13"/>
  <c r="BQ131" i="13"/>
  <c r="BQ116" i="13"/>
  <c r="BQ127" i="13"/>
  <c r="BQ146" i="13"/>
  <c r="Z144" i="13"/>
  <c r="Z28" i="13"/>
  <c r="Z69" i="13"/>
  <c r="Z92" i="13"/>
  <c r="Z143" i="13"/>
  <c r="Z31" i="13"/>
  <c r="BH56" i="13"/>
  <c r="BH141" i="13"/>
  <c r="BB108" i="13"/>
  <c r="AX141" i="13"/>
  <c r="Z97" i="13"/>
  <c r="BH57" i="13"/>
  <c r="BB113" i="13"/>
  <c r="AJ51" i="13"/>
  <c r="AF50" i="13"/>
  <c r="BH69" i="13"/>
  <c r="BB83" i="13"/>
  <c r="AB113" i="13"/>
  <c r="AJ53" i="13"/>
  <c r="AF11" i="13"/>
  <c r="BH82" i="13"/>
  <c r="AX24" i="13"/>
  <c r="AB131" i="13"/>
  <c r="AJ132" i="13"/>
  <c r="BH9" i="13"/>
  <c r="BH89" i="13"/>
  <c r="AF46" i="13"/>
  <c r="AX62" i="13"/>
  <c r="AB128" i="13"/>
  <c r="Z134" i="13"/>
  <c r="BQ112" i="13"/>
  <c r="BQ91" i="13"/>
  <c r="BQ110" i="13"/>
  <c r="BQ132" i="13"/>
  <c r="BQ135" i="13"/>
  <c r="Z14" i="13"/>
  <c r="Z115" i="13"/>
  <c r="Z35" i="13"/>
  <c r="Z86" i="13"/>
  <c r="Z26" i="13"/>
  <c r="BH13" i="13"/>
  <c r="BH58" i="13"/>
  <c r="BH61" i="13"/>
  <c r="BH96" i="13"/>
  <c r="BH122" i="13"/>
  <c r="AF142" i="13"/>
  <c r="BB57" i="13"/>
  <c r="BB129" i="13"/>
  <c r="AX68" i="13"/>
  <c r="AX142" i="13"/>
  <c r="AJ104" i="13"/>
  <c r="BW68" i="13"/>
  <c r="Z49" i="13"/>
  <c r="AF146" i="13"/>
  <c r="BH47" i="13"/>
  <c r="BH68" i="13"/>
  <c r="BH66" i="13"/>
  <c r="BH77" i="13"/>
  <c r="BH131" i="13"/>
  <c r="AF119" i="13"/>
  <c r="AF137" i="13"/>
  <c r="BB25" i="13"/>
  <c r="BB58" i="13"/>
  <c r="BB116" i="13"/>
  <c r="AX73" i="13"/>
  <c r="AF76" i="13"/>
  <c r="BW64" i="13"/>
  <c r="AF133" i="13"/>
  <c r="BH18" i="13"/>
  <c r="BH17" i="13"/>
  <c r="BH45" i="13"/>
  <c r="BH85" i="13"/>
  <c r="BH145" i="13"/>
  <c r="AF121" i="13"/>
  <c r="AF126" i="13"/>
  <c r="BB60" i="13"/>
  <c r="BB76" i="13"/>
  <c r="BB120" i="13"/>
  <c r="AX58" i="13"/>
  <c r="AB47" i="13"/>
  <c r="BW78" i="13"/>
  <c r="AF60" i="13"/>
  <c r="BH24" i="13"/>
  <c r="BH25" i="13"/>
  <c r="BH95" i="13"/>
  <c r="BH93" i="13"/>
  <c r="BH138" i="13"/>
  <c r="AF98" i="13"/>
  <c r="AF38" i="13"/>
  <c r="BB21" i="13"/>
  <c r="BB69" i="13"/>
  <c r="BB138" i="13"/>
  <c r="AX66" i="13"/>
  <c r="AB74" i="13"/>
  <c r="BW136" i="13"/>
  <c r="AF78" i="13"/>
  <c r="BH14" i="13"/>
  <c r="BH33" i="13"/>
  <c r="BH78" i="13"/>
  <c r="BH124" i="13"/>
  <c r="AF23" i="13"/>
  <c r="BB39" i="13"/>
  <c r="AX18" i="13"/>
  <c r="AJ39" i="13"/>
  <c r="BW144" i="13"/>
  <c r="AS134" i="13"/>
  <c r="AS143" i="13"/>
  <c r="AO53" i="13"/>
  <c r="AS11" i="13"/>
  <c r="Z48" i="13"/>
  <c r="Z24" i="13"/>
  <c r="Z106" i="13"/>
  <c r="AO12" i="13"/>
  <c r="AS23" i="13"/>
  <c r="Z117" i="13"/>
  <c r="Z119" i="13"/>
  <c r="BP124" i="13"/>
  <c r="AS55" i="13"/>
  <c r="AS86" i="13"/>
  <c r="AS95" i="13"/>
  <c r="AS106" i="13"/>
  <c r="AE132" i="13"/>
  <c r="AE72" i="13"/>
  <c r="AK146" i="13"/>
  <c r="AK59" i="13"/>
  <c r="AK14" i="13"/>
  <c r="AK140" i="13"/>
  <c r="AK122" i="13"/>
  <c r="AE16" i="13"/>
  <c r="AS104" i="13"/>
  <c r="AJ112" i="13"/>
  <c r="BW33" i="13"/>
  <c r="BW55" i="13"/>
  <c r="BW115" i="13"/>
  <c r="BB133" i="13"/>
  <c r="BB147" i="13"/>
  <c r="BB125" i="13"/>
  <c r="BB114" i="13"/>
  <c r="BB146" i="13"/>
  <c r="BB144" i="13"/>
  <c r="BB124" i="13"/>
  <c r="BB128" i="13"/>
  <c r="BB118" i="13"/>
  <c r="BB143" i="13"/>
  <c r="BB139" i="13"/>
  <c r="BB135" i="13"/>
  <c r="BB102" i="13"/>
  <c r="BB117" i="13"/>
  <c r="BB96" i="13"/>
  <c r="BB87" i="13"/>
  <c r="BB61" i="13"/>
  <c r="BB79" i="13"/>
  <c r="BB43" i="13"/>
  <c r="BB72" i="13"/>
  <c r="BB49" i="13"/>
  <c r="BB45" i="13"/>
  <c r="BB55" i="13"/>
  <c r="BB9" i="13"/>
  <c r="BB30" i="13"/>
  <c r="BB141" i="13"/>
  <c r="BB127" i="13"/>
  <c r="BB115" i="13"/>
  <c r="BB112" i="13"/>
  <c r="BB98" i="13"/>
  <c r="BB111" i="13"/>
  <c r="BB95" i="13"/>
  <c r="BB105" i="13"/>
  <c r="BB77" i="13"/>
  <c r="BB68" i="13"/>
  <c r="BB67" i="13"/>
  <c r="BB32" i="13"/>
  <c r="BB40" i="13"/>
  <c r="BB34" i="13"/>
  <c r="BB19" i="13"/>
  <c r="BB14" i="13"/>
  <c r="BB148" i="13"/>
  <c r="BB142" i="13"/>
  <c r="BB107" i="13"/>
  <c r="BB100" i="13"/>
  <c r="BB90" i="13"/>
  <c r="BB109" i="13"/>
  <c r="BB81" i="13"/>
  <c r="BB89" i="13"/>
  <c r="BB73" i="13"/>
  <c r="BB50" i="13"/>
  <c r="BB56" i="13"/>
  <c r="BB24" i="13"/>
  <c r="BB37" i="13"/>
  <c r="BB26" i="13"/>
  <c r="BB33" i="13"/>
  <c r="BB13" i="13"/>
  <c r="BB137" i="13"/>
  <c r="BB121" i="13"/>
  <c r="BB99" i="13"/>
  <c r="BB92" i="13"/>
  <c r="BB82" i="13"/>
  <c r="BB101" i="13"/>
  <c r="BB78" i="13"/>
  <c r="BB85" i="13"/>
  <c r="BB65" i="13"/>
  <c r="BB42" i="13"/>
  <c r="BB71" i="13"/>
  <c r="BB41" i="13"/>
  <c r="BB36" i="13"/>
  <c r="BB18" i="13"/>
  <c r="BB22" i="13"/>
  <c r="BB10" i="13"/>
  <c r="BB140" i="13"/>
  <c r="BB134" i="13"/>
  <c r="BB106" i="13"/>
  <c r="BB126" i="13"/>
  <c r="BB119" i="13"/>
  <c r="BB94" i="13"/>
  <c r="BB70" i="13"/>
  <c r="BB80" i="13"/>
  <c r="BB52" i="13"/>
  <c r="BB63" i="13"/>
  <c r="BB66" i="13"/>
  <c r="BB31" i="13"/>
  <c r="BB48" i="13"/>
  <c r="BB29" i="13"/>
  <c r="BB27" i="13"/>
  <c r="BB53" i="13"/>
  <c r="BH144" i="13"/>
  <c r="BH129" i="13"/>
  <c r="BH118" i="13"/>
  <c r="BH108" i="13"/>
  <c r="BH107" i="13"/>
  <c r="BH111" i="13"/>
  <c r="BH97" i="13"/>
  <c r="BH64" i="13"/>
  <c r="BH76" i="13"/>
  <c r="BH62" i="13"/>
  <c r="BH140" i="13"/>
  <c r="BH135" i="13"/>
  <c r="BH132" i="13"/>
  <c r="BH121" i="13"/>
  <c r="BH128" i="13"/>
  <c r="BH117" i="13"/>
  <c r="BH92" i="13"/>
  <c r="BH88" i="13"/>
  <c r="BH71" i="13"/>
  <c r="BH86" i="13"/>
  <c r="BH53" i="13"/>
  <c r="BH65" i="13"/>
  <c r="BH34" i="13"/>
  <c r="BH38" i="13"/>
  <c r="BH46" i="13"/>
  <c r="BH22" i="13"/>
  <c r="BH29" i="13"/>
  <c r="BH10" i="13"/>
  <c r="BH147" i="13"/>
  <c r="BH142" i="13"/>
  <c r="BH139" i="13"/>
  <c r="BH126" i="13"/>
  <c r="BH130" i="13"/>
  <c r="BH116" i="13"/>
  <c r="BH119" i="13"/>
  <c r="BH102" i="13"/>
  <c r="BH114" i="13"/>
  <c r="BH103" i="13"/>
  <c r="BH90" i="13"/>
  <c r="BH75" i="13"/>
  <c r="BH74" i="13"/>
  <c r="AX140" i="13"/>
  <c r="AX128" i="13"/>
  <c r="AX129" i="13"/>
  <c r="AX125" i="13"/>
  <c r="AX118" i="13"/>
  <c r="AX87" i="13"/>
  <c r="AX121" i="13"/>
  <c r="AX77" i="13"/>
  <c r="AX65" i="13"/>
  <c r="AX80" i="13"/>
  <c r="AX39" i="13"/>
  <c r="AX64" i="13"/>
  <c r="AX53" i="13"/>
  <c r="AX27" i="13"/>
  <c r="AX41" i="13"/>
  <c r="AX31" i="13"/>
  <c r="AX23" i="13"/>
  <c r="AX26" i="13"/>
  <c r="AX132" i="13"/>
  <c r="AX127" i="13"/>
  <c r="AX124" i="13"/>
  <c r="AX111" i="13"/>
  <c r="AX122" i="13"/>
  <c r="AX79" i="13"/>
  <c r="AX115" i="13"/>
  <c r="AX75" i="13"/>
  <c r="AX93" i="13"/>
  <c r="AX69" i="13"/>
  <c r="AX109" i="13"/>
  <c r="AX59" i="13"/>
  <c r="AX37" i="13"/>
  <c r="AX19" i="13"/>
  <c r="AX52" i="13"/>
  <c r="AX21" i="13"/>
  <c r="AX32" i="13"/>
  <c r="AX145" i="13"/>
  <c r="AX123" i="13"/>
  <c r="AX136" i="13"/>
  <c r="AX134" i="13"/>
  <c r="AX101" i="13"/>
  <c r="AX94" i="13"/>
  <c r="AX98" i="13"/>
  <c r="AX74" i="13"/>
  <c r="AX107" i="13"/>
  <c r="AX56" i="13"/>
  <c r="AX60" i="13"/>
  <c r="AX72" i="13"/>
  <c r="AX67" i="13"/>
  <c r="AX51" i="13"/>
  <c r="AX30" i="13"/>
  <c r="AX17" i="13"/>
  <c r="AX10" i="13"/>
  <c r="AX147" i="13"/>
  <c r="AX143" i="13"/>
  <c r="AX139" i="13"/>
  <c r="AX95" i="13"/>
  <c r="AX90" i="13"/>
  <c r="AX81" i="13"/>
  <c r="AX55" i="13"/>
  <c r="AX63" i="13"/>
  <c r="AX35" i="13"/>
  <c r="AX22" i="13"/>
  <c r="AX13" i="13"/>
  <c r="AX146" i="13"/>
  <c r="AX117" i="13"/>
  <c r="AX119" i="13"/>
  <c r="AX105" i="13"/>
  <c r="AX82" i="13"/>
  <c r="AX78" i="13"/>
  <c r="AX47" i="13"/>
  <c r="AX50" i="13"/>
  <c r="AX11" i="13"/>
  <c r="AX14" i="13"/>
  <c r="AX9" i="13"/>
  <c r="AX137" i="13"/>
  <c r="AX116" i="13"/>
  <c r="AX110" i="13"/>
  <c r="AX100" i="13"/>
  <c r="AX92" i="13"/>
  <c r="AX91" i="13"/>
  <c r="AX84" i="13"/>
  <c r="AX42" i="13"/>
  <c r="AX57" i="13"/>
  <c r="AX44" i="13"/>
  <c r="AX20" i="13"/>
  <c r="AX144" i="13"/>
  <c r="AX138" i="13"/>
  <c r="AX102" i="13"/>
  <c r="AX86" i="13"/>
  <c r="AX97" i="13"/>
  <c r="AX85" i="13"/>
  <c r="AX70" i="13"/>
  <c r="AX76" i="13"/>
  <c r="AX34" i="13"/>
  <c r="AX25" i="13"/>
  <c r="AX15" i="13"/>
  <c r="AX135" i="13"/>
  <c r="AX126" i="13"/>
  <c r="AX114" i="13"/>
  <c r="AX104" i="13"/>
  <c r="AX83" i="13"/>
  <c r="AX89" i="13"/>
  <c r="AX54" i="13"/>
  <c r="AX36" i="13"/>
  <c r="AX49" i="13"/>
  <c r="AX16" i="13"/>
  <c r="AX12" i="13"/>
  <c r="AB139" i="13"/>
  <c r="AB137" i="13"/>
  <c r="AB123" i="13"/>
  <c r="AB124" i="13"/>
  <c r="AB120" i="13"/>
  <c r="AB111" i="13"/>
  <c r="AB102" i="13"/>
  <c r="AB82" i="13"/>
  <c r="AB71" i="13"/>
  <c r="AB79" i="13"/>
  <c r="AB69" i="13"/>
  <c r="AB58" i="13"/>
  <c r="AB42" i="13"/>
  <c r="AB91" i="13"/>
  <c r="AB43" i="13"/>
  <c r="AB21" i="13"/>
  <c r="AB38" i="13"/>
  <c r="AB13" i="13"/>
  <c r="AB146" i="13"/>
  <c r="AB126" i="13"/>
  <c r="AB132" i="13"/>
  <c r="AB109" i="13"/>
  <c r="AB112" i="13"/>
  <c r="AB92" i="13"/>
  <c r="AB99" i="13"/>
  <c r="AB78" i="13"/>
  <c r="AB63" i="13"/>
  <c r="AB75" i="13"/>
  <c r="AB53" i="13"/>
  <c r="AB57" i="13"/>
  <c r="AB34" i="13"/>
  <c r="AB46" i="13"/>
  <c r="AB36" i="13"/>
  <c r="AB23" i="13"/>
  <c r="AB31" i="13"/>
  <c r="AB138" i="13"/>
  <c r="AB141" i="13"/>
  <c r="AB122" i="13"/>
  <c r="AB101" i="13"/>
  <c r="AB104" i="13"/>
  <c r="AB84" i="13"/>
  <c r="AB106" i="13"/>
  <c r="AB115" i="13"/>
  <c r="AB90" i="13"/>
  <c r="AB67" i="13"/>
  <c r="AB45" i="13"/>
  <c r="AB66" i="13"/>
  <c r="AB26" i="13"/>
  <c r="AB41" i="13"/>
  <c r="AB28" i="13"/>
  <c r="AB16" i="13"/>
  <c r="AB18" i="13"/>
  <c r="AB145" i="13"/>
  <c r="AB136" i="13"/>
  <c r="AB130" i="13"/>
  <c r="AB108" i="13"/>
  <c r="AB105" i="13"/>
  <c r="AB103" i="13"/>
  <c r="AB96" i="13"/>
  <c r="AB89" i="13"/>
  <c r="AB77" i="13"/>
  <c r="AB59" i="13"/>
  <c r="AB52" i="13"/>
  <c r="AB61" i="13"/>
  <c r="AB70" i="13"/>
  <c r="AB55" i="13"/>
  <c r="AB20" i="13"/>
  <c r="AB11" i="13"/>
  <c r="AB19" i="13"/>
  <c r="AB144" i="13"/>
  <c r="AB125" i="13"/>
  <c r="AB118" i="13"/>
  <c r="AB100" i="13"/>
  <c r="AB94" i="13"/>
  <c r="AB114" i="13"/>
  <c r="AB88" i="13"/>
  <c r="AB72" i="13"/>
  <c r="AB117" i="13"/>
  <c r="AB65" i="13"/>
  <c r="AB44" i="13"/>
  <c r="AB56" i="13"/>
  <c r="AB50" i="13"/>
  <c r="AB51" i="13"/>
  <c r="AB12" i="13"/>
  <c r="AB32" i="13"/>
  <c r="AB10" i="13"/>
  <c r="AB140" i="13"/>
  <c r="AB119" i="13"/>
  <c r="AB85" i="13"/>
  <c r="AB86" i="13"/>
  <c r="AB73" i="13"/>
  <c r="AB17" i="13"/>
  <c r="AB27" i="13"/>
  <c r="AB147" i="13"/>
  <c r="AB110" i="13"/>
  <c r="AB107" i="13"/>
  <c r="AB81" i="13"/>
  <c r="AB68" i="13"/>
  <c r="AB39" i="13"/>
  <c r="AB22" i="13"/>
  <c r="AB143" i="13"/>
  <c r="AB127" i="13"/>
  <c r="AB98" i="13"/>
  <c r="AB76" i="13"/>
  <c r="AB62" i="13"/>
  <c r="AB37" i="13"/>
  <c r="AB9" i="13"/>
  <c r="AB135" i="13"/>
  <c r="AB121" i="13"/>
  <c r="AB116" i="13"/>
  <c r="AB95" i="13"/>
  <c r="AB48" i="13"/>
  <c r="AB49" i="13"/>
  <c r="AB15" i="13"/>
  <c r="AB142" i="13"/>
  <c r="AB134" i="13"/>
  <c r="AB80" i="13"/>
  <c r="AB83" i="13"/>
  <c r="AB40" i="13"/>
  <c r="AB24" i="13"/>
  <c r="AB30" i="13"/>
  <c r="AF122" i="13"/>
  <c r="AF48" i="13"/>
  <c r="AE22" i="13"/>
  <c r="BH11" i="13"/>
  <c r="BH30" i="13"/>
  <c r="BH12" i="13"/>
  <c r="BH73" i="13"/>
  <c r="BH39" i="13"/>
  <c r="BH91" i="13"/>
  <c r="BH54" i="13"/>
  <c r="BH87" i="13"/>
  <c r="BH98" i="13"/>
  <c r="BH113" i="13"/>
  <c r="BH101" i="13"/>
  <c r="BH134" i="13"/>
  <c r="BH148" i="13"/>
  <c r="AF102" i="13"/>
  <c r="AS14" i="13"/>
  <c r="AS61" i="13"/>
  <c r="AS93" i="13"/>
  <c r="AS147" i="13"/>
  <c r="AF67" i="13"/>
  <c r="BB20" i="13"/>
  <c r="BB15" i="13"/>
  <c r="BB51" i="13"/>
  <c r="BB62" i="13"/>
  <c r="BB91" i="13"/>
  <c r="BB123" i="13"/>
  <c r="AX29" i="13"/>
  <c r="AX38" i="13"/>
  <c r="AX113" i="13"/>
  <c r="AX120" i="13"/>
  <c r="AB35" i="13"/>
  <c r="AB60" i="13"/>
  <c r="AB129" i="13"/>
  <c r="AJ75" i="13"/>
  <c r="AF15" i="13"/>
  <c r="BW63" i="13"/>
  <c r="BW102" i="13"/>
  <c r="AO148" i="13"/>
  <c r="AO96" i="13"/>
  <c r="AS30" i="13"/>
  <c r="AS114" i="13"/>
  <c r="AJ145" i="13"/>
  <c r="AJ125" i="13"/>
  <c r="AJ116" i="13"/>
  <c r="AJ119" i="13"/>
  <c r="AJ114" i="13"/>
  <c r="AJ84" i="13"/>
  <c r="AJ103" i="13"/>
  <c r="AJ78" i="13"/>
  <c r="AJ82" i="13"/>
  <c r="AJ67" i="13"/>
  <c r="AJ52" i="13"/>
  <c r="AJ68" i="13"/>
  <c r="AJ26" i="13"/>
  <c r="AJ47" i="13"/>
  <c r="AJ20" i="13"/>
  <c r="AJ55" i="13"/>
  <c r="AJ13" i="13"/>
  <c r="AJ144" i="13"/>
  <c r="AJ141" i="13"/>
  <c r="AJ110" i="13"/>
  <c r="AJ131" i="13"/>
  <c r="AJ102" i="13"/>
  <c r="AJ137" i="13"/>
  <c r="AJ99" i="13"/>
  <c r="AJ72" i="13"/>
  <c r="AJ97" i="13"/>
  <c r="AJ59" i="13"/>
  <c r="AJ44" i="13"/>
  <c r="AJ58" i="13"/>
  <c r="AJ43" i="13"/>
  <c r="AJ42" i="13"/>
  <c r="AJ12" i="13"/>
  <c r="AJ35" i="13"/>
  <c r="AJ10" i="13"/>
  <c r="AJ148" i="13"/>
  <c r="AJ143" i="13"/>
  <c r="AJ129" i="13"/>
  <c r="AJ120" i="13"/>
  <c r="AJ136" i="13"/>
  <c r="AJ94" i="13"/>
  <c r="AJ115" i="13"/>
  <c r="AJ96" i="13"/>
  <c r="AJ64" i="13"/>
  <c r="AJ89" i="13"/>
  <c r="AJ54" i="13"/>
  <c r="AJ65" i="13"/>
  <c r="AJ56" i="13"/>
  <c r="AJ33" i="13"/>
  <c r="AJ50" i="13"/>
  <c r="AJ31" i="13"/>
  <c r="AJ24" i="13"/>
  <c r="AJ18" i="13"/>
  <c r="AJ140" i="13"/>
  <c r="AJ135" i="13"/>
  <c r="AJ130" i="13"/>
  <c r="AJ109" i="13"/>
  <c r="AJ123" i="13"/>
  <c r="AJ106" i="13"/>
  <c r="AJ105" i="13"/>
  <c r="AJ88" i="13"/>
  <c r="AJ95" i="13"/>
  <c r="AJ86" i="13"/>
  <c r="AJ66" i="13"/>
  <c r="AJ60" i="13"/>
  <c r="AJ48" i="13"/>
  <c r="AJ25" i="13"/>
  <c r="AJ46" i="13"/>
  <c r="AJ19" i="13"/>
  <c r="AJ21" i="13"/>
  <c r="AJ27" i="13"/>
  <c r="AJ147" i="13"/>
  <c r="AJ142" i="13"/>
  <c r="AJ124" i="13"/>
  <c r="AJ101" i="13"/>
  <c r="AJ117" i="13"/>
  <c r="AJ93" i="13"/>
  <c r="AJ98" i="13"/>
  <c r="AJ80" i="13"/>
  <c r="AJ71" i="13"/>
  <c r="AJ81" i="13"/>
  <c r="AJ61" i="13"/>
  <c r="AJ69" i="13"/>
  <c r="AJ40" i="13"/>
  <c r="AJ17" i="13"/>
  <c r="AJ41" i="13"/>
  <c r="AJ30" i="13"/>
  <c r="AJ29" i="13"/>
  <c r="AJ22" i="13"/>
  <c r="AJ127" i="13"/>
  <c r="AJ85" i="13"/>
  <c r="AJ83" i="13"/>
  <c r="AJ45" i="13"/>
  <c r="AJ62" i="13"/>
  <c r="AJ15" i="13"/>
  <c r="AJ139" i="13"/>
  <c r="AJ118" i="13"/>
  <c r="AJ77" i="13"/>
  <c r="AJ63" i="13"/>
  <c r="AJ70" i="13"/>
  <c r="AJ49" i="13"/>
  <c r="AJ16" i="13"/>
  <c r="AJ146" i="13"/>
  <c r="AJ128" i="13"/>
  <c r="AJ92" i="13"/>
  <c r="AJ91" i="13"/>
  <c r="AJ74" i="13"/>
  <c r="AJ38" i="13"/>
  <c r="AJ23" i="13"/>
  <c r="AJ138" i="13"/>
  <c r="AJ108" i="13"/>
  <c r="AJ113" i="13"/>
  <c r="AJ87" i="13"/>
  <c r="AJ57" i="13"/>
  <c r="AJ37" i="13"/>
  <c r="AJ32" i="13"/>
  <c r="AJ133" i="13"/>
  <c r="AJ100" i="13"/>
  <c r="AJ121" i="13"/>
  <c r="AJ76" i="13"/>
  <c r="AJ73" i="13"/>
  <c r="AJ36" i="13"/>
  <c r="AJ9" i="13"/>
  <c r="AF141" i="13"/>
  <c r="AF44" i="13"/>
  <c r="AE46" i="13"/>
  <c r="AO115" i="13"/>
  <c r="BH32" i="13"/>
  <c r="BH16" i="13"/>
  <c r="BH20" i="13"/>
  <c r="BH42" i="13"/>
  <c r="BH50" i="13"/>
  <c r="BH60" i="13"/>
  <c r="BH115" i="13"/>
  <c r="BH63" i="13"/>
  <c r="BH99" i="13"/>
  <c r="BH94" i="13"/>
  <c r="BH109" i="13"/>
  <c r="BH133" i="13"/>
  <c r="AF57" i="13"/>
  <c r="AS18" i="13"/>
  <c r="AS77" i="13"/>
  <c r="AF143" i="13"/>
  <c r="AF91" i="13"/>
  <c r="BB12" i="13"/>
  <c r="BB23" i="13"/>
  <c r="BB59" i="13"/>
  <c r="BB88" i="13"/>
  <c r="BB104" i="13"/>
  <c r="BB131" i="13"/>
  <c r="AX40" i="13"/>
  <c r="AX46" i="13"/>
  <c r="AX108" i="13"/>
  <c r="AX130" i="13"/>
  <c r="AB29" i="13"/>
  <c r="AB64" i="13"/>
  <c r="AB133" i="13"/>
  <c r="AJ11" i="13"/>
  <c r="AJ107" i="13"/>
  <c r="AJ126" i="13"/>
  <c r="BW22" i="13"/>
  <c r="BW143" i="13"/>
  <c r="BD131" i="13"/>
  <c r="BD136" i="13"/>
  <c r="BD143" i="13"/>
  <c r="BD20" i="13"/>
  <c r="AS146" i="13"/>
  <c r="AS142" i="13"/>
  <c r="AS115" i="13"/>
  <c r="AS98" i="13"/>
  <c r="AS82" i="13"/>
  <c r="AS69" i="13"/>
  <c r="AS42" i="13"/>
  <c r="AS15" i="13"/>
  <c r="AS124" i="13"/>
  <c r="AS99" i="13"/>
  <c r="AS87" i="13"/>
  <c r="AS68" i="13"/>
  <c r="AS47" i="13"/>
  <c r="AS22" i="13"/>
  <c r="AS140" i="13"/>
  <c r="AS103" i="13"/>
  <c r="AS79" i="13"/>
  <c r="AS53" i="13"/>
  <c r="AS40" i="13"/>
  <c r="AS46" i="13"/>
  <c r="AS128" i="13"/>
  <c r="AS113" i="13"/>
  <c r="AS71" i="13"/>
  <c r="AS52" i="13"/>
  <c r="AS32" i="13"/>
  <c r="AS20" i="13"/>
  <c r="AO54" i="13"/>
  <c r="AF83" i="13"/>
  <c r="AF42" i="13"/>
  <c r="AF106" i="13"/>
  <c r="AF68" i="13"/>
  <c r="AF62" i="13"/>
  <c r="AF145" i="13"/>
  <c r="AF86" i="13"/>
  <c r="AF114" i="13"/>
  <c r="AF139" i="13"/>
  <c r="AF74" i="13"/>
  <c r="AF89" i="13"/>
  <c r="AF105" i="13"/>
  <c r="AF71" i="13"/>
  <c r="AF125" i="13"/>
  <c r="AF72" i="13"/>
  <c r="AF118" i="13"/>
  <c r="AF29" i="13"/>
  <c r="AF108" i="13"/>
  <c r="AF20" i="13"/>
  <c r="AF111" i="13"/>
  <c r="AF148" i="13"/>
  <c r="AF82" i="13"/>
  <c r="AF135" i="13"/>
  <c r="AF65" i="13"/>
  <c r="AF113" i="13"/>
  <c r="AF27" i="13"/>
  <c r="AF85" i="13"/>
  <c r="AF56" i="13"/>
  <c r="AF26" i="13"/>
  <c r="AF59" i="13"/>
  <c r="AF134" i="13"/>
  <c r="AF58" i="13"/>
  <c r="AF140" i="13"/>
  <c r="AF47" i="13"/>
  <c r="AF110" i="13"/>
  <c r="AF128" i="13"/>
  <c r="AF33" i="13"/>
  <c r="AF77" i="13"/>
  <c r="AF32" i="13"/>
  <c r="AF51" i="13"/>
  <c r="AF9" i="13"/>
  <c r="AF94" i="13"/>
  <c r="AF18" i="13"/>
  <c r="AF39" i="13"/>
  <c r="AF90" i="13"/>
  <c r="AF69" i="13"/>
  <c r="AF40" i="13"/>
  <c r="AF124" i="13"/>
  <c r="AF21" i="13"/>
  <c r="AF25" i="13"/>
  <c r="AF35" i="13"/>
  <c r="AF45" i="13"/>
  <c r="AF34" i="13"/>
  <c r="AF88" i="13"/>
  <c r="AF73" i="13"/>
  <c r="AF30" i="13"/>
  <c r="AF116" i="13"/>
  <c r="AF81" i="13"/>
  <c r="AF17" i="13"/>
  <c r="AF37" i="13"/>
  <c r="AF80" i="13"/>
  <c r="AF36" i="13"/>
  <c r="AF109" i="13"/>
  <c r="AF101" i="13"/>
  <c r="AF66" i="13"/>
  <c r="AF123" i="13"/>
  <c r="AF14" i="13"/>
  <c r="AF93" i="13"/>
  <c r="AF130" i="13"/>
  <c r="AF64" i="13"/>
  <c r="AF63" i="13"/>
  <c r="AF70" i="13"/>
  <c r="AF99" i="13"/>
  <c r="AF52" i="13"/>
  <c r="AF22" i="13"/>
  <c r="AF112" i="13"/>
  <c r="AF49" i="13"/>
  <c r="AF131" i="13"/>
  <c r="AF19" i="13"/>
  <c r="AF79" i="13"/>
  <c r="AF136" i="13"/>
  <c r="AF144" i="13"/>
  <c r="AF95" i="13"/>
  <c r="AF97" i="13"/>
  <c r="AF104" i="13"/>
  <c r="AF127" i="13"/>
  <c r="AF61" i="13"/>
  <c r="AF117" i="13"/>
  <c r="AF28" i="13"/>
  <c r="AF87" i="13"/>
  <c r="AF129" i="13"/>
  <c r="AF16" i="13"/>
  <c r="AF92" i="13"/>
  <c r="AF103" i="13"/>
  <c r="AF13" i="13"/>
  <c r="AE87" i="13"/>
  <c r="BP28" i="13"/>
  <c r="BH19" i="13"/>
  <c r="BH21" i="13"/>
  <c r="BH28" i="13"/>
  <c r="BH51" i="13"/>
  <c r="BH26" i="13"/>
  <c r="BH70" i="13"/>
  <c r="BH59" i="13"/>
  <c r="BH83" i="13"/>
  <c r="BH105" i="13"/>
  <c r="BH104" i="13"/>
  <c r="BH110" i="13"/>
  <c r="BH136" i="13"/>
  <c r="AF55" i="13"/>
  <c r="AS49" i="13"/>
  <c r="AS88" i="13"/>
  <c r="AS123" i="13"/>
  <c r="AF96" i="13"/>
  <c r="AK44" i="13"/>
  <c r="AF41" i="13"/>
  <c r="BB28" i="13"/>
  <c r="BB38" i="13"/>
  <c r="BB64" i="13"/>
  <c r="BB97" i="13"/>
  <c r="BB110" i="13"/>
  <c r="BB132" i="13"/>
  <c r="AX45" i="13"/>
  <c r="AX48" i="13"/>
  <c r="AX99" i="13"/>
  <c r="AX131" i="13"/>
  <c r="AB14" i="13"/>
  <c r="AB87" i="13"/>
  <c r="AB148" i="13"/>
  <c r="AJ14" i="13"/>
  <c r="AJ79" i="13"/>
  <c r="AJ134" i="13"/>
  <c r="BW39" i="13"/>
  <c r="AI131" i="13"/>
  <c r="AI111" i="13"/>
  <c r="AI129" i="13"/>
  <c r="BE148" i="13"/>
  <c r="BE131" i="13"/>
  <c r="BW139" i="13"/>
  <c r="BW120" i="13"/>
  <c r="BW146" i="13"/>
  <c r="BW145" i="13"/>
  <c r="BW126" i="13"/>
  <c r="BW111" i="13"/>
  <c r="BW94" i="13"/>
  <c r="BW27" i="13"/>
  <c r="BW107" i="13"/>
  <c r="BW23" i="13"/>
  <c r="BW70" i="13"/>
  <c r="BW92" i="13"/>
  <c r="BW24" i="13"/>
  <c r="BW34" i="13"/>
  <c r="BW31" i="13"/>
  <c r="BW104" i="13"/>
  <c r="BW130" i="13"/>
  <c r="BW137" i="13"/>
  <c r="BW110" i="13"/>
  <c r="BW100" i="13"/>
  <c r="BW90" i="13"/>
  <c r="BW95" i="13"/>
  <c r="BW73" i="13"/>
  <c r="BW106" i="13"/>
  <c r="BW48" i="13"/>
  <c r="BW75" i="13"/>
  <c r="BW28" i="13"/>
  <c r="BW19" i="13"/>
  <c r="BW29" i="13"/>
  <c r="BW88" i="13"/>
  <c r="BW122" i="13"/>
  <c r="BW129" i="13"/>
  <c r="BW119" i="13"/>
  <c r="BW93" i="13"/>
  <c r="BW118" i="13"/>
  <c r="BW86" i="13"/>
  <c r="BW26" i="13"/>
  <c r="BW83" i="13"/>
  <c r="BW46" i="13"/>
  <c r="BW71" i="13"/>
  <c r="BW13" i="13"/>
  <c r="BW11" i="13"/>
  <c r="BW30" i="13"/>
  <c r="BW147" i="13"/>
  <c r="BW141" i="13"/>
  <c r="BW114" i="13"/>
  <c r="BW113" i="13"/>
  <c r="BW99" i="13"/>
  <c r="BW82" i="13"/>
  <c r="BW103" i="13"/>
  <c r="BW56" i="13"/>
  <c r="BW18" i="13"/>
  <c r="BW79" i="13"/>
  <c r="BW44" i="13"/>
  <c r="BW49" i="13"/>
  <c r="BW80" i="13"/>
  <c r="BW16" i="13"/>
  <c r="BW21" i="13"/>
  <c r="BW123" i="13"/>
  <c r="BW133" i="13"/>
  <c r="BW148" i="13"/>
  <c r="BW105" i="13"/>
  <c r="BW85" i="13"/>
  <c r="BW74" i="13"/>
  <c r="BW57" i="13"/>
  <c r="BW54" i="13"/>
  <c r="BW10" i="13"/>
  <c r="BW65" i="13"/>
  <c r="BW42" i="13"/>
  <c r="BW41" i="13"/>
  <c r="BW76" i="13"/>
  <c r="BW81" i="13"/>
  <c r="BW72" i="13"/>
  <c r="BW125" i="13"/>
  <c r="BW134" i="13"/>
  <c r="BW43" i="13"/>
  <c r="BW47" i="13"/>
  <c r="BW14" i="13"/>
  <c r="BW117" i="13"/>
  <c r="BW77" i="13"/>
  <c r="BW35" i="13"/>
  <c r="BW45" i="13"/>
  <c r="BW62" i="13"/>
  <c r="BW101" i="13"/>
  <c r="BW61" i="13"/>
  <c r="BW52" i="13"/>
  <c r="BW20" i="13"/>
  <c r="BW38" i="13"/>
  <c r="BW132" i="13"/>
  <c r="BW127" i="13"/>
  <c r="BW40" i="13"/>
  <c r="BW25" i="13"/>
  <c r="BW36" i="13"/>
  <c r="BW124" i="13"/>
  <c r="BW50" i="13"/>
  <c r="BW32" i="13"/>
  <c r="BW17" i="13"/>
  <c r="BW67" i="13"/>
  <c r="AF107" i="13"/>
  <c r="AE101" i="13"/>
  <c r="BH23" i="13"/>
  <c r="BH15" i="13"/>
  <c r="BH36" i="13"/>
  <c r="BH55" i="13"/>
  <c r="BH40" i="13"/>
  <c r="BH44" i="13"/>
  <c r="BH67" i="13"/>
  <c r="BH72" i="13"/>
  <c r="BH84" i="13"/>
  <c r="BH112" i="13"/>
  <c r="BH127" i="13"/>
  <c r="BH125" i="13"/>
  <c r="AF53" i="13"/>
  <c r="AS37" i="13"/>
  <c r="AS94" i="13"/>
  <c r="AS135" i="13"/>
  <c r="AF84" i="13"/>
  <c r="AK80" i="13"/>
  <c r="AF31" i="13"/>
  <c r="BB11" i="13"/>
  <c r="BB17" i="13"/>
  <c r="BB46" i="13"/>
  <c r="BB84" i="13"/>
  <c r="BB86" i="13"/>
  <c r="BB122" i="13"/>
  <c r="BB136" i="13"/>
  <c r="AX33" i="13"/>
  <c r="AX71" i="13"/>
  <c r="AX88" i="13"/>
  <c r="AX133" i="13"/>
  <c r="AB25" i="13"/>
  <c r="AB97" i="13"/>
  <c r="AF138" i="13"/>
  <c r="AJ28" i="13"/>
  <c r="AJ90" i="13"/>
  <c r="AF147" i="13"/>
  <c r="BW98" i="13"/>
  <c r="BW97" i="13"/>
  <c r="BS97" i="13"/>
  <c r="BS108" i="13"/>
  <c r="BS101" i="13"/>
  <c r="BS80" i="13"/>
  <c r="AE10" i="13"/>
  <c r="BF140" i="13"/>
  <c r="BF114" i="13"/>
  <c r="BF45" i="13"/>
  <c r="AS139" i="13"/>
  <c r="AF24" i="13"/>
  <c r="BP36" i="13"/>
  <c r="AF115" i="13"/>
  <c r="AF12" i="13"/>
  <c r="AE134" i="13"/>
  <c r="BP123" i="13"/>
  <c r="BH37" i="13"/>
  <c r="BH31" i="13"/>
  <c r="BH41" i="13"/>
  <c r="BH43" i="13"/>
  <c r="BH48" i="13"/>
  <c r="BH52" i="13"/>
  <c r="BH81" i="13"/>
  <c r="BH79" i="13"/>
  <c r="BH106" i="13"/>
  <c r="BH123" i="13"/>
  <c r="BH137" i="13"/>
  <c r="BH143" i="13"/>
  <c r="AF43" i="13"/>
  <c r="AS24" i="13"/>
  <c r="AS63" i="13"/>
  <c r="AS121" i="13"/>
  <c r="AF75" i="13"/>
  <c r="AK141" i="13"/>
  <c r="AF10" i="13"/>
  <c r="BB16" i="13"/>
  <c r="BB35" i="13"/>
  <c r="BB54" i="13"/>
  <c r="BB75" i="13"/>
  <c r="BB103" i="13"/>
  <c r="BB130" i="13"/>
  <c r="BB145" i="13"/>
  <c r="AX43" i="13"/>
  <c r="AX61" i="13"/>
  <c r="AX96" i="13"/>
  <c r="AX148" i="13"/>
  <c r="AB33" i="13"/>
  <c r="AB93" i="13"/>
  <c r="AF120" i="13"/>
  <c r="AJ34" i="13"/>
  <c r="AJ111" i="13"/>
  <c r="AF132" i="13"/>
  <c r="BW60" i="13"/>
  <c r="BW116" i="13"/>
  <c r="Z64" i="13"/>
  <c r="Z61" i="13"/>
  <c r="Z25" i="13"/>
  <c r="Z88" i="13"/>
  <c r="Z33" i="13"/>
  <c r="Z47" i="13"/>
  <c r="AE76" i="13"/>
  <c r="BP122" i="13"/>
  <c r="AI40" i="13"/>
  <c r="AE12" i="13"/>
  <c r="AE34" i="13"/>
  <c r="AE45" i="13"/>
  <c r="AE92" i="13"/>
  <c r="AE136" i="13"/>
  <c r="AO68" i="13"/>
  <c r="AO104" i="13"/>
  <c r="BP62" i="13"/>
  <c r="AS34" i="13"/>
  <c r="AS26" i="13"/>
  <c r="AS28" i="13"/>
  <c r="AS38" i="13"/>
  <c r="AS45" i="13"/>
  <c r="AS56" i="13"/>
  <c r="AS43" i="13"/>
  <c r="AS73" i="13"/>
  <c r="AS76" i="13"/>
  <c r="AS78" i="13"/>
  <c r="AS110" i="13"/>
  <c r="AS83" i="13"/>
  <c r="AS111" i="13"/>
  <c r="AS116" i="13"/>
  <c r="AS126" i="13"/>
  <c r="AS132" i="13"/>
  <c r="AS144" i="13"/>
  <c r="AI19" i="13"/>
  <c r="BD65" i="13"/>
  <c r="AK28" i="13"/>
  <c r="AK86" i="13"/>
  <c r="AK138" i="13"/>
  <c r="BS56" i="13"/>
  <c r="Z136" i="13"/>
  <c r="Z19" i="13"/>
  <c r="Z138" i="13"/>
  <c r="AA90" i="13"/>
  <c r="Z15" i="13"/>
  <c r="AA83" i="13"/>
  <c r="AA21" i="13"/>
  <c r="AA94" i="13"/>
  <c r="AA18" i="13"/>
  <c r="AA95" i="13"/>
  <c r="Z84" i="13"/>
  <c r="Z41" i="13"/>
  <c r="AE48" i="13"/>
  <c r="BP48" i="13"/>
  <c r="BS127" i="13"/>
  <c r="AE11" i="13"/>
  <c r="AE38" i="13"/>
  <c r="AE71" i="13"/>
  <c r="AE61" i="13"/>
  <c r="AE141" i="13"/>
  <c r="AO64" i="13"/>
  <c r="AO117" i="13"/>
  <c r="BP44" i="13"/>
  <c r="AS12" i="13"/>
  <c r="AS10" i="13"/>
  <c r="AS19" i="13"/>
  <c r="AS59" i="13"/>
  <c r="AS25" i="13"/>
  <c r="AS60" i="13"/>
  <c r="AS51" i="13"/>
  <c r="AS75" i="13"/>
  <c r="AS118" i="13"/>
  <c r="AS80" i="13"/>
  <c r="AS105" i="13"/>
  <c r="AS91" i="13"/>
  <c r="AS119" i="13"/>
  <c r="AS100" i="13"/>
  <c r="AS122" i="13"/>
  <c r="AS148" i="13"/>
  <c r="AS137" i="13"/>
  <c r="AI57" i="13"/>
  <c r="BD85" i="13"/>
  <c r="AK13" i="13"/>
  <c r="AK88" i="13"/>
  <c r="BS27" i="13"/>
  <c r="AE28" i="13"/>
  <c r="AE20" i="13"/>
  <c r="AE43" i="13"/>
  <c r="AE58" i="13"/>
  <c r="AE129" i="13"/>
  <c r="AE137" i="13"/>
  <c r="AO84" i="13"/>
  <c r="AO134" i="13"/>
  <c r="BP86" i="13"/>
  <c r="AS29" i="13"/>
  <c r="AS13" i="13"/>
  <c r="AS27" i="13"/>
  <c r="AS64" i="13"/>
  <c r="AS33" i="13"/>
  <c r="AS65" i="13"/>
  <c r="AS67" i="13"/>
  <c r="AS58" i="13"/>
  <c r="AS90" i="13"/>
  <c r="AS85" i="13"/>
  <c r="AS112" i="13"/>
  <c r="AS102" i="13"/>
  <c r="AS130" i="13"/>
  <c r="AS108" i="13"/>
  <c r="AS131" i="13"/>
  <c r="AS125" i="13"/>
  <c r="AS145" i="13"/>
  <c r="AI70" i="13"/>
  <c r="BD91" i="13"/>
  <c r="AK48" i="13"/>
  <c r="AK113" i="13"/>
  <c r="BS44" i="13"/>
  <c r="AE128" i="13"/>
  <c r="AI141" i="13"/>
  <c r="BD52" i="13"/>
  <c r="AE19" i="13"/>
  <c r="AE37" i="13"/>
  <c r="AE62" i="13"/>
  <c r="AE102" i="13"/>
  <c r="AO10" i="13"/>
  <c r="AO66" i="13"/>
  <c r="AO147" i="13"/>
  <c r="BP97" i="13"/>
  <c r="AS9" i="13"/>
  <c r="AS54" i="13"/>
  <c r="AS31" i="13"/>
  <c r="AS35" i="13"/>
  <c r="AS48" i="13"/>
  <c r="AS50" i="13"/>
  <c r="AS57" i="13"/>
  <c r="AS72" i="13"/>
  <c r="AS66" i="13"/>
  <c r="AS62" i="13"/>
  <c r="AS96" i="13"/>
  <c r="AS97" i="13"/>
  <c r="AS84" i="13"/>
  <c r="AS120" i="13"/>
  <c r="AS109" i="13"/>
  <c r="AS127" i="13"/>
  <c r="AS133" i="13"/>
  <c r="AS138" i="13"/>
  <c r="AI88" i="13"/>
  <c r="BD120" i="13"/>
  <c r="AK42" i="13"/>
  <c r="AK92" i="13"/>
  <c r="AL86" i="13"/>
  <c r="BS47" i="13"/>
  <c r="AE24" i="13"/>
  <c r="BS43" i="13"/>
  <c r="AE26" i="13"/>
  <c r="AE14" i="13"/>
  <c r="AE73" i="13"/>
  <c r="AE112" i="13"/>
  <c r="AO17" i="13"/>
  <c r="AO77" i="13"/>
  <c r="BP15" i="13"/>
  <c r="BP106" i="13"/>
  <c r="AS17" i="13"/>
  <c r="AS21" i="13"/>
  <c r="AS41" i="13"/>
  <c r="AS36" i="13"/>
  <c r="AS16" i="13"/>
  <c r="AS39" i="13"/>
  <c r="AS81" i="13"/>
  <c r="AS44" i="13"/>
  <c r="AS74" i="13"/>
  <c r="AS70" i="13"/>
  <c r="AS89" i="13"/>
  <c r="AS101" i="13"/>
  <c r="AS92" i="13"/>
  <c r="AS129" i="13"/>
  <c r="AS117" i="13"/>
  <c r="AS136" i="13"/>
  <c r="AS141" i="13"/>
  <c r="AI81" i="13"/>
  <c r="AK25" i="13"/>
  <c r="AK126" i="13"/>
  <c r="BE56" i="13"/>
  <c r="BS147" i="13"/>
  <c r="BM92" i="13"/>
  <c r="BM134" i="13"/>
  <c r="BM36" i="13"/>
  <c r="BD142" i="13"/>
  <c r="BD138" i="13"/>
  <c r="BD135" i="13"/>
  <c r="BD113" i="13"/>
  <c r="BD126" i="13"/>
  <c r="BD97" i="13"/>
  <c r="BD111" i="13"/>
  <c r="BD86" i="13"/>
  <c r="BD75" i="13"/>
  <c r="BD71" i="13"/>
  <c r="BD57" i="13"/>
  <c r="BD72" i="13"/>
  <c r="BD44" i="13"/>
  <c r="BD13" i="13"/>
  <c r="BD43" i="13"/>
  <c r="BD18" i="13"/>
  <c r="BD51" i="13"/>
  <c r="BD10" i="13"/>
  <c r="BD134" i="13"/>
  <c r="BD133" i="13"/>
  <c r="BD132" i="13"/>
  <c r="BD105" i="13"/>
  <c r="BD108" i="13"/>
  <c r="BD89" i="13"/>
  <c r="BD107" i="13"/>
  <c r="BD93" i="13"/>
  <c r="BD67" i="13"/>
  <c r="BD63" i="13"/>
  <c r="BD49" i="13"/>
  <c r="BD62" i="13"/>
  <c r="BD47" i="13"/>
  <c r="BD45" i="13"/>
  <c r="BD38" i="13"/>
  <c r="BD12" i="13"/>
  <c r="BD31" i="13"/>
  <c r="BD148" i="13"/>
  <c r="BD130" i="13"/>
  <c r="BD118" i="13"/>
  <c r="BD112" i="13"/>
  <c r="BD100" i="13"/>
  <c r="BD81" i="13"/>
  <c r="BD102" i="13"/>
  <c r="BD76" i="13"/>
  <c r="BD59" i="13"/>
  <c r="BD82" i="13"/>
  <c r="BD41" i="13"/>
  <c r="BD66" i="13"/>
  <c r="BD46" i="13"/>
  <c r="BD36" i="13"/>
  <c r="BD33" i="13"/>
  <c r="BD9" i="13"/>
  <c r="BD26" i="13"/>
  <c r="BD147" i="13"/>
  <c r="BD129" i="13"/>
  <c r="BD124" i="13"/>
  <c r="BD104" i="13"/>
  <c r="BD110" i="13"/>
  <c r="BD115" i="13"/>
  <c r="BD109" i="13"/>
  <c r="BD68" i="13"/>
  <c r="BD79" i="13"/>
  <c r="BD69" i="13"/>
  <c r="BD56" i="13"/>
  <c r="BD78" i="13"/>
  <c r="BD30" i="13"/>
  <c r="BD39" i="13"/>
  <c r="BD53" i="13"/>
  <c r="BD23" i="13"/>
  <c r="BD15" i="13"/>
  <c r="BD139" i="13"/>
  <c r="BD125" i="13"/>
  <c r="BD122" i="13"/>
  <c r="BD121" i="13"/>
  <c r="BD99" i="13"/>
  <c r="BD96" i="13"/>
  <c r="BD106" i="13"/>
  <c r="BD60" i="13"/>
  <c r="BD77" i="13"/>
  <c r="BD64" i="13"/>
  <c r="BD48" i="13"/>
  <c r="BD61" i="13"/>
  <c r="BD22" i="13"/>
  <c r="BD37" i="13"/>
  <c r="BD32" i="13"/>
  <c r="BD19" i="13"/>
  <c r="BD42" i="13"/>
  <c r="BD144" i="13"/>
  <c r="BD146" i="13"/>
  <c r="BD137" i="13"/>
  <c r="BD141" i="13"/>
  <c r="BD128" i="13"/>
  <c r="BD98" i="13"/>
  <c r="BD88" i="13"/>
  <c r="BD101" i="13"/>
  <c r="BD123" i="13"/>
  <c r="BD94" i="13"/>
  <c r="BD50" i="13"/>
  <c r="BD40" i="13"/>
  <c r="BD70" i="13"/>
  <c r="BD54" i="13"/>
  <c r="BD35" i="13"/>
  <c r="BD24" i="13"/>
  <c r="BD27" i="13"/>
  <c r="BD25" i="13"/>
  <c r="AE15" i="13"/>
  <c r="AE17" i="13"/>
  <c r="AE30" i="13"/>
  <c r="AE53" i="13"/>
  <c r="AE41" i="13"/>
  <c r="AE83" i="13"/>
  <c r="AE80" i="13"/>
  <c r="AE116" i="13"/>
  <c r="AE106" i="13"/>
  <c r="AE145" i="13"/>
  <c r="BP39" i="13"/>
  <c r="BP54" i="13"/>
  <c r="BP119" i="13"/>
  <c r="BP134" i="13"/>
  <c r="AI45" i="13"/>
  <c r="AI89" i="13"/>
  <c r="AI121" i="13"/>
  <c r="BD28" i="13"/>
  <c r="BD74" i="13"/>
  <c r="BD84" i="13"/>
  <c r="BD117" i="13"/>
  <c r="BI80" i="13"/>
  <c r="BS45" i="13"/>
  <c r="BS29" i="13"/>
  <c r="BS67" i="13"/>
  <c r="BS109" i="13"/>
  <c r="BS135" i="13"/>
  <c r="AE13" i="13"/>
  <c r="AE18" i="13"/>
  <c r="AE25" i="13"/>
  <c r="AE59" i="13"/>
  <c r="AE40" i="13"/>
  <c r="AE65" i="13"/>
  <c r="AE67" i="13"/>
  <c r="AE74" i="13"/>
  <c r="AE94" i="13"/>
  <c r="AE81" i="13"/>
  <c r="AE122" i="13"/>
  <c r="BP47" i="13"/>
  <c r="BP69" i="13"/>
  <c r="BP130" i="13"/>
  <c r="AI50" i="13"/>
  <c r="AI71" i="13"/>
  <c r="AI100" i="13"/>
  <c r="AI138" i="13"/>
  <c r="BD16" i="13"/>
  <c r="BD95" i="13"/>
  <c r="BD92" i="13"/>
  <c r="BD114" i="13"/>
  <c r="BI65" i="13"/>
  <c r="BS23" i="13"/>
  <c r="BS32" i="13"/>
  <c r="BS106" i="13"/>
  <c r="BS128" i="13"/>
  <c r="AV119" i="13"/>
  <c r="AV53" i="13"/>
  <c r="AV33" i="13"/>
  <c r="AV45" i="13"/>
  <c r="AV142" i="13"/>
  <c r="AV124" i="13"/>
  <c r="AV96" i="13"/>
  <c r="BP144" i="13"/>
  <c r="BP126" i="13"/>
  <c r="BP118" i="13"/>
  <c r="BP108" i="13"/>
  <c r="BP114" i="13"/>
  <c r="BP103" i="13"/>
  <c r="BP111" i="13"/>
  <c r="BP72" i="13"/>
  <c r="BP89" i="13"/>
  <c r="BP53" i="13"/>
  <c r="BP78" i="13"/>
  <c r="BP51" i="13"/>
  <c r="BP25" i="13"/>
  <c r="BP82" i="13"/>
  <c r="BP20" i="13"/>
  <c r="BP22" i="13"/>
  <c r="BP18" i="13"/>
  <c r="BP148" i="13"/>
  <c r="BP143" i="13"/>
  <c r="BP125" i="13"/>
  <c r="BP110" i="13"/>
  <c r="BP100" i="13"/>
  <c r="BP99" i="13"/>
  <c r="BP92" i="13"/>
  <c r="BP98" i="13"/>
  <c r="BP64" i="13"/>
  <c r="BP83" i="13"/>
  <c r="BP45" i="13"/>
  <c r="BP66" i="13"/>
  <c r="BP37" i="13"/>
  <c r="BP17" i="13"/>
  <c r="BP50" i="13"/>
  <c r="BP12" i="13"/>
  <c r="BP31" i="13"/>
  <c r="BP9" i="13"/>
  <c r="BP140" i="13"/>
  <c r="BP135" i="13"/>
  <c r="BP129" i="13"/>
  <c r="BP131" i="13"/>
  <c r="BP121" i="13"/>
  <c r="BP94" i="13"/>
  <c r="BP84" i="13"/>
  <c r="BP96" i="13"/>
  <c r="BP105" i="13"/>
  <c r="BP76" i="13"/>
  <c r="BP73" i="13"/>
  <c r="BP61" i="13"/>
  <c r="BP34" i="13"/>
  <c r="BP74" i="13"/>
  <c r="BP43" i="13"/>
  <c r="BP29" i="13"/>
  <c r="BP16" i="13"/>
  <c r="BP13" i="13"/>
  <c r="BP147" i="13"/>
  <c r="BP142" i="13"/>
  <c r="BP128" i="13"/>
  <c r="BP109" i="13"/>
  <c r="BP120" i="13"/>
  <c r="BP93" i="13"/>
  <c r="BP107" i="13"/>
  <c r="BP88" i="13"/>
  <c r="BP95" i="13"/>
  <c r="BP75" i="13"/>
  <c r="BP68" i="13"/>
  <c r="BP70" i="13"/>
  <c r="BP26" i="13"/>
  <c r="BP49" i="13"/>
  <c r="BP65" i="13"/>
  <c r="BP19" i="13"/>
  <c r="BP42" i="13"/>
  <c r="BP24" i="13"/>
  <c r="BP139" i="13"/>
  <c r="BP133" i="13"/>
  <c r="BP115" i="13"/>
  <c r="BP101" i="13"/>
  <c r="BP132" i="13"/>
  <c r="BP85" i="13"/>
  <c r="BP102" i="13"/>
  <c r="BP80" i="13"/>
  <c r="BP71" i="13"/>
  <c r="BP67" i="13"/>
  <c r="BP58" i="13"/>
  <c r="BP57" i="13"/>
  <c r="BP55" i="13"/>
  <c r="BP32" i="13"/>
  <c r="BP60" i="13"/>
  <c r="BP23" i="13"/>
  <c r="BP21" i="13"/>
  <c r="BP10" i="13"/>
  <c r="BP146" i="13"/>
  <c r="BP141" i="13"/>
  <c r="BP127" i="13"/>
  <c r="BP137" i="13"/>
  <c r="BP112" i="13"/>
  <c r="BP77" i="13"/>
  <c r="BP113" i="13"/>
  <c r="BP90" i="13"/>
  <c r="BP63" i="13"/>
  <c r="BP59" i="13"/>
  <c r="BP52" i="13"/>
  <c r="BP56" i="13"/>
  <c r="BP46" i="13"/>
  <c r="BP87" i="13"/>
  <c r="BP38" i="13"/>
  <c r="BP14" i="13"/>
  <c r="BP30" i="13"/>
  <c r="AE35" i="13"/>
  <c r="AE9" i="13"/>
  <c r="AE27" i="13"/>
  <c r="AE33" i="13"/>
  <c r="AE36" i="13"/>
  <c r="AE55" i="13"/>
  <c r="AE70" i="13"/>
  <c r="AE96" i="13"/>
  <c r="AE88" i="13"/>
  <c r="AE104" i="13"/>
  <c r="AE82" i="13"/>
  <c r="AE115" i="13"/>
  <c r="BP35" i="13"/>
  <c r="BP33" i="13"/>
  <c r="BP79" i="13"/>
  <c r="BP116" i="13"/>
  <c r="BP145" i="13"/>
  <c r="AI56" i="13"/>
  <c r="AI55" i="13"/>
  <c r="AI85" i="13"/>
  <c r="BD55" i="13"/>
  <c r="BD58" i="13"/>
  <c r="BD116" i="13"/>
  <c r="BD119" i="13"/>
  <c r="AV70" i="13"/>
  <c r="BI107" i="13"/>
  <c r="BS46" i="13"/>
  <c r="BS34" i="13"/>
  <c r="BS54" i="13"/>
  <c r="BS136" i="13"/>
  <c r="BL141" i="13"/>
  <c r="BL143" i="13"/>
  <c r="BL19" i="13"/>
  <c r="AI140" i="13"/>
  <c r="AI133" i="13"/>
  <c r="AI135" i="13"/>
  <c r="AI110" i="13"/>
  <c r="AI124" i="13"/>
  <c r="AI94" i="13"/>
  <c r="AI115" i="13"/>
  <c r="AI99" i="13"/>
  <c r="AI72" i="13"/>
  <c r="AI76" i="13"/>
  <c r="AI54" i="13"/>
  <c r="AI92" i="13"/>
  <c r="AI41" i="13"/>
  <c r="AI18" i="13"/>
  <c r="AI37" i="13"/>
  <c r="AI25" i="13"/>
  <c r="AI28" i="13"/>
  <c r="AI16" i="13"/>
  <c r="AI147" i="13"/>
  <c r="AI127" i="13"/>
  <c r="AI125" i="13"/>
  <c r="AI102" i="13"/>
  <c r="AI122" i="13"/>
  <c r="AI86" i="13"/>
  <c r="AI104" i="13"/>
  <c r="AI84" i="13"/>
  <c r="AI64" i="13"/>
  <c r="AI68" i="13"/>
  <c r="AI46" i="13"/>
  <c r="AI75" i="13"/>
  <c r="AI44" i="13"/>
  <c r="AI43" i="13"/>
  <c r="AI29" i="13"/>
  <c r="AI20" i="13"/>
  <c r="AI23" i="13"/>
  <c r="AI9" i="13"/>
  <c r="AI139" i="13"/>
  <c r="AI134" i="13"/>
  <c r="AI116" i="13"/>
  <c r="AI120" i="13"/>
  <c r="AI113" i="13"/>
  <c r="AI78" i="13"/>
  <c r="AI98" i="13"/>
  <c r="AI90" i="13"/>
  <c r="AI103" i="13"/>
  <c r="AI60" i="13"/>
  <c r="AI38" i="13"/>
  <c r="AI69" i="13"/>
  <c r="AI35" i="13"/>
  <c r="AI33" i="13"/>
  <c r="AI21" i="13"/>
  <c r="AI14" i="13"/>
  <c r="AI17" i="13"/>
  <c r="AI146" i="13"/>
  <c r="AI126" i="13"/>
  <c r="AI137" i="13"/>
  <c r="AI109" i="13"/>
  <c r="AI105" i="13"/>
  <c r="AI112" i="13"/>
  <c r="AI117" i="13"/>
  <c r="AI79" i="13"/>
  <c r="AI91" i="13"/>
  <c r="AI80" i="13"/>
  <c r="AI66" i="13"/>
  <c r="AI59" i="13"/>
  <c r="AI27" i="13"/>
  <c r="AI52" i="13"/>
  <c r="AI13" i="13"/>
  <c r="AI30" i="13"/>
  <c r="AI58" i="13"/>
  <c r="AI145" i="13"/>
  <c r="AI142" i="13"/>
  <c r="AI132" i="13"/>
  <c r="AI101" i="13"/>
  <c r="AI123" i="13"/>
  <c r="AI106" i="13"/>
  <c r="AI108" i="13"/>
  <c r="AI73" i="13"/>
  <c r="AI87" i="13"/>
  <c r="AI67" i="13"/>
  <c r="AI61" i="13"/>
  <c r="AI74" i="13"/>
  <c r="AI51" i="13"/>
  <c r="AI47" i="13"/>
  <c r="AI22" i="13"/>
  <c r="AI24" i="13"/>
  <c r="AI15" i="13"/>
  <c r="AI144" i="13"/>
  <c r="AI130" i="13"/>
  <c r="AI119" i="13"/>
  <c r="AI128" i="13"/>
  <c r="AI107" i="13"/>
  <c r="AI93" i="13"/>
  <c r="AI97" i="13"/>
  <c r="AI65" i="13"/>
  <c r="AI82" i="13"/>
  <c r="AI62" i="13"/>
  <c r="AI53" i="13"/>
  <c r="AI63" i="13"/>
  <c r="AI39" i="13"/>
  <c r="AI42" i="13"/>
  <c r="AI12" i="13"/>
  <c r="AI48" i="13"/>
  <c r="AI11" i="13"/>
  <c r="AE21" i="13"/>
  <c r="AE32" i="13"/>
  <c r="AE47" i="13"/>
  <c r="AE39" i="13"/>
  <c r="AE23" i="13"/>
  <c r="AE75" i="13"/>
  <c r="AE50" i="13"/>
  <c r="AE84" i="13"/>
  <c r="AE85" i="13"/>
  <c r="AE103" i="13"/>
  <c r="BP11" i="13"/>
  <c r="BP41" i="13"/>
  <c r="BP91" i="13"/>
  <c r="BP104" i="13"/>
  <c r="BP138" i="13"/>
  <c r="AI32" i="13"/>
  <c r="AI26" i="13"/>
  <c r="AI96" i="13"/>
  <c r="AI114" i="13"/>
  <c r="AI143" i="13"/>
  <c r="BD34" i="13"/>
  <c r="BD73" i="13"/>
  <c r="BD80" i="13"/>
  <c r="BD127" i="13"/>
  <c r="AV93" i="13"/>
  <c r="BS40" i="13"/>
  <c r="BS22" i="13"/>
  <c r="BS57" i="13"/>
  <c r="BI147" i="13"/>
  <c r="BI111" i="13"/>
  <c r="BI25" i="13"/>
  <c r="BI101" i="13"/>
  <c r="BI46" i="13"/>
  <c r="BI104" i="13"/>
  <c r="BI31" i="13"/>
  <c r="BI94" i="13"/>
  <c r="BI45" i="13"/>
  <c r="BI143" i="13"/>
  <c r="BI88" i="13"/>
  <c r="BI12" i="13"/>
  <c r="BI140" i="13"/>
  <c r="BI67" i="13"/>
  <c r="AE144" i="13"/>
  <c r="AE139" i="13"/>
  <c r="AE127" i="13"/>
  <c r="AE117" i="13"/>
  <c r="AE142" i="13"/>
  <c r="AE98" i="13"/>
  <c r="AE143" i="13"/>
  <c r="AE131" i="13"/>
  <c r="AE120" i="13"/>
  <c r="AE114" i="13"/>
  <c r="AE109" i="13"/>
  <c r="AE90" i="13"/>
  <c r="AE107" i="13"/>
  <c r="AE86" i="13"/>
  <c r="AE68" i="13"/>
  <c r="AE78" i="13"/>
  <c r="AE42" i="13"/>
  <c r="AE135" i="13"/>
  <c r="AE123" i="13"/>
  <c r="AE133" i="13"/>
  <c r="AE148" i="13"/>
  <c r="AE130" i="13"/>
  <c r="AE119" i="13"/>
  <c r="AE113" i="13"/>
  <c r="AE118" i="13"/>
  <c r="AE99" i="13"/>
  <c r="AE140" i="13"/>
  <c r="AE146" i="13"/>
  <c r="AE124" i="13"/>
  <c r="AE105" i="13"/>
  <c r="AE111" i="13"/>
  <c r="AE97" i="13"/>
  <c r="AE110" i="13"/>
  <c r="AE77" i="13"/>
  <c r="AE79" i="13"/>
  <c r="AE64" i="13"/>
  <c r="AE57" i="13"/>
  <c r="AE147" i="13"/>
  <c r="AE138" i="13"/>
  <c r="AE125" i="13"/>
  <c r="AE121" i="13"/>
  <c r="AE91" i="13"/>
  <c r="AE89" i="13"/>
  <c r="AE100" i="13"/>
  <c r="AE69" i="13"/>
  <c r="AE95" i="13"/>
  <c r="AE51" i="13"/>
  <c r="AE49" i="13"/>
  <c r="BS119" i="13"/>
  <c r="BS92" i="13"/>
  <c r="BS142" i="13"/>
  <c r="BS120" i="13"/>
  <c r="BS93" i="13"/>
  <c r="BS131" i="13"/>
  <c r="BS49" i="13"/>
  <c r="BS99" i="13"/>
  <c r="BS39" i="13"/>
  <c r="BS28" i="13"/>
  <c r="BS14" i="13"/>
  <c r="BS30" i="13"/>
  <c r="BS24" i="13"/>
  <c r="BS13" i="13"/>
  <c r="BS38" i="13"/>
  <c r="BS15" i="13"/>
  <c r="BS41" i="13"/>
  <c r="BS9" i="13"/>
  <c r="BS148" i="13"/>
  <c r="BS145" i="13"/>
  <c r="BS134" i="13"/>
  <c r="BS112" i="13"/>
  <c r="BS146" i="13"/>
  <c r="BS139" i="13"/>
  <c r="BS98" i="13"/>
  <c r="BS88" i="13"/>
  <c r="BS31" i="13"/>
  <c r="BS85" i="13"/>
  <c r="BS103" i="13"/>
  <c r="BS19" i="13"/>
  <c r="BS16" i="13"/>
  <c r="BS83" i="13"/>
  <c r="BS25" i="13"/>
  <c r="BS95" i="13"/>
  <c r="BS12" i="13"/>
  <c r="BS140" i="13"/>
  <c r="BS137" i="13"/>
  <c r="BS126" i="13"/>
  <c r="BS141" i="13"/>
  <c r="BS138" i="13"/>
  <c r="BS122" i="13"/>
  <c r="BS86" i="13"/>
  <c r="BS130" i="13"/>
  <c r="BS90" i="13"/>
  <c r="BS63" i="13"/>
  <c r="BS91" i="13"/>
  <c r="BS11" i="13"/>
  <c r="BS102" i="13"/>
  <c r="BS61" i="13"/>
  <c r="BS114" i="13"/>
  <c r="BS87" i="13"/>
  <c r="BS58" i="13"/>
  <c r="BS132" i="13"/>
  <c r="BS129" i="13"/>
  <c r="BS118" i="13"/>
  <c r="BS133" i="13"/>
  <c r="BS115" i="13"/>
  <c r="BS104" i="13"/>
  <c r="BS78" i="13"/>
  <c r="BS94" i="13"/>
  <c r="BS68" i="13"/>
  <c r="BS59" i="13"/>
  <c r="BS76" i="13"/>
  <c r="BS77" i="13"/>
  <c r="BS96" i="13"/>
  <c r="BS26" i="13"/>
  <c r="BS74" i="13"/>
  <c r="BS79" i="13"/>
  <c r="BS42" i="13"/>
  <c r="BS124" i="13"/>
  <c r="BS121" i="13"/>
  <c r="BS110" i="13"/>
  <c r="BS125" i="13"/>
  <c r="BS111" i="13"/>
  <c r="BS81" i="13"/>
  <c r="BS70" i="13"/>
  <c r="BS71" i="13"/>
  <c r="BS66" i="13"/>
  <c r="BS37" i="13"/>
  <c r="BS72" i="13"/>
  <c r="BS55" i="13"/>
  <c r="BS82" i="13"/>
  <c r="BS18" i="13"/>
  <c r="BS52" i="13"/>
  <c r="BS75" i="13"/>
  <c r="BS89" i="13"/>
  <c r="BS143" i="13"/>
  <c r="BS116" i="13"/>
  <c r="BS113" i="13"/>
  <c r="BS144" i="13"/>
  <c r="BS117" i="13"/>
  <c r="BS107" i="13"/>
  <c r="BS73" i="13"/>
  <c r="BS62" i="13"/>
  <c r="BS69" i="13"/>
  <c r="BS64" i="13"/>
  <c r="BS35" i="13"/>
  <c r="BS50" i="13"/>
  <c r="BS51" i="13"/>
  <c r="BS60" i="13"/>
  <c r="BS10" i="13"/>
  <c r="BS48" i="13"/>
  <c r="BS53" i="13"/>
  <c r="BS84" i="13"/>
  <c r="AE52" i="13"/>
  <c r="AI31" i="13"/>
  <c r="AE29" i="13"/>
  <c r="AE56" i="13"/>
  <c r="AE54" i="13"/>
  <c r="AE44" i="13"/>
  <c r="AE31" i="13"/>
  <c r="AE66" i="13"/>
  <c r="AE63" i="13"/>
  <c r="AE60" i="13"/>
  <c r="AE93" i="13"/>
  <c r="AE108" i="13"/>
  <c r="AE126" i="13"/>
  <c r="BP27" i="13"/>
  <c r="BP40" i="13"/>
  <c r="BP81" i="13"/>
  <c r="BP117" i="13"/>
  <c r="AI10" i="13"/>
  <c r="AI34" i="13"/>
  <c r="AI77" i="13"/>
  <c r="AI95" i="13"/>
  <c r="AI136" i="13"/>
  <c r="BD11" i="13"/>
  <c r="BD21" i="13"/>
  <c r="BD87" i="13"/>
  <c r="BD103" i="13"/>
  <c r="BD140" i="13"/>
  <c r="BS20" i="13"/>
  <c r="BS33" i="13"/>
  <c r="BS65" i="13"/>
  <c r="BS105" i="13"/>
  <c r="AI36" i="13"/>
  <c r="AI49" i="13"/>
  <c r="AI83" i="13"/>
  <c r="AI118" i="13"/>
  <c r="AI148" i="13"/>
  <c r="BD17" i="13"/>
  <c r="BD29" i="13"/>
  <c r="BD83" i="13"/>
  <c r="BD90" i="13"/>
  <c r="BD145" i="13"/>
  <c r="BS17" i="13"/>
  <c r="BS21" i="13"/>
  <c r="BS36" i="13"/>
  <c r="BS123" i="13"/>
  <c r="BS100" i="13"/>
  <c r="AV10" i="13"/>
  <c r="AV25" i="13"/>
  <c r="AV46" i="13"/>
  <c r="AV21" i="13"/>
  <c r="AV40" i="13"/>
  <c r="AV82" i="13"/>
  <c r="AV106" i="13"/>
  <c r="AV114" i="13"/>
  <c r="AV136" i="13"/>
  <c r="BM21" i="13"/>
  <c r="BM148" i="13"/>
  <c r="AL105" i="13"/>
  <c r="BI13" i="13"/>
  <c r="BI54" i="13"/>
  <c r="BI11" i="13"/>
  <c r="BI49" i="13"/>
  <c r="BI33" i="13"/>
  <c r="BI85" i="13"/>
  <c r="BI43" i="13"/>
  <c r="BI72" i="13"/>
  <c r="BI76" i="13"/>
  <c r="BI63" i="13"/>
  <c r="BI112" i="13"/>
  <c r="BI84" i="13"/>
  <c r="BI118" i="13"/>
  <c r="BI115" i="13"/>
  <c r="BI133" i="13"/>
  <c r="BI124" i="13"/>
  <c r="BI144" i="13"/>
  <c r="BL24" i="13"/>
  <c r="AA78" i="13"/>
  <c r="AA113" i="13"/>
  <c r="Z63" i="13"/>
  <c r="AA129" i="13"/>
  <c r="AA80" i="13"/>
  <c r="Z16" i="13"/>
  <c r="Z116" i="13"/>
  <c r="Z72" i="13"/>
  <c r="Z133" i="13"/>
  <c r="Z100" i="13"/>
  <c r="Z70" i="13"/>
  <c r="AA13" i="13"/>
  <c r="Z53" i="13"/>
  <c r="Y83" i="13"/>
  <c r="AA31" i="13"/>
  <c r="Z102" i="13"/>
  <c r="Z45" i="13"/>
  <c r="AA37" i="13"/>
  <c r="AA10" i="13"/>
  <c r="AA53" i="13"/>
  <c r="AA61" i="13"/>
  <c r="AA112" i="13"/>
  <c r="Z76" i="13"/>
  <c r="Z13" i="13"/>
  <c r="Z82" i="13"/>
  <c r="Z27" i="13"/>
  <c r="AV27" i="13"/>
  <c r="AV15" i="13"/>
  <c r="AV42" i="13"/>
  <c r="AV22" i="13"/>
  <c r="AV48" i="13"/>
  <c r="AV77" i="13"/>
  <c r="AV90" i="13"/>
  <c r="AV116" i="13"/>
  <c r="BM26" i="13"/>
  <c r="BM94" i="13"/>
  <c r="AL134" i="13"/>
  <c r="BI28" i="13"/>
  <c r="BI17" i="13"/>
  <c r="BI19" i="13"/>
  <c r="BI42" i="13"/>
  <c r="BI50" i="13"/>
  <c r="BI56" i="13"/>
  <c r="BI51" i="13"/>
  <c r="BI58" i="13"/>
  <c r="BI78" i="13"/>
  <c r="BI71" i="13"/>
  <c r="BI97" i="13"/>
  <c r="BI92" i="13"/>
  <c r="BI126" i="13"/>
  <c r="BI100" i="13"/>
  <c r="BI117" i="13"/>
  <c r="BI125" i="13"/>
  <c r="BI137" i="13"/>
  <c r="BL47" i="13"/>
  <c r="BY14" i="13"/>
  <c r="AA141" i="13"/>
  <c r="Z130" i="13"/>
  <c r="Y70" i="13"/>
  <c r="AA127" i="13"/>
  <c r="Z118" i="13"/>
  <c r="Z58" i="13"/>
  <c r="AA117" i="13"/>
  <c r="AA105" i="13"/>
  <c r="AA56" i="13"/>
  <c r="AA128" i="13"/>
  <c r="Z98" i="13"/>
  <c r="Z93" i="13"/>
  <c r="Z39" i="13"/>
  <c r="Z129" i="13"/>
  <c r="AV14" i="13"/>
  <c r="AV26" i="13"/>
  <c r="AV85" i="13"/>
  <c r="AV39" i="13"/>
  <c r="AV41" i="13"/>
  <c r="AV111" i="13"/>
  <c r="AV98" i="13"/>
  <c r="AV121" i="13"/>
  <c r="BM32" i="13"/>
  <c r="BM40" i="13"/>
  <c r="BI23" i="13"/>
  <c r="BI10" i="13"/>
  <c r="BI27" i="13"/>
  <c r="BI38" i="13"/>
  <c r="BI39" i="13"/>
  <c r="BI59" i="13"/>
  <c r="BI44" i="13"/>
  <c r="BI66" i="13"/>
  <c r="BI82" i="13"/>
  <c r="BI89" i="13"/>
  <c r="BI98" i="13"/>
  <c r="BI106" i="13"/>
  <c r="BI129" i="13"/>
  <c r="BI108" i="13"/>
  <c r="BI127" i="13"/>
  <c r="BI135" i="13"/>
  <c r="BI145" i="13"/>
  <c r="BL44" i="13"/>
  <c r="BY74" i="13"/>
  <c r="AA132" i="13"/>
  <c r="Z32" i="13"/>
  <c r="Z73" i="13"/>
  <c r="AA32" i="13"/>
  <c r="Z132" i="13"/>
  <c r="Z21" i="13"/>
  <c r="Z126" i="13"/>
  <c r="Z131" i="13"/>
  <c r="Z146" i="13"/>
  <c r="Z56" i="13"/>
  <c r="Z46" i="13"/>
  <c r="AA147" i="13"/>
  <c r="Z66" i="13"/>
  <c r="Y93" i="13"/>
  <c r="AA66" i="13"/>
  <c r="AA20" i="13"/>
  <c r="Z111" i="13"/>
  <c r="AA120" i="13"/>
  <c r="AA11" i="13"/>
  <c r="AA137" i="13"/>
  <c r="AA41" i="13"/>
  <c r="Z10" i="13"/>
  <c r="Z105" i="13"/>
  <c r="Z122" i="13"/>
  <c r="Z121" i="13"/>
  <c r="AV11" i="13"/>
  <c r="AV9" i="13"/>
  <c r="AV35" i="13"/>
  <c r="AV55" i="13"/>
  <c r="AV66" i="13"/>
  <c r="AV94" i="13"/>
  <c r="AV102" i="13"/>
  <c r="AV140" i="13"/>
  <c r="BM38" i="13"/>
  <c r="BM66" i="13"/>
  <c r="AL13" i="13"/>
  <c r="BI14" i="13"/>
  <c r="BI34" i="13"/>
  <c r="BI30" i="13"/>
  <c r="BI35" i="13"/>
  <c r="BI48" i="13"/>
  <c r="BI47" i="13"/>
  <c r="BI64" i="13"/>
  <c r="BI52" i="13"/>
  <c r="BI74" i="13"/>
  <c r="BI90" i="13"/>
  <c r="BI79" i="13"/>
  <c r="BI105" i="13"/>
  <c r="BI93" i="13"/>
  <c r="BI123" i="13"/>
  <c r="BI120" i="13"/>
  <c r="BI121" i="13"/>
  <c r="BI148" i="13"/>
  <c r="BI138" i="13"/>
  <c r="BL60" i="13"/>
  <c r="BY104" i="13"/>
  <c r="AV12" i="13"/>
  <c r="AV16" i="13"/>
  <c r="AV51" i="13"/>
  <c r="AV44" i="13"/>
  <c r="AV62" i="13"/>
  <c r="AV84" i="13"/>
  <c r="AV107" i="13"/>
  <c r="AV130" i="13"/>
  <c r="BM11" i="13"/>
  <c r="BM110" i="13"/>
  <c r="AL20" i="13"/>
  <c r="BI9" i="13"/>
  <c r="BI18" i="13"/>
  <c r="BI21" i="13"/>
  <c r="BI37" i="13"/>
  <c r="BI16" i="13"/>
  <c r="BI55" i="13"/>
  <c r="BI57" i="13"/>
  <c r="BI61" i="13"/>
  <c r="BI75" i="13"/>
  <c r="BI96" i="13"/>
  <c r="BI87" i="13"/>
  <c r="BI114" i="13"/>
  <c r="BI102" i="13"/>
  <c r="BI131" i="13"/>
  <c r="BI136" i="13"/>
  <c r="BI122" i="13"/>
  <c r="BI141" i="13"/>
  <c r="BI146" i="13"/>
  <c r="BL84" i="13"/>
  <c r="BY126" i="13"/>
  <c r="AV23" i="13"/>
  <c r="AV24" i="13"/>
  <c r="AV36" i="13"/>
  <c r="AV58" i="13"/>
  <c r="AV91" i="13"/>
  <c r="AV92" i="13"/>
  <c r="AV112" i="13"/>
  <c r="AV141" i="13"/>
  <c r="BM31" i="13"/>
  <c r="BM100" i="13"/>
  <c r="AL15" i="13"/>
  <c r="BI20" i="13"/>
  <c r="BI29" i="13"/>
  <c r="BI26" i="13"/>
  <c r="BI36" i="13"/>
  <c r="BI24" i="13"/>
  <c r="BI68" i="13"/>
  <c r="BI69" i="13"/>
  <c r="BI77" i="13"/>
  <c r="BI81" i="13"/>
  <c r="BI62" i="13"/>
  <c r="BI95" i="13"/>
  <c r="BI83" i="13"/>
  <c r="BI113" i="13"/>
  <c r="BI119" i="13"/>
  <c r="BI109" i="13"/>
  <c r="BI130" i="13"/>
  <c r="BI134" i="13"/>
  <c r="BI139" i="13"/>
  <c r="BL80" i="13"/>
  <c r="AV28" i="13"/>
  <c r="AV32" i="13"/>
  <c r="AV38" i="13"/>
  <c r="AV65" i="13"/>
  <c r="AV86" i="13"/>
  <c r="AV103" i="13"/>
  <c r="AV123" i="13"/>
  <c r="AV146" i="13"/>
  <c r="BM41" i="13"/>
  <c r="BM107" i="13"/>
  <c r="AL85" i="13"/>
  <c r="BI22" i="13"/>
  <c r="BI40" i="13"/>
  <c r="BI15" i="13"/>
  <c r="BI41" i="13"/>
  <c r="BI32" i="13"/>
  <c r="BI73" i="13"/>
  <c r="BI60" i="13"/>
  <c r="BI53" i="13"/>
  <c r="BI86" i="13"/>
  <c r="BI70" i="13"/>
  <c r="BI110" i="13"/>
  <c r="BI91" i="13"/>
  <c r="BI103" i="13"/>
  <c r="BI99" i="13"/>
  <c r="BI116" i="13"/>
  <c r="BI128" i="13"/>
  <c r="BI142" i="13"/>
  <c r="BL138" i="13"/>
  <c r="BN96" i="13"/>
  <c r="AD25" i="13"/>
  <c r="AD75" i="13"/>
  <c r="AD136" i="13"/>
  <c r="BG49" i="13"/>
  <c r="BG138" i="13"/>
  <c r="BN38" i="13"/>
  <c r="BN112" i="13"/>
  <c r="AH65" i="13"/>
  <c r="AD16" i="13"/>
  <c r="AD85" i="13"/>
  <c r="BG45" i="13"/>
  <c r="BG110" i="13"/>
  <c r="BN48" i="13"/>
  <c r="BN117" i="13"/>
  <c r="AH148" i="13"/>
  <c r="AC20" i="13"/>
  <c r="AD36" i="13"/>
  <c r="AD101" i="13"/>
  <c r="BG47" i="13"/>
  <c r="BG116" i="13"/>
  <c r="BN15" i="13"/>
  <c r="BN97" i="13"/>
  <c r="BN128" i="13"/>
  <c r="AC88" i="13"/>
  <c r="AD55" i="13"/>
  <c r="AD109" i="13"/>
  <c r="BG14" i="13"/>
  <c r="BG87" i="13"/>
  <c r="BG134" i="13"/>
  <c r="BN31" i="13"/>
  <c r="BN73" i="13"/>
  <c r="BN140" i="13"/>
  <c r="AC143" i="13"/>
  <c r="AD38" i="13"/>
  <c r="AD119" i="13"/>
  <c r="BG17" i="13"/>
  <c r="BG65" i="13"/>
  <c r="BG140" i="13"/>
  <c r="BN29" i="13"/>
  <c r="BN82" i="13"/>
  <c r="BN19" i="13"/>
  <c r="AD89" i="13"/>
  <c r="AD115" i="13"/>
  <c r="BG20" i="13"/>
  <c r="BG81" i="13"/>
  <c r="BN33" i="13"/>
  <c r="BN86" i="13"/>
  <c r="BR19" i="13"/>
  <c r="AD65" i="13"/>
  <c r="AD124" i="13"/>
  <c r="BG34" i="13"/>
  <c r="BG122" i="13"/>
  <c r="BN71" i="13"/>
  <c r="BN122" i="13"/>
  <c r="AH24" i="13"/>
  <c r="BX77" i="13"/>
  <c r="BX24" i="13"/>
  <c r="BX36" i="13"/>
  <c r="BX43" i="13"/>
  <c r="BX48" i="13"/>
  <c r="BX23" i="13"/>
  <c r="BX53" i="13"/>
  <c r="BX87" i="13"/>
  <c r="BX107" i="13"/>
  <c r="BX108" i="13"/>
  <c r="BX126" i="13"/>
  <c r="BX135" i="13"/>
  <c r="BX101" i="13"/>
  <c r="BW128" i="13"/>
  <c r="AA68" i="13"/>
  <c r="AA139" i="13"/>
  <c r="AA131" i="13"/>
  <c r="AA43" i="13"/>
  <c r="AA103" i="13"/>
  <c r="Y41" i="13"/>
  <c r="AA101" i="13"/>
  <c r="AA70" i="13"/>
  <c r="AA9" i="13"/>
  <c r="AA28" i="13"/>
  <c r="AA111" i="13"/>
  <c r="AA19" i="13"/>
  <c r="AA114" i="13"/>
  <c r="AA148" i="13"/>
  <c r="AA76" i="13"/>
  <c r="Z42" i="13"/>
  <c r="Z18" i="13"/>
  <c r="Z90" i="13"/>
  <c r="BX97" i="13"/>
  <c r="BX33" i="13"/>
  <c r="BX38" i="13"/>
  <c r="BX57" i="13"/>
  <c r="BX96" i="13"/>
  <c r="BX60" i="13"/>
  <c r="BX81" i="13"/>
  <c r="BX131" i="13"/>
  <c r="BX124" i="13"/>
  <c r="BX112" i="13"/>
  <c r="BX142" i="13"/>
  <c r="BX143" i="13"/>
  <c r="BX109" i="13"/>
  <c r="BX18" i="13"/>
  <c r="BX35" i="13"/>
  <c r="BX62" i="13"/>
  <c r="BX75" i="13"/>
  <c r="BX10" i="13"/>
  <c r="BX64" i="13"/>
  <c r="BX85" i="13"/>
  <c r="BX99" i="13"/>
  <c r="BX50" i="13"/>
  <c r="BX132" i="13"/>
  <c r="BX113" i="13"/>
  <c r="BX98" i="13"/>
  <c r="BX125" i="13"/>
  <c r="BX21" i="13"/>
  <c r="BX67" i="13"/>
  <c r="BX76" i="13"/>
  <c r="BX9" i="13"/>
  <c r="BX26" i="13"/>
  <c r="BX78" i="13"/>
  <c r="BX40" i="13"/>
  <c r="BX55" i="13"/>
  <c r="BX58" i="13"/>
  <c r="BX139" i="13"/>
  <c r="BX121" i="13"/>
  <c r="BX106" i="13"/>
  <c r="BX141" i="13"/>
  <c r="BX68" i="13"/>
  <c r="BX104" i="13"/>
  <c r="BX115" i="13"/>
  <c r="BX17" i="13"/>
  <c r="BX12" i="13"/>
  <c r="BX29" i="13"/>
  <c r="BX52" i="13"/>
  <c r="BX63" i="13"/>
  <c r="BX74" i="13"/>
  <c r="BX147" i="13"/>
  <c r="BX129" i="13"/>
  <c r="BX122" i="13"/>
  <c r="BX120" i="13"/>
  <c r="BX72" i="13"/>
  <c r="BX13" i="13"/>
  <c r="BX22" i="13"/>
  <c r="BX25" i="13"/>
  <c r="BX20" i="13"/>
  <c r="BX45" i="13"/>
  <c r="BX54" i="13"/>
  <c r="BX71" i="13"/>
  <c r="BX100" i="13"/>
  <c r="BX94" i="13"/>
  <c r="BX137" i="13"/>
  <c r="BX138" i="13"/>
  <c r="BX128" i="13"/>
  <c r="BX59" i="13"/>
  <c r="BX89" i="13"/>
  <c r="BX11" i="13"/>
  <c r="BX39" i="13"/>
  <c r="BX42" i="13"/>
  <c r="BX65" i="13"/>
  <c r="BX49" i="13"/>
  <c r="BX56" i="13"/>
  <c r="BX90" i="13"/>
  <c r="BX116" i="13"/>
  <c r="BX102" i="13"/>
  <c r="BX111" i="13"/>
  <c r="BX146" i="13"/>
  <c r="BX136" i="13"/>
  <c r="Y60" i="13"/>
  <c r="AA48" i="13"/>
  <c r="AA59" i="13"/>
  <c r="AA33" i="13"/>
  <c r="AA45" i="13"/>
  <c r="AA79" i="13"/>
  <c r="AA30" i="13"/>
  <c r="AA88" i="13"/>
  <c r="AA73" i="13"/>
  <c r="BX27" i="13"/>
  <c r="BX31" i="13"/>
  <c r="BX19" i="13"/>
  <c r="BX14" i="13"/>
  <c r="BX105" i="13"/>
  <c r="BX70" i="13"/>
  <c r="BX69" i="13"/>
  <c r="BX37" i="13"/>
  <c r="BX32" i="13"/>
  <c r="BX95" i="13"/>
  <c r="BX91" i="13"/>
  <c r="BX82" i="13"/>
  <c r="BX148" i="13"/>
  <c r="BX134" i="13"/>
  <c r="BX119" i="13"/>
  <c r="BX130" i="13"/>
  <c r="BX133" i="13"/>
  <c r="BW37" i="13"/>
  <c r="BW9" i="13"/>
  <c r="BW12" i="13"/>
  <c r="BW15" i="13"/>
  <c r="BW51" i="13"/>
  <c r="BW84" i="13"/>
  <c r="BW59" i="13"/>
  <c r="BW66" i="13"/>
  <c r="BW69" i="13"/>
  <c r="BW142" i="13"/>
  <c r="BW108" i="13"/>
  <c r="BW138" i="13"/>
  <c r="BW96" i="13"/>
  <c r="BW131" i="13"/>
  <c r="AA42" i="13"/>
  <c r="AA96" i="13"/>
  <c r="AA72" i="13"/>
  <c r="AA144" i="13"/>
  <c r="AA116" i="13"/>
  <c r="AA49" i="13"/>
  <c r="Y50" i="13"/>
  <c r="AA35" i="13"/>
  <c r="AA109" i="13"/>
  <c r="AA134" i="13"/>
  <c r="AA82" i="13"/>
  <c r="AA64" i="13"/>
  <c r="AA125" i="13"/>
  <c r="AA44" i="13"/>
  <c r="AA91" i="13"/>
  <c r="AA87" i="13"/>
  <c r="Z107" i="13"/>
  <c r="AA99" i="13"/>
  <c r="Z54" i="13"/>
  <c r="Z71" i="13"/>
  <c r="Z9" i="13"/>
  <c r="Z95" i="13"/>
  <c r="BX103" i="13"/>
  <c r="BX16" i="13"/>
  <c r="BX28" i="13"/>
  <c r="BX80" i="13"/>
  <c r="BX61" i="13"/>
  <c r="BX46" i="13"/>
  <c r="BX47" i="13"/>
  <c r="BX88" i="13"/>
  <c r="BX83" i="13"/>
  <c r="BX86" i="13"/>
  <c r="BX79" i="13"/>
  <c r="BX66" i="13"/>
  <c r="BX123" i="13"/>
  <c r="BX118" i="13"/>
  <c r="BX145" i="13"/>
  <c r="BX114" i="13"/>
  <c r="AA126" i="13"/>
  <c r="AA77" i="13"/>
  <c r="Y148" i="13"/>
  <c r="AA146" i="13"/>
  <c r="AA97" i="13"/>
  <c r="AA74" i="13"/>
  <c r="AA63" i="13"/>
  <c r="AA23" i="13"/>
  <c r="AA98" i="13"/>
  <c r="AA22" i="13"/>
  <c r="AA133" i="13"/>
  <c r="AA60" i="13"/>
  <c r="AA27" i="13"/>
  <c r="AD12" i="13"/>
  <c r="AD30" i="13"/>
  <c r="AD11" i="13"/>
  <c r="AD44" i="13"/>
  <c r="AD23" i="13"/>
  <c r="AD54" i="13"/>
  <c r="AD67" i="13"/>
  <c r="AD68" i="13"/>
  <c r="AD78" i="13"/>
  <c r="AD84" i="13"/>
  <c r="AD70" i="13"/>
  <c r="AD99" i="13"/>
  <c r="AD91" i="13"/>
  <c r="AD106" i="13"/>
  <c r="AD118" i="13"/>
  <c r="AD137" i="13"/>
  <c r="AD147" i="13"/>
  <c r="AD145" i="13"/>
  <c r="BG10" i="13"/>
  <c r="BG16" i="13"/>
  <c r="BG56" i="13"/>
  <c r="BG48" i="13"/>
  <c r="BG27" i="13"/>
  <c r="BG59" i="13"/>
  <c r="BG71" i="13"/>
  <c r="BG58" i="13"/>
  <c r="BG96" i="13"/>
  <c r="BG84" i="13"/>
  <c r="BG97" i="13"/>
  <c r="BG85" i="13"/>
  <c r="BG103" i="13"/>
  <c r="BG137" i="13"/>
  <c r="BG111" i="13"/>
  <c r="BG133" i="13"/>
  <c r="BG136" i="13"/>
  <c r="BG141" i="13"/>
  <c r="BN17" i="13"/>
  <c r="BN32" i="13"/>
  <c r="BN14" i="13"/>
  <c r="BN49" i="13"/>
  <c r="BN35" i="13"/>
  <c r="BN67" i="13"/>
  <c r="BN54" i="13"/>
  <c r="BN57" i="13"/>
  <c r="BN84" i="13"/>
  <c r="BN81" i="13"/>
  <c r="BN101" i="13"/>
  <c r="BN99" i="13"/>
  <c r="BN105" i="13"/>
  <c r="BN102" i="13"/>
  <c r="BN120" i="13"/>
  <c r="BN139" i="13"/>
  <c r="BN144" i="13"/>
  <c r="BN141" i="13"/>
  <c r="AH30" i="13"/>
  <c r="AH115" i="13"/>
  <c r="AC15" i="13"/>
  <c r="AC89" i="13"/>
  <c r="AR10" i="13"/>
  <c r="AR24" i="13"/>
  <c r="AR35" i="13"/>
  <c r="AR42" i="13"/>
  <c r="AR69" i="13"/>
  <c r="AR46" i="13"/>
  <c r="AR57" i="13"/>
  <c r="AR53" i="13"/>
  <c r="AR75" i="13"/>
  <c r="AR79" i="13"/>
  <c r="AR86" i="13"/>
  <c r="AR106" i="13"/>
  <c r="AR85" i="13"/>
  <c r="AR130" i="13"/>
  <c r="AR101" i="13"/>
  <c r="AR127" i="13"/>
  <c r="AR136" i="13"/>
  <c r="AR139" i="13"/>
  <c r="BR85" i="13"/>
  <c r="BR147" i="13"/>
  <c r="AD29" i="13"/>
  <c r="AD27" i="13"/>
  <c r="AD47" i="13"/>
  <c r="AD49" i="13"/>
  <c r="AD31" i="13"/>
  <c r="AD60" i="13"/>
  <c r="AD72" i="13"/>
  <c r="AD52" i="13"/>
  <c r="AD93" i="13"/>
  <c r="AD76" i="13"/>
  <c r="AD81" i="13"/>
  <c r="AD82" i="13"/>
  <c r="AD111" i="13"/>
  <c r="AD114" i="13"/>
  <c r="AD126" i="13"/>
  <c r="AD127" i="13"/>
  <c r="AD142" i="13"/>
  <c r="AD138" i="13"/>
  <c r="BG11" i="13"/>
  <c r="BG25" i="13"/>
  <c r="BG13" i="13"/>
  <c r="BG33" i="13"/>
  <c r="BG35" i="13"/>
  <c r="BG69" i="13"/>
  <c r="BG38" i="13"/>
  <c r="BG60" i="13"/>
  <c r="BG83" i="13"/>
  <c r="BG108" i="13"/>
  <c r="BG98" i="13"/>
  <c r="BG93" i="13"/>
  <c r="BG115" i="13"/>
  <c r="BG142" i="13"/>
  <c r="BG117" i="13"/>
  <c r="BG130" i="13"/>
  <c r="BG144" i="13"/>
  <c r="BN10" i="13"/>
  <c r="BN20" i="13"/>
  <c r="BN22" i="13"/>
  <c r="BN34" i="13"/>
  <c r="BN28" i="13"/>
  <c r="BN76" i="13"/>
  <c r="BN59" i="13"/>
  <c r="BN60" i="13"/>
  <c r="BN91" i="13"/>
  <c r="BN58" i="13"/>
  <c r="BN113" i="13"/>
  <c r="BN104" i="13"/>
  <c r="BN98" i="13"/>
  <c r="BN110" i="13"/>
  <c r="BN125" i="13"/>
  <c r="BN123" i="13"/>
  <c r="BN137" i="13"/>
  <c r="BN142" i="13"/>
  <c r="AH19" i="13"/>
  <c r="AH79" i="13"/>
  <c r="AC36" i="13"/>
  <c r="AC97" i="13"/>
  <c r="AR29" i="13"/>
  <c r="AR21" i="13"/>
  <c r="AR18" i="13"/>
  <c r="AR49" i="13"/>
  <c r="AR17" i="13"/>
  <c r="AR40" i="13"/>
  <c r="AR70" i="13"/>
  <c r="AR58" i="13"/>
  <c r="AR82" i="13"/>
  <c r="AR63" i="13"/>
  <c r="AR115" i="13"/>
  <c r="AR114" i="13"/>
  <c r="AR93" i="13"/>
  <c r="AR120" i="13"/>
  <c r="AR109" i="13"/>
  <c r="AR132" i="13"/>
  <c r="AR142" i="13"/>
  <c r="AR147" i="13"/>
  <c r="BR58" i="13"/>
  <c r="BR116" i="13"/>
  <c r="Z109" i="13"/>
  <c r="Z108" i="13"/>
  <c r="Z87" i="13"/>
  <c r="Z29" i="13"/>
  <c r="Z57" i="13"/>
  <c r="Z145" i="13"/>
  <c r="Z103" i="13"/>
  <c r="AD13" i="13"/>
  <c r="AD9" i="13"/>
  <c r="AD18" i="13"/>
  <c r="AD37" i="13"/>
  <c r="AD48" i="13"/>
  <c r="AD66" i="13"/>
  <c r="AD42" i="13"/>
  <c r="AD59" i="13"/>
  <c r="AD113" i="13"/>
  <c r="AD61" i="13"/>
  <c r="AD96" i="13"/>
  <c r="AD90" i="13"/>
  <c r="AD92" i="13"/>
  <c r="AD117" i="13"/>
  <c r="AD140" i="13"/>
  <c r="AD134" i="13"/>
  <c r="AD143" i="13"/>
  <c r="AD146" i="13"/>
  <c r="BG23" i="13"/>
  <c r="BG36" i="13"/>
  <c r="BG21" i="13"/>
  <c r="BG39" i="13"/>
  <c r="BG37" i="13"/>
  <c r="BG70" i="13"/>
  <c r="BG46" i="13"/>
  <c r="BG68" i="13"/>
  <c r="BG92" i="13"/>
  <c r="BG74" i="13"/>
  <c r="BG99" i="13"/>
  <c r="BG78" i="13"/>
  <c r="BG105" i="13"/>
  <c r="BG120" i="13"/>
  <c r="BG119" i="13"/>
  <c r="BG132" i="13"/>
  <c r="BG145" i="13"/>
  <c r="BN25" i="13"/>
  <c r="BN23" i="13"/>
  <c r="BN30" i="13"/>
  <c r="BN37" i="13"/>
  <c r="BN36" i="13"/>
  <c r="BN72" i="13"/>
  <c r="BN39" i="13"/>
  <c r="BN70" i="13"/>
  <c r="BN80" i="13"/>
  <c r="BN66" i="13"/>
  <c r="BN107" i="13"/>
  <c r="BN79" i="13"/>
  <c r="BN106" i="13"/>
  <c r="BN118" i="13"/>
  <c r="BN130" i="13"/>
  <c r="BN131" i="13"/>
  <c r="BN145" i="13"/>
  <c r="AH42" i="13"/>
  <c r="AH118" i="13"/>
  <c r="AC32" i="13"/>
  <c r="AC84" i="13"/>
  <c r="AR13" i="13"/>
  <c r="AR30" i="13"/>
  <c r="AR32" i="13"/>
  <c r="AR37" i="13"/>
  <c r="AR25" i="13"/>
  <c r="AR48" i="13"/>
  <c r="AR61" i="13"/>
  <c r="AR68" i="13"/>
  <c r="AR87" i="13"/>
  <c r="AR71" i="13"/>
  <c r="AR80" i="13"/>
  <c r="AR102" i="13"/>
  <c r="AR103" i="13"/>
  <c r="AR123" i="13"/>
  <c r="AR117" i="13"/>
  <c r="AR129" i="13"/>
  <c r="AR135" i="13"/>
  <c r="AR140" i="13"/>
  <c r="BR79" i="13"/>
  <c r="BR94" i="13"/>
  <c r="BR119" i="13"/>
  <c r="AD21" i="13"/>
  <c r="AD17" i="13"/>
  <c r="AD26" i="13"/>
  <c r="AD53" i="13"/>
  <c r="AD24" i="13"/>
  <c r="AD71" i="13"/>
  <c r="AD50" i="13"/>
  <c r="AD64" i="13"/>
  <c r="AD88" i="13"/>
  <c r="AD69" i="13"/>
  <c r="AD86" i="13"/>
  <c r="AD98" i="13"/>
  <c r="AD104" i="13"/>
  <c r="AD122" i="13"/>
  <c r="AD116" i="13"/>
  <c r="AD123" i="13"/>
  <c r="AD148" i="13"/>
  <c r="BG28" i="13"/>
  <c r="BG15" i="13"/>
  <c r="BG29" i="13"/>
  <c r="BG50" i="13"/>
  <c r="BG40" i="13"/>
  <c r="BG75" i="13"/>
  <c r="BG54" i="13"/>
  <c r="BG76" i="13"/>
  <c r="BG64" i="13"/>
  <c r="BG77" i="13"/>
  <c r="BG104" i="13"/>
  <c r="BG86" i="13"/>
  <c r="BG113" i="13"/>
  <c r="BG101" i="13"/>
  <c r="BG123" i="13"/>
  <c r="BG126" i="13"/>
  <c r="BG146" i="13"/>
  <c r="BN9" i="13"/>
  <c r="BN13" i="13"/>
  <c r="BN44" i="13"/>
  <c r="BN41" i="13"/>
  <c r="BN53" i="13"/>
  <c r="BN83" i="13"/>
  <c r="BN47" i="13"/>
  <c r="BN61" i="13"/>
  <c r="BN85" i="13"/>
  <c r="BN74" i="13"/>
  <c r="BN134" i="13"/>
  <c r="BN87" i="13"/>
  <c r="BN114" i="13"/>
  <c r="BN126" i="13"/>
  <c r="BN135" i="13"/>
  <c r="BN127" i="13"/>
  <c r="BN146" i="13"/>
  <c r="AH54" i="13"/>
  <c r="AH121" i="13"/>
  <c r="AC56" i="13"/>
  <c r="AC131" i="13"/>
  <c r="AR15" i="13"/>
  <c r="AR31" i="13"/>
  <c r="AR23" i="13"/>
  <c r="AR38" i="13"/>
  <c r="AR33" i="13"/>
  <c r="AR56" i="13"/>
  <c r="AR66" i="13"/>
  <c r="AR73" i="13"/>
  <c r="AR95" i="13"/>
  <c r="AR78" i="13"/>
  <c r="AR88" i="13"/>
  <c r="AR84" i="13"/>
  <c r="AR113" i="13"/>
  <c r="AR124" i="13"/>
  <c r="AR110" i="13"/>
  <c r="AR137" i="13"/>
  <c r="AR143" i="13"/>
  <c r="AR148" i="13"/>
  <c r="BR15" i="13"/>
  <c r="BR102" i="13"/>
  <c r="AD14" i="13"/>
  <c r="AD22" i="13"/>
  <c r="AD34" i="13"/>
  <c r="AD40" i="13"/>
  <c r="AD32" i="13"/>
  <c r="AD56" i="13"/>
  <c r="AD63" i="13"/>
  <c r="AD74" i="13"/>
  <c r="AD95" i="13"/>
  <c r="AD77" i="13"/>
  <c r="AD94" i="13"/>
  <c r="AD103" i="13"/>
  <c r="AD102" i="13"/>
  <c r="AD130" i="13"/>
  <c r="AD129" i="13"/>
  <c r="AD131" i="13"/>
  <c r="AD133" i="13"/>
  <c r="BG12" i="13"/>
  <c r="BG31" i="13"/>
  <c r="BG42" i="13"/>
  <c r="BG18" i="13"/>
  <c r="BG52" i="13"/>
  <c r="BG61" i="13"/>
  <c r="BG62" i="13"/>
  <c r="BG88" i="13"/>
  <c r="BG72" i="13"/>
  <c r="BG80" i="13"/>
  <c r="BG112" i="13"/>
  <c r="BG94" i="13"/>
  <c r="BG118" i="13"/>
  <c r="BG109" i="13"/>
  <c r="BG128" i="13"/>
  <c r="BG127" i="13"/>
  <c r="BG139" i="13"/>
  <c r="BN16" i="13"/>
  <c r="BN43" i="13"/>
  <c r="BN52" i="13"/>
  <c r="BN51" i="13"/>
  <c r="BN42" i="13"/>
  <c r="BN63" i="13"/>
  <c r="BN55" i="13"/>
  <c r="BN69" i="13"/>
  <c r="BN93" i="13"/>
  <c r="BN75" i="13"/>
  <c r="BN108" i="13"/>
  <c r="BN95" i="13"/>
  <c r="BN115" i="13"/>
  <c r="BN103" i="13"/>
  <c r="BN116" i="13"/>
  <c r="BN133" i="13"/>
  <c r="BN147" i="13"/>
  <c r="AH48" i="13"/>
  <c r="AH138" i="13"/>
  <c r="AC72" i="13"/>
  <c r="AC123" i="13"/>
  <c r="AR14" i="13"/>
  <c r="AR11" i="13"/>
  <c r="AR12" i="13"/>
  <c r="AR43" i="13"/>
  <c r="AR50" i="13"/>
  <c r="AR60" i="13"/>
  <c r="AR44" i="13"/>
  <c r="AR74" i="13"/>
  <c r="AR116" i="13"/>
  <c r="AR64" i="13"/>
  <c r="AR96" i="13"/>
  <c r="AR92" i="13"/>
  <c r="AR94" i="13"/>
  <c r="AR134" i="13"/>
  <c r="AR128" i="13"/>
  <c r="AR125" i="13"/>
  <c r="AR144" i="13"/>
  <c r="BR13" i="13"/>
  <c r="BR65" i="13"/>
  <c r="Z51" i="13"/>
  <c r="Z81" i="13"/>
  <c r="Z55" i="13"/>
  <c r="Z104" i="13"/>
  <c r="Z77" i="13"/>
  <c r="Z65" i="13"/>
  <c r="Z135" i="13"/>
  <c r="Z17" i="13"/>
  <c r="Z67" i="13"/>
  <c r="AD20" i="13"/>
  <c r="AD33" i="13"/>
  <c r="AD35" i="13"/>
  <c r="AD45" i="13"/>
  <c r="AD41" i="13"/>
  <c r="AD58" i="13"/>
  <c r="AD87" i="13"/>
  <c r="AD97" i="13"/>
  <c r="AD100" i="13"/>
  <c r="AD80" i="13"/>
  <c r="AD105" i="13"/>
  <c r="AD108" i="13"/>
  <c r="AD110" i="13"/>
  <c r="AD107" i="13"/>
  <c r="AD120" i="13"/>
  <c r="AD139" i="13"/>
  <c r="AD141" i="13"/>
  <c r="BG9" i="13"/>
  <c r="BG24" i="13"/>
  <c r="BG22" i="13"/>
  <c r="BG51" i="13"/>
  <c r="BG26" i="13"/>
  <c r="BG41" i="13"/>
  <c r="BG66" i="13"/>
  <c r="BG67" i="13"/>
  <c r="BG82" i="13"/>
  <c r="BG79" i="13"/>
  <c r="BG91" i="13"/>
  <c r="BG114" i="13"/>
  <c r="BG107" i="13"/>
  <c r="BG129" i="13"/>
  <c r="BG102" i="13"/>
  <c r="BG125" i="13"/>
  <c r="BG135" i="13"/>
  <c r="BG147" i="13"/>
  <c r="BN21" i="13"/>
  <c r="BN24" i="13"/>
  <c r="BN40" i="13"/>
  <c r="BN11" i="13"/>
  <c r="BN50" i="13"/>
  <c r="BN68" i="13"/>
  <c r="BN64" i="13"/>
  <c r="BN89" i="13"/>
  <c r="BN65" i="13"/>
  <c r="BN92" i="13"/>
  <c r="BN78" i="13"/>
  <c r="BN88" i="13"/>
  <c r="BN121" i="13"/>
  <c r="BN111" i="13"/>
  <c r="BN138" i="13"/>
  <c r="BN136" i="13"/>
  <c r="BN132" i="13"/>
  <c r="AH12" i="13"/>
  <c r="AH81" i="13"/>
  <c r="AH133" i="13"/>
  <c r="AC59" i="13"/>
  <c r="AC128" i="13"/>
  <c r="AR47" i="13"/>
  <c r="AR19" i="13"/>
  <c r="AR20" i="13"/>
  <c r="AR51" i="13"/>
  <c r="AR26" i="13"/>
  <c r="AR65" i="13"/>
  <c r="AR52" i="13"/>
  <c r="AR54" i="13"/>
  <c r="AR76" i="13"/>
  <c r="AR72" i="13"/>
  <c r="AR105" i="13"/>
  <c r="AR107" i="13"/>
  <c r="AR104" i="13"/>
  <c r="AR100" i="13"/>
  <c r="AR118" i="13"/>
  <c r="AR133" i="13"/>
  <c r="AR145" i="13"/>
  <c r="BR27" i="13"/>
  <c r="BR84" i="13"/>
  <c r="Z38" i="13"/>
  <c r="Z113" i="13"/>
  <c r="Z34" i="13"/>
  <c r="Z22" i="13"/>
  <c r="Z23" i="13"/>
  <c r="AD10" i="13"/>
  <c r="AD19" i="13"/>
  <c r="AD28" i="13"/>
  <c r="AD39" i="13"/>
  <c r="AD15" i="13"/>
  <c r="AD46" i="13"/>
  <c r="AD57" i="13"/>
  <c r="AD51" i="13"/>
  <c r="AD73" i="13"/>
  <c r="AD79" i="13"/>
  <c r="AD62" i="13"/>
  <c r="AD112" i="13"/>
  <c r="AD83" i="13"/>
  <c r="AD135" i="13"/>
  <c r="AD125" i="13"/>
  <c r="AD128" i="13"/>
  <c r="AD132" i="13"/>
  <c r="BG19" i="13"/>
  <c r="BG30" i="13"/>
  <c r="BG32" i="13"/>
  <c r="BG43" i="13"/>
  <c r="BG44" i="13"/>
  <c r="BG57" i="13"/>
  <c r="BG53" i="13"/>
  <c r="BG55" i="13"/>
  <c r="BG90" i="13"/>
  <c r="BG73" i="13"/>
  <c r="BG89" i="13"/>
  <c r="BG106" i="13"/>
  <c r="BG95" i="13"/>
  <c r="BG124" i="13"/>
  <c r="BG121" i="13"/>
  <c r="BG131" i="13"/>
  <c r="BG143" i="13"/>
  <c r="BN12" i="13"/>
  <c r="BN26" i="13"/>
  <c r="BN18" i="13"/>
  <c r="BN45" i="13"/>
  <c r="BN27" i="13"/>
  <c r="BN62" i="13"/>
  <c r="BN46" i="13"/>
  <c r="BN56" i="13"/>
  <c r="BN109" i="13"/>
  <c r="BN77" i="13"/>
  <c r="BN90" i="13"/>
  <c r="BN94" i="13"/>
  <c r="BN100" i="13"/>
  <c r="BN124" i="13"/>
  <c r="BN119" i="13"/>
  <c r="BN129" i="13"/>
  <c r="BN143" i="13"/>
  <c r="AH31" i="13"/>
  <c r="AH92" i="13"/>
  <c r="AC18" i="13"/>
  <c r="AC62" i="13"/>
  <c r="AC146" i="13"/>
  <c r="AR16" i="13"/>
  <c r="AR27" i="13"/>
  <c r="AR36" i="13"/>
  <c r="AR55" i="13"/>
  <c r="AR41" i="13"/>
  <c r="AR99" i="13"/>
  <c r="AR45" i="13"/>
  <c r="AR67" i="13"/>
  <c r="AR90" i="13"/>
  <c r="AR81" i="13"/>
  <c r="AR98" i="13"/>
  <c r="AR77" i="13"/>
  <c r="AR119" i="13"/>
  <c r="AR121" i="13"/>
  <c r="AR131" i="13"/>
  <c r="AR126" i="13"/>
  <c r="BR20" i="13"/>
  <c r="BR128" i="13"/>
  <c r="AO11" i="13"/>
  <c r="AO26" i="13"/>
  <c r="AO24" i="13"/>
  <c r="AO34" i="13"/>
  <c r="AO28" i="13"/>
  <c r="AO43" i="13"/>
  <c r="AO47" i="13"/>
  <c r="AO49" i="13"/>
  <c r="AO110" i="13"/>
  <c r="AO81" i="13"/>
  <c r="AO93" i="13"/>
  <c r="AO108" i="13"/>
  <c r="AO97" i="13"/>
  <c r="AO140" i="13"/>
  <c r="AO113" i="13"/>
  <c r="AO118" i="13"/>
  <c r="AO136" i="13"/>
  <c r="AO133" i="13"/>
  <c r="AK12" i="13"/>
  <c r="AK29" i="13"/>
  <c r="AK34" i="13"/>
  <c r="AK56" i="13"/>
  <c r="AK72" i="13"/>
  <c r="AK39" i="13"/>
  <c r="AK69" i="13"/>
  <c r="AK90" i="13"/>
  <c r="AK94" i="13"/>
  <c r="AK114" i="13"/>
  <c r="AK79" i="13"/>
  <c r="AK83" i="13"/>
  <c r="AK112" i="13"/>
  <c r="AK118" i="13"/>
  <c r="AK120" i="13"/>
  <c r="AK133" i="13"/>
  <c r="AK134" i="13"/>
  <c r="AK139" i="13"/>
  <c r="BE17" i="13"/>
  <c r="BE66" i="13"/>
  <c r="BE147" i="13"/>
  <c r="BF47" i="13"/>
  <c r="BF126" i="13"/>
  <c r="AO13" i="13"/>
  <c r="AO19" i="13"/>
  <c r="AO15" i="13"/>
  <c r="AO45" i="13"/>
  <c r="AO36" i="13"/>
  <c r="AO51" i="13"/>
  <c r="AO55" i="13"/>
  <c r="AO57" i="13"/>
  <c r="AO78" i="13"/>
  <c r="AO59" i="13"/>
  <c r="AO83" i="13"/>
  <c r="AO79" i="13"/>
  <c r="AO100" i="13"/>
  <c r="AO126" i="13"/>
  <c r="AO119" i="13"/>
  <c r="AO123" i="13"/>
  <c r="AO129" i="13"/>
  <c r="AO141" i="13"/>
  <c r="AK11" i="13"/>
  <c r="AK10" i="13"/>
  <c r="AK19" i="13"/>
  <c r="AK37" i="13"/>
  <c r="AK16" i="13"/>
  <c r="AK47" i="13"/>
  <c r="AK75" i="13"/>
  <c r="AK53" i="13"/>
  <c r="AK102" i="13"/>
  <c r="AK62" i="13"/>
  <c r="AK87" i="13"/>
  <c r="AK91" i="13"/>
  <c r="AK93" i="13"/>
  <c r="AK107" i="13"/>
  <c r="AK117" i="13"/>
  <c r="AK128" i="13"/>
  <c r="AK142" i="13"/>
  <c r="AK147" i="13"/>
  <c r="BE27" i="13"/>
  <c r="BE76" i="13"/>
  <c r="BF61" i="13"/>
  <c r="BF134" i="13"/>
  <c r="Y145" i="13"/>
  <c r="Y18" i="13"/>
  <c r="Y10" i="13"/>
  <c r="AO25" i="13"/>
  <c r="AO22" i="13"/>
  <c r="AO23" i="13"/>
  <c r="AO50" i="13"/>
  <c r="AO46" i="13"/>
  <c r="AO61" i="13"/>
  <c r="AO73" i="13"/>
  <c r="AO60" i="13"/>
  <c r="AO98" i="13"/>
  <c r="AO67" i="13"/>
  <c r="AO91" i="13"/>
  <c r="AO87" i="13"/>
  <c r="AO105" i="13"/>
  <c r="AO122" i="13"/>
  <c r="AO121" i="13"/>
  <c r="AO135" i="13"/>
  <c r="AO137" i="13"/>
  <c r="AO142" i="13"/>
  <c r="AK31" i="13"/>
  <c r="AK15" i="13"/>
  <c r="AK27" i="13"/>
  <c r="AK41" i="13"/>
  <c r="AK24" i="13"/>
  <c r="AK55" i="13"/>
  <c r="AK43" i="13"/>
  <c r="AK61" i="13"/>
  <c r="AK96" i="13"/>
  <c r="AK70" i="13"/>
  <c r="AK95" i="13"/>
  <c r="AK105" i="13"/>
  <c r="AK106" i="13"/>
  <c r="AK115" i="13"/>
  <c r="AK131" i="13"/>
  <c r="AK148" i="13"/>
  <c r="AK143" i="13"/>
  <c r="BE33" i="13"/>
  <c r="BE101" i="13"/>
  <c r="BF16" i="13"/>
  <c r="BF84" i="13"/>
  <c r="BF132" i="13"/>
  <c r="AO30" i="13"/>
  <c r="AO32" i="13"/>
  <c r="AO31" i="13"/>
  <c r="AO35" i="13"/>
  <c r="AO29" i="13"/>
  <c r="AO71" i="13"/>
  <c r="AO40" i="13"/>
  <c r="AO62" i="13"/>
  <c r="AO85" i="13"/>
  <c r="AO75" i="13"/>
  <c r="AO101" i="13"/>
  <c r="AO95" i="13"/>
  <c r="AO116" i="13"/>
  <c r="AO103" i="13"/>
  <c r="AO125" i="13"/>
  <c r="AO144" i="13"/>
  <c r="AO145" i="13"/>
  <c r="AO143" i="13"/>
  <c r="AK18" i="13"/>
  <c r="AK21" i="13"/>
  <c r="AK35" i="13"/>
  <c r="AK46" i="13"/>
  <c r="AK32" i="13"/>
  <c r="AK68" i="13"/>
  <c r="AK51" i="13"/>
  <c r="AK58" i="13"/>
  <c r="AK76" i="13"/>
  <c r="AK82" i="13"/>
  <c r="AK99" i="13"/>
  <c r="AK110" i="13"/>
  <c r="AK127" i="13"/>
  <c r="AK119" i="13"/>
  <c r="AK121" i="13"/>
  <c r="AK124" i="13"/>
  <c r="AK144" i="13"/>
  <c r="BE64" i="13"/>
  <c r="BE88" i="13"/>
  <c r="BF41" i="13"/>
  <c r="BF75" i="13"/>
  <c r="AO9" i="13"/>
  <c r="AO18" i="13"/>
  <c r="AO38" i="13"/>
  <c r="AO41" i="13"/>
  <c r="AO37" i="13"/>
  <c r="AO72" i="13"/>
  <c r="AO48" i="13"/>
  <c r="AO70" i="13"/>
  <c r="AO94" i="13"/>
  <c r="AO86" i="13"/>
  <c r="AO106" i="13"/>
  <c r="AO80" i="13"/>
  <c r="AO99" i="13"/>
  <c r="AO111" i="13"/>
  <c r="AO130" i="13"/>
  <c r="AO124" i="13"/>
  <c r="AO138" i="13"/>
  <c r="AK22" i="13"/>
  <c r="AK20" i="13"/>
  <c r="AK40" i="13"/>
  <c r="AK50" i="13"/>
  <c r="AK38" i="13"/>
  <c r="AK73" i="13"/>
  <c r="AK60" i="13"/>
  <c r="AK66" i="13"/>
  <c r="AK77" i="13"/>
  <c r="AK63" i="13"/>
  <c r="AK97" i="13"/>
  <c r="AK116" i="13"/>
  <c r="AK103" i="13"/>
  <c r="AK100" i="13"/>
  <c r="AK129" i="13"/>
  <c r="AK132" i="13"/>
  <c r="AK137" i="13"/>
  <c r="BE29" i="13"/>
  <c r="BE119" i="13"/>
  <c r="BF43" i="13"/>
  <c r="BF101" i="13"/>
  <c r="BZ24" i="13"/>
  <c r="AO21" i="13"/>
  <c r="AO27" i="13"/>
  <c r="AO44" i="13"/>
  <c r="AO52" i="13"/>
  <c r="AO42" i="13"/>
  <c r="AO63" i="13"/>
  <c r="AO56" i="13"/>
  <c r="AO90" i="13"/>
  <c r="AO58" i="13"/>
  <c r="AO76" i="13"/>
  <c r="AO114" i="13"/>
  <c r="AO88" i="13"/>
  <c r="AO107" i="13"/>
  <c r="AO131" i="13"/>
  <c r="AO139" i="13"/>
  <c r="AO132" i="13"/>
  <c r="AO146" i="13"/>
  <c r="AK17" i="13"/>
  <c r="AK30" i="13"/>
  <c r="AK45" i="13"/>
  <c r="AK54" i="13"/>
  <c r="AK49" i="13"/>
  <c r="AK57" i="13"/>
  <c r="AK65" i="13"/>
  <c r="AK74" i="13"/>
  <c r="AK81" i="13"/>
  <c r="AK71" i="13"/>
  <c r="AK104" i="13"/>
  <c r="AK84" i="13"/>
  <c r="AK111" i="13"/>
  <c r="AK108" i="13"/>
  <c r="AK136" i="13"/>
  <c r="AK135" i="13"/>
  <c r="AK145" i="13"/>
  <c r="BE71" i="13"/>
  <c r="BE104" i="13"/>
  <c r="BF27" i="13"/>
  <c r="BF87" i="13"/>
  <c r="BZ91" i="13"/>
  <c r="AO14" i="13"/>
  <c r="AO16" i="13"/>
  <c r="AO33" i="13"/>
  <c r="AO20" i="13"/>
  <c r="AO65" i="13"/>
  <c r="AO39" i="13"/>
  <c r="AO69" i="13"/>
  <c r="AO92" i="13"/>
  <c r="AO74" i="13"/>
  <c r="AO82" i="13"/>
  <c r="AO109" i="13"/>
  <c r="AO89" i="13"/>
  <c r="AO120" i="13"/>
  <c r="AO112" i="13"/>
  <c r="AO127" i="13"/>
  <c r="AO128" i="13"/>
  <c r="AK9" i="13"/>
  <c r="AK23" i="13"/>
  <c r="AK26" i="13"/>
  <c r="AK36" i="13"/>
  <c r="AK67" i="13"/>
  <c r="AK33" i="13"/>
  <c r="AK64" i="13"/>
  <c r="AK52" i="13"/>
  <c r="AK85" i="13"/>
  <c r="AK89" i="13"/>
  <c r="AK78" i="13"/>
  <c r="AK98" i="13"/>
  <c r="AK101" i="13"/>
  <c r="AK123" i="13"/>
  <c r="AK109" i="13"/>
  <c r="AK130" i="13"/>
  <c r="AK125" i="13"/>
  <c r="BE78" i="13"/>
  <c r="BE137" i="13"/>
  <c r="BF71" i="13"/>
  <c r="BF103" i="13"/>
  <c r="Y67" i="13"/>
  <c r="AV18" i="13"/>
  <c r="AV31" i="13"/>
  <c r="AV54" i="13"/>
  <c r="AV43" i="13"/>
  <c r="AV52" i="13"/>
  <c r="AV57" i="13"/>
  <c r="AV75" i="13"/>
  <c r="AV88" i="13"/>
  <c r="AV104" i="13"/>
  <c r="AV118" i="13"/>
  <c r="AV144" i="13"/>
  <c r="BM33" i="13"/>
  <c r="BM70" i="13"/>
  <c r="BM129" i="13"/>
  <c r="AL54" i="13"/>
  <c r="AL142" i="13"/>
  <c r="BL40" i="13"/>
  <c r="BL115" i="13"/>
  <c r="BY34" i="13"/>
  <c r="BY148" i="13"/>
  <c r="AL57" i="13"/>
  <c r="AL130" i="13"/>
  <c r="BL50" i="13"/>
  <c r="BL128" i="13"/>
  <c r="BY64" i="13"/>
  <c r="BY29" i="13"/>
  <c r="BY90" i="13"/>
  <c r="AV19" i="13"/>
  <c r="AV17" i="13"/>
  <c r="AV20" i="13"/>
  <c r="AV47" i="13"/>
  <c r="AV13" i="13"/>
  <c r="AV64" i="13"/>
  <c r="AV50" i="13"/>
  <c r="AV83" i="13"/>
  <c r="AV101" i="13"/>
  <c r="AV120" i="13"/>
  <c r="BM22" i="13"/>
  <c r="BM35" i="13"/>
  <c r="AL51" i="13"/>
  <c r="AL143" i="13"/>
  <c r="BL31" i="13"/>
  <c r="BL93" i="13"/>
  <c r="BY23" i="13"/>
  <c r="BY85" i="13"/>
  <c r="BY117" i="13"/>
  <c r="BY54" i="13"/>
  <c r="BY87" i="13"/>
  <c r="AL9" i="13"/>
  <c r="AL61" i="13"/>
  <c r="BY67" i="13"/>
  <c r="AL146" i="13"/>
  <c r="AL147" i="13"/>
  <c r="AL123" i="13"/>
  <c r="AL116" i="13"/>
  <c r="AL118" i="13"/>
  <c r="AL92" i="13"/>
  <c r="AL113" i="13"/>
  <c r="AL94" i="13"/>
  <c r="AL69" i="13"/>
  <c r="AL75" i="13"/>
  <c r="AL60" i="13"/>
  <c r="AL59" i="13"/>
  <c r="AL67" i="13"/>
  <c r="AL23" i="13"/>
  <c r="AL40" i="13"/>
  <c r="AL30" i="13"/>
  <c r="AL29" i="13"/>
  <c r="AL19" i="13"/>
  <c r="AL145" i="13"/>
  <c r="AL140" i="13"/>
  <c r="AL139" i="13"/>
  <c r="AL128" i="13"/>
  <c r="AL122" i="13"/>
  <c r="AL91" i="13"/>
  <c r="AL99" i="13"/>
  <c r="AL88" i="13"/>
  <c r="AL89" i="13"/>
  <c r="AL80" i="13"/>
  <c r="AL43" i="13"/>
  <c r="AL74" i="13"/>
  <c r="AL46" i="13"/>
  <c r="AL47" i="13"/>
  <c r="AL55" i="13"/>
  <c r="AL14" i="13"/>
  <c r="AL16" i="13"/>
  <c r="AL33" i="13"/>
  <c r="AL144" i="13"/>
  <c r="AL135" i="13"/>
  <c r="AL127" i="13"/>
  <c r="AL119" i="13"/>
  <c r="AL125" i="13"/>
  <c r="AL83" i="13"/>
  <c r="AL117" i="13"/>
  <c r="AL95" i="13"/>
  <c r="AL81" i="13"/>
  <c r="AL73" i="13"/>
  <c r="AL50" i="13"/>
  <c r="AL68" i="13"/>
  <c r="AL38" i="13"/>
  <c r="AL41" i="13"/>
  <c r="AL34" i="13"/>
  <c r="AL11" i="13"/>
  <c r="AL28" i="13"/>
  <c r="AL10" i="13"/>
  <c r="AL136" i="13"/>
  <c r="AL132" i="13"/>
  <c r="AL129" i="13"/>
  <c r="AL115" i="13"/>
  <c r="AL110" i="13"/>
  <c r="AL100" i="13"/>
  <c r="AL111" i="13"/>
  <c r="AL70" i="13"/>
  <c r="AL77" i="13"/>
  <c r="AL65" i="13"/>
  <c r="AL42" i="13"/>
  <c r="AL56" i="13"/>
  <c r="AL49" i="13"/>
  <c r="AL37" i="13"/>
  <c r="AL26" i="13"/>
  <c r="AL44" i="13"/>
  <c r="AL17" i="13"/>
  <c r="AL141" i="13"/>
  <c r="AL124" i="13"/>
  <c r="AL121" i="13"/>
  <c r="AL107" i="13"/>
  <c r="AL102" i="13"/>
  <c r="AL98" i="13"/>
  <c r="AL108" i="13"/>
  <c r="AL62" i="13"/>
  <c r="AL76" i="13"/>
  <c r="AL71" i="13"/>
  <c r="AL84" i="13"/>
  <c r="AL63" i="13"/>
  <c r="AL32" i="13"/>
  <c r="AL36" i="13"/>
  <c r="AL18" i="13"/>
  <c r="AL39" i="13"/>
  <c r="AL22" i="13"/>
  <c r="AL133" i="13"/>
  <c r="AL137" i="13"/>
  <c r="AL120" i="13"/>
  <c r="AL114" i="13"/>
  <c r="AL112" i="13"/>
  <c r="AL90" i="13"/>
  <c r="AL103" i="13"/>
  <c r="AL93" i="13"/>
  <c r="AL97" i="13"/>
  <c r="AL66" i="13"/>
  <c r="AL79" i="13"/>
  <c r="AL58" i="13"/>
  <c r="AL24" i="13"/>
  <c r="AL48" i="13"/>
  <c r="AL78" i="13"/>
  <c r="AL25" i="13"/>
  <c r="AL27" i="13"/>
  <c r="AL148" i="13"/>
  <c r="AL131" i="13"/>
  <c r="AL126" i="13"/>
  <c r="AL106" i="13"/>
  <c r="AL101" i="13"/>
  <c r="AL82" i="13"/>
  <c r="AL109" i="13"/>
  <c r="AL87" i="13"/>
  <c r="AL96" i="13"/>
  <c r="AL52" i="13"/>
  <c r="AL64" i="13"/>
  <c r="AL72" i="13"/>
  <c r="AL31" i="13"/>
  <c r="AL45" i="13"/>
  <c r="AL53" i="13"/>
  <c r="AL21" i="13"/>
  <c r="AL12" i="13"/>
  <c r="BM133" i="13"/>
  <c r="BM132" i="13"/>
  <c r="BM144" i="13"/>
  <c r="BM104" i="13"/>
  <c r="BM127" i="13"/>
  <c r="BM105" i="13"/>
  <c r="BM79" i="13"/>
  <c r="BM76" i="13"/>
  <c r="BM74" i="13"/>
  <c r="BM84" i="13"/>
  <c r="BM48" i="13"/>
  <c r="BM73" i="13"/>
  <c r="BM29" i="13"/>
  <c r="BM46" i="13"/>
  <c r="BM45" i="13"/>
  <c r="BM25" i="13"/>
  <c r="BM27" i="13"/>
  <c r="BM14" i="13"/>
  <c r="BM147" i="13"/>
  <c r="BM128" i="13"/>
  <c r="BM121" i="13"/>
  <c r="BM103" i="13"/>
  <c r="BM99" i="13"/>
  <c r="BM96" i="13"/>
  <c r="BM108" i="13"/>
  <c r="BM82" i="13"/>
  <c r="BM58" i="13"/>
  <c r="BM62" i="13"/>
  <c r="BM69" i="13"/>
  <c r="BM63" i="13"/>
  <c r="BM53" i="13"/>
  <c r="BM71" i="13"/>
  <c r="BM52" i="13"/>
  <c r="BM146" i="13"/>
  <c r="BM124" i="13"/>
  <c r="BM135" i="13"/>
  <c r="BM140" i="13"/>
  <c r="BM109" i="13"/>
  <c r="BM88" i="13"/>
  <c r="BM102" i="13"/>
  <c r="BM75" i="13"/>
  <c r="BM120" i="13"/>
  <c r="BM65" i="13"/>
  <c r="BM64" i="13"/>
  <c r="BM101" i="13"/>
  <c r="BM42" i="13"/>
  <c r="BM61" i="13"/>
  <c r="BM44" i="13"/>
  <c r="BM18" i="13"/>
  <c r="BM50" i="13"/>
  <c r="BM138" i="13"/>
  <c r="BM136" i="13"/>
  <c r="BM130" i="13"/>
  <c r="BM131" i="13"/>
  <c r="BM98" i="13"/>
  <c r="BM80" i="13"/>
  <c r="BM115" i="13"/>
  <c r="BM67" i="13"/>
  <c r="BM81" i="13"/>
  <c r="BM49" i="13"/>
  <c r="BM55" i="13"/>
  <c r="BM143" i="13"/>
  <c r="BM145" i="13"/>
  <c r="BM118" i="13"/>
  <c r="BM113" i="13"/>
  <c r="BM126" i="13"/>
  <c r="BM97" i="13"/>
  <c r="BM114" i="13"/>
  <c r="BM91" i="13"/>
  <c r="BM59" i="13"/>
  <c r="BM77" i="13"/>
  <c r="BM60" i="13"/>
  <c r="BM47" i="13"/>
  <c r="BM72" i="13"/>
  <c r="BM28" i="13"/>
  <c r="BM37" i="13"/>
  <c r="BM23" i="13"/>
  <c r="BM24" i="13"/>
  <c r="BM10" i="13"/>
  <c r="BM142" i="13"/>
  <c r="BM139" i="13"/>
  <c r="BM123" i="13"/>
  <c r="BM119" i="13"/>
  <c r="BM125" i="13"/>
  <c r="BM89" i="13"/>
  <c r="BM95" i="13"/>
  <c r="BM83" i="13"/>
  <c r="BM90" i="13"/>
  <c r="BM93" i="13"/>
  <c r="BM57" i="13"/>
  <c r="BM39" i="13"/>
  <c r="BM51" i="13"/>
  <c r="BM20" i="13"/>
  <c r="BM34" i="13"/>
  <c r="BM15" i="13"/>
  <c r="BM19" i="13"/>
  <c r="BM16" i="13"/>
  <c r="BM141" i="13"/>
  <c r="BM137" i="13"/>
  <c r="BM117" i="13"/>
  <c r="BM112" i="13"/>
  <c r="BM122" i="13"/>
  <c r="BM116" i="13"/>
  <c r="BM87" i="13"/>
  <c r="BM78" i="13"/>
  <c r="BM86" i="13"/>
  <c r="BM85" i="13"/>
  <c r="BM56" i="13"/>
  <c r="BM106" i="13"/>
  <c r="BM43" i="13"/>
  <c r="BM12" i="13"/>
  <c r="BM54" i="13"/>
  <c r="BM30" i="13"/>
  <c r="BM13" i="13"/>
  <c r="BM9" i="13"/>
  <c r="BY125" i="13"/>
  <c r="BY98" i="13"/>
  <c r="BY95" i="13"/>
  <c r="BY134" i="13"/>
  <c r="BY115" i="13"/>
  <c r="BY112" i="13"/>
  <c r="BY71" i="13"/>
  <c r="BY88" i="13"/>
  <c r="BY97" i="13"/>
  <c r="BY37" i="13"/>
  <c r="BY42" i="13"/>
  <c r="BY96" i="13"/>
  <c r="BY9" i="13"/>
  <c r="BY22" i="13"/>
  <c r="BY11" i="13"/>
  <c r="BY58" i="13"/>
  <c r="BY10" i="13"/>
  <c r="BY86" i="13"/>
  <c r="BY146" i="13"/>
  <c r="BY143" i="13"/>
  <c r="BY140" i="13"/>
  <c r="BY118" i="13"/>
  <c r="BY99" i="13"/>
  <c r="BY105" i="13"/>
  <c r="BY55" i="13"/>
  <c r="BY84" i="13"/>
  <c r="BY83" i="13"/>
  <c r="BY128" i="13"/>
  <c r="BY26" i="13"/>
  <c r="BY70" i="13"/>
  <c r="BY75" i="13"/>
  <c r="BY66" i="13"/>
  <c r="BY35" i="13"/>
  <c r="BY32" i="13"/>
  <c r="BY77" i="13"/>
  <c r="BY138" i="13"/>
  <c r="BY135" i="13"/>
  <c r="BY132" i="13"/>
  <c r="BY110" i="13"/>
  <c r="BY91" i="13"/>
  <c r="BY145" i="13"/>
  <c r="BY121" i="13"/>
  <c r="BY76" i="13"/>
  <c r="BY81" i="13"/>
  <c r="BY82" i="13"/>
  <c r="BY69" i="13"/>
  <c r="BY56" i="13"/>
  <c r="BY61" i="13"/>
  <c r="BY62" i="13"/>
  <c r="BY33" i="13"/>
  <c r="BY30" i="13"/>
  <c r="BY73" i="13"/>
  <c r="BY130" i="13"/>
  <c r="BY127" i="13"/>
  <c r="BY124" i="13"/>
  <c r="BY147" i="13"/>
  <c r="BY144" i="13"/>
  <c r="BY113" i="13"/>
  <c r="BY109" i="13"/>
  <c r="BY68" i="13"/>
  <c r="BY53" i="13"/>
  <c r="BY80" i="13"/>
  <c r="BY65" i="13"/>
  <c r="BY46" i="13"/>
  <c r="BY57" i="13"/>
  <c r="BY40" i="13"/>
  <c r="BY31" i="13"/>
  <c r="BY28" i="13"/>
  <c r="BY59" i="13"/>
  <c r="BY122" i="13"/>
  <c r="BY119" i="13"/>
  <c r="BY116" i="13"/>
  <c r="BY139" i="13"/>
  <c r="BY136" i="13"/>
  <c r="BY93" i="13"/>
  <c r="BY101" i="13"/>
  <c r="BY60" i="13"/>
  <c r="BY51" i="13"/>
  <c r="BY78" i="13"/>
  <c r="BY47" i="13"/>
  <c r="BY44" i="13"/>
  <c r="BY43" i="13"/>
  <c r="BY38" i="13"/>
  <c r="BY24" i="13"/>
  <c r="BY21" i="13"/>
  <c r="BY27" i="13"/>
  <c r="BY141" i="13"/>
  <c r="BY114" i="13"/>
  <c r="BY111" i="13"/>
  <c r="BY108" i="13"/>
  <c r="BY131" i="13"/>
  <c r="BY129" i="13"/>
  <c r="BY92" i="13"/>
  <c r="BY94" i="13"/>
  <c r="BY52" i="13"/>
  <c r="BY49" i="13"/>
  <c r="BY50" i="13"/>
  <c r="BY20" i="13"/>
  <c r="BY25" i="13"/>
  <c r="BY41" i="13"/>
  <c r="BY36" i="13"/>
  <c r="BY16" i="13"/>
  <c r="BY13" i="13"/>
  <c r="BY15" i="13"/>
  <c r="BY133" i="13"/>
  <c r="BY106" i="13"/>
  <c r="BY103" i="13"/>
  <c r="BY142" i="13"/>
  <c r="BY123" i="13"/>
  <c r="BY120" i="13"/>
  <c r="BY79" i="13"/>
  <c r="BY89" i="13"/>
  <c r="BY137" i="13"/>
  <c r="BY45" i="13"/>
  <c r="BY48" i="13"/>
  <c r="BY12" i="13"/>
  <c r="BY17" i="13"/>
  <c r="BY39" i="13"/>
  <c r="BY19" i="13"/>
  <c r="BY72" i="13"/>
  <c r="BY18" i="13"/>
  <c r="BY100" i="13"/>
  <c r="BL136" i="13"/>
  <c r="BL130" i="13"/>
  <c r="BL119" i="13"/>
  <c r="BL120" i="13"/>
  <c r="BL117" i="13"/>
  <c r="BL101" i="13"/>
  <c r="BL88" i="13"/>
  <c r="BL92" i="13"/>
  <c r="BL68" i="13"/>
  <c r="BL77" i="13"/>
  <c r="BL61" i="13"/>
  <c r="BL48" i="13"/>
  <c r="BL52" i="13"/>
  <c r="BL13" i="13"/>
  <c r="BL35" i="13"/>
  <c r="BL32" i="13"/>
  <c r="BL28" i="13"/>
  <c r="BL14" i="13"/>
  <c r="BL142" i="13"/>
  <c r="BL137" i="13"/>
  <c r="BL118" i="13"/>
  <c r="BL114" i="13"/>
  <c r="BL127" i="13"/>
  <c r="BL109" i="13"/>
  <c r="BL99" i="13"/>
  <c r="BL94" i="13"/>
  <c r="BL82" i="13"/>
  <c r="BL85" i="13"/>
  <c r="BL70" i="13"/>
  <c r="BL69" i="13"/>
  <c r="BL43" i="13"/>
  <c r="BL53" i="13"/>
  <c r="BL37" i="13"/>
  <c r="BL16" i="13"/>
  <c r="BL23" i="13"/>
  <c r="BL26" i="13"/>
  <c r="BL134" i="13"/>
  <c r="BL132" i="13"/>
  <c r="BL145" i="13"/>
  <c r="BL113" i="13"/>
  <c r="BL121" i="13"/>
  <c r="BL98" i="13"/>
  <c r="BL110" i="13"/>
  <c r="BL83" i="13"/>
  <c r="BL75" i="13"/>
  <c r="BL91" i="13"/>
  <c r="BL65" i="13"/>
  <c r="BL64" i="13"/>
  <c r="BL38" i="13"/>
  <c r="BL42" i="13"/>
  <c r="BL34" i="13"/>
  <c r="BL9" i="13"/>
  <c r="BL20" i="13"/>
  <c r="BL148" i="13"/>
  <c r="BL129" i="13"/>
  <c r="BL140" i="13"/>
  <c r="BL105" i="13"/>
  <c r="BL116" i="13"/>
  <c r="BL97" i="13"/>
  <c r="BL103" i="13"/>
  <c r="BL111" i="13"/>
  <c r="BL67" i="13"/>
  <c r="BL79" i="13"/>
  <c r="BL49" i="13"/>
  <c r="BL73" i="13"/>
  <c r="BL30" i="13"/>
  <c r="BL36" i="13"/>
  <c r="BL54" i="13"/>
  <c r="BL25" i="13"/>
  <c r="BL27" i="13"/>
  <c r="BL147" i="13"/>
  <c r="BL135" i="13"/>
  <c r="BL131" i="13"/>
  <c r="BL112" i="13"/>
  <c r="BL108" i="13"/>
  <c r="BL89" i="13"/>
  <c r="BL133" i="13"/>
  <c r="BL87" i="13"/>
  <c r="BL59" i="13"/>
  <c r="BL71" i="13"/>
  <c r="BL41" i="13"/>
  <c r="BL58" i="13"/>
  <c r="BL22" i="13"/>
  <c r="BL66" i="13"/>
  <c r="BL45" i="13"/>
  <c r="BL17" i="13"/>
  <c r="BL15" i="13"/>
  <c r="BL139" i="13"/>
  <c r="BL125" i="13"/>
  <c r="BL126" i="13"/>
  <c r="BL104" i="13"/>
  <c r="BL100" i="13"/>
  <c r="BL81" i="13"/>
  <c r="BL107" i="13"/>
  <c r="BL78" i="13"/>
  <c r="BL95" i="13"/>
  <c r="BL63" i="13"/>
  <c r="BL57" i="13"/>
  <c r="BL72" i="13"/>
  <c r="BL29" i="13"/>
  <c r="BL51" i="13"/>
  <c r="BL33" i="13"/>
  <c r="BL18" i="13"/>
  <c r="BL11" i="13"/>
  <c r="BL144" i="13"/>
  <c r="BL146" i="13"/>
  <c r="BL124" i="13"/>
  <c r="BL122" i="13"/>
  <c r="BL123" i="13"/>
  <c r="BL106" i="13"/>
  <c r="BL96" i="13"/>
  <c r="BL102" i="13"/>
  <c r="BL76" i="13"/>
  <c r="BL86" i="13"/>
  <c r="BL74" i="13"/>
  <c r="BL56" i="13"/>
  <c r="BL62" i="13"/>
  <c r="BL21" i="13"/>
  <c r="BL46" i="13"/>
  <c r="BL39" i="13"/>
  <c r="BL12" i="13"/>
  <c r="BL10" i="13"/>
  <c r="AV139" i="13"/>
  <c r="AV131" i="13"/>
  <c r="AV138" i="13"/>
  <c r="AV126" i="13"/>
  <c r="AV100" i="13"/>
  <c r="AV81" i="13"/>
  <c r="AV115" i="13"/>
  <c r="AV60" i="13"/>
  <c r="AV87" i="13"/>
  <c r="AV72" i="13"/>
  <c r="AV56" i="13"/>
  <c r="AV143" i="13"/>
  <c r="AV145" i="13"/>
  <c r="AV137" i="13"/>
  <c r="AV134" i="13"/>
  <c r="AV135" i="13"/>
  <c r="AV132" i="13"/>
  <c r="AV113" i="13"/>
  <c r="AV128" i="13"/>
  <c r="AV109" i="13"/>
  <c r="AV80" i="13"/>
  <c r="AV79" i="13"/>
  <c r="AV67" i="13"/>
  <c r="AV78" i="13"/>
  <c r="AV49" i="13"/>
  <c r="AV69" i="13"/>
  <c r="AV30" i="13"/>
  <c r="AV37" i="13"/>
  <c r="AV34" i="13"/>
  <c r="AV148" i="13"/>
  <c r="AV129" i="13"/>
  <c r="AV127" i="13"/>
  <c r="AV105" i="13"/>
  <c r="AV117" i="13"/>
  <c r="AV97" i="13"/>
  <c r="AV110" i="13"/>
  <c r="AV76" i="13"/>
  <c r="AV59" i="13"/>
  <c r="AV71" i="13"/>
  <c r="AV147" i="13"/>
  <c r="AV125" i="13"/>
  <c r="AV122" i="13"/>
  <c r="AV133" i="13"/>
  <c r="AV108" i="13"/>
  <c r="AV89" i="13"/>
  <c r="AV99" i="13"/>
  <c r="AV68" i="13"/>
  <c r="AV95" i="13"/>
  <c r="AV63" i="13"/>
  <c r="AV61" i="13"/>
  <c r="AV73" i="13"/>
  <c r="AV29" i="13"/>
  <c r="AV74" i="13"/>
  <c r="BM17" i="13"/>
  <c r="BM68" i="13"/>
  <c r="BM111" i="13"/>
  <c r="AL35" i="13"/>
  <c r="AL104" i="13"/>
  <c r="BL55" i="13"/>
  <c r="BL90" i="13"/>
  <c r="BY102" i="13"/>
  <c r="BY107" i="13"/>
  <c r="Y134" i="13"/>
  <c r="Y72" i="13"/>
  <c r="AU18" i="13"/>
  <c r="AU26" i="13"/>
  <c r="AU17" i="13"/>
  <c r="AU80" i="13"/>
  <c r="AU14" i="13"/>
  <c r="AU31" i="13"/>
  <c r="AU70" i="13"/>
  <c r="AU62" i="13"/>
  <c r="AU95" i="13"/>
  <c r="AU103" i="13"/>
  <c r="AU85" i="13"/>
  <c r="AU117" i="13"/>
  <c r="AU102" i="13"/>
  <c r="AU132" i="13"/>
  <c r="AU129" i="13"/>
  <c r="AU138" i="13"/>
  <c r="AU133" i="13"/>
  <c r="AU145" i="13"/>
  <c r="AM15" i="13"/>
  <c r="AM18" i="13"/>
  <c r="AM21" i="13"/>
  <c r="AM66" i="13"/>
  <c r="AM52" i="13"/>
  <c r="AM31" i="13"/>
  <c r="AM58" i="13"/>
  <c r="AM42" i="13"/>
  <c r="AM79" i="13"/>
  <c r="AM60" i="13"/>
  <c r="AM95" i="13"/>
  <c r="AM111" i="13"/>
  <c r="AM98" i="13"/>
  <c r="AM127" i="13"/>
  <c r="AM118" i="13"/>
  <c r="AM142" i="13"/>
  <c r="AM130" i="13"/>
  <c r="AM143" i="13"/>
  <c r="BJ11" i="13"/>
  <c r="BJ29" i="13"/>
  <c r="BJ18" i="13"/>
  <c r="BJ36" i="13"/>
  <c r="BJ48" i="13"/>
  <c r="BJ46" i="13"/>
  <c r="BJ42" i="13"/>
  <c r="BJ74" i="13"/>
  <c r="BJ93" i="13"/>
  <c r="BJ87" i="13"/>
  <c r="BJ94" i="13"/>
  <c r="BJ82" i="13"/>
  <c r="BJ92" i="13"/>
  <c r="BJ137" i="13"/>
  <c r="BJ108" i="13"/>
  <c r="BJ130" i="13"/>
  <c r="BJ124" i="13"/>
  <c r="BJ138" i="13"/>
  <c r="AT28" i="13"/>
  <c r="AT14" i="13"/>
  <c r="AT26" i="13"/>
  <c r="AT37" i="13"/>
  <c r="AT48" i="13"/>
  <c r="AT59" i="13"/>
  <c r="AT42" i="13"/>
  <c r="AT63" i="13"/>
  <c r="AT113" i="13"/>
  <c r="AT84" i="13"/>
  <c r="AT94" i="13"/>
  <c r="AT90" i="13"/>
  <c r="AT108" i="13"/>
  <c r="AT106" i="13"/>
  <c r="AT122" i="13"/>
  <c r="AT147" i="13"/>
  <c r="AT132" i="13"/>
  <c r="AT146" i="13"/>
  <c r="AU28" i="13"/>
  <c r="AU52" i="13"/>
  <c r="AU25" i="13"/>
  <c r="AU34" i="13"/>
  <c r="AU22" i="13"/>
  <c r="AU48" i="13"/>
  <c r="AU41" i="13"/>
  <c r="AU51" i="13"/>
  <c r="AU77" i="13"/>
  <c r="AU108" i="13"/>
  <c r="AU93" i="13"/>
  <c r="AU81" i="13"/>
  <c r="AU107" i="13"/>
  <c r="AU105" i="13"/>
  <c r="AU115" i="13"/>
  <c r="AU130" i="13"/>
  <c r="AU147" i="13"/>
  <c r="AM20" i="13"/>
  <c r="AM27" i="13"/>
  <c r="AM17" i="13"/>
  <c r="AM71" i="13"/>
  <c r="AM37" i="13"/>
  <c r="AM38" i="13"/>
  <c r="AM63" i="13"/>
  <c r="AM50" i="13"/>
  <c r="AM84" i="13"/>
  <c r="AM68" i="13"/>
  <c r="AM112" i="13"/>
  <c r="AM99" i="13"/>
  <c r="AM100" i="13"/>
  <c r="AM132" i="13"/>
  <c r="AM106" i="13"/>
  <c r="AM120" i="13"/>
  <c r="AM138" i="13"/>
  <c r="AM144" i="13"/>
  <c r="BJ27" i="13"/>
  <c r="BJ9" i="13"/>
  <c r="BJ26" i="13"/>
  <c r="BJ41" i="13"/>
  <c r="BJ24" i="13"/>
  <c r="BJ54" i="13"/>
  <c r="BJ50" i="13"/>
  <c r="BJ52" i="13"/>
  <c r="BJ95" i="13"/>
  <c r="BJ61" i="13"/>
  <c r="BJ103" i="13"/>
  <c r="BJ90" i="13"/>
  <c r="BJ102" i="13"/>
  <c r="BJ106" i="13"/>
  <c r="BJ116" i="13"/>
  <c r="BJ135" i="13"/>
  <c r="BJ148" i="13"/>
  <c r="BJ146" i="13"/>
  <c r="AT17" i="13"/>
  <c r="AT20" i="13"/>
  <c r="AT34" i="13"/>
  <c r="AT53" i="13"/>
  <c r="AT24" i="13"/>
  <c r="AT64" i="13"/>
  <c r="AT50" i="13"/>
  <c r="AT74" i="13"/>
  <c r="AT75" i="13"/>
  <c r="AT97" i="13"/>
  <c r="AT104" i="13"/>
  <c r="AT98" i="13"/>
  <c r="AT102" i="13"/>
  <c r="AT114" i="13"/>
  <c r="AT116" i="13"/>
  <c r="AT127" i="13"/>
  <c r="AT148" i="13"/>
  <c r="BW87" i="13"/>
  <c r="BW91" i="13"/>
  <c r="BW58" i="13"/>
  <c r="BW53" i="13"/>
  <c r="BW135" i="13"/>
  <c r="BW121" i="13"/>
  <c r="BW140" i="13"/>
  <c r="BW109" i="13"/>
  <c r="BW112" i="13"/>
  <c r="Y122" i="13"/>
  <c r="Y116" i="13"/>
  <c r="AU24" i="13"/>
  <c r="AU20" i="13"/>
  <c r="AU33" i="13"/>
  <c r="AU47" i="13"/>
  <c r="AU30" i="13"/>
  <c r="AU37" i="13"/>
  <c r="AU49" i="13"/>
  <c r="AU67" i="13"/>
  <c r="AU83" i="13"/>
  <c r="AU61" i="13"/>
  <c r="AU99" i="13"/>
  <c r="AU89" i="13"/>
  <c r="AU91" i="13"/>
  <c r="AU113" i="13"/>
  <c r="AU119" i="13"/>
  <c r="AU123" i="13"/>
  <c r="AU140" i="13"/>
  <c r="AM9" i="13"/>
  <c r="AM32" i="13"/>
  <c r="AM25" i="13"/>
  <c r="AM35" i="13"/>
  <c r="AM54" i="13"/>
  <c r="AM43" i="13"/>
  <c r="AM73" i="13"/>
  <c r="AM65" i="13"/>
  <c r="AM92" i="13"/>
  <c r="AM76" i="13"/>
  <c r="AM85" i="13"/>
  <c r="AM81" i="13"/>
  <c r="AM110" i="13"/>
  <c r="AM125" i="13"/>
  <c r="AM114" i="13"/>
  <c r="AM124" i="13"/>
  <c r="AM123" i="13"/>
  <c r="AM137" i="13"/>
  <c r="BJ12" i="13"/>
  <c r="BJ17" i="13"/>
  <c r="BJ34" i="13"/>
  <c r="BJ49" i="13"/>
  <c r="BJ32" i="13"/>
  <c r="BJ58" i="13"/>
  <c r="BJ60" i="13"/>
  <c r="BJ57" i="13"/>
  <c r="BJ75" i="13"/>
  <c r="BJ69" i="13"/>
  <c r="BJ96" i="13"/>
  <c r="BJ105" i="13"/>
  <c r="BJ110" i="13"/>
  <c r="BJ114" i="13"/>
  <c r="BJ132" i="13"/>
  <c r="BJ127" i="13"/>
  <c r="BJ133" i="13"/>
  <c r="AT29" i="13"/>
  <c r="AT19" i="13"/>
  <c r="AT41" i="13"/>
  <c r="AT39" i="13"/>
  <c r="AT32" i="13"/>
  <c r="AT56" i="13"/>
  <c r="AT43" i="13"/>
  <c r="AT65" i="13"/>
  <c r="AT77" i="13"/>
  <c r="AT62" i="13"/>
  <c r="AT100" i="13"/>
  <c r="AT109" i="13"/>
  <c r="AT110" i="13"/>
  <c r="AT125" i="13"/>
  <c r="AT128" i="13"/>
  <c r="AT123" i="13"/>
  <c r="AT133" i="13"/>
  <c r="AU40" i="13"/>
  <c r="AU10" i="13"/>
  <c r="AU46" i="13"/>
  <c r="AU35" i="13"/>
  <c r="AU39" i="13"/>
  <c r="AU45" i="13"/>
  <c r="AU57" i="13"/>
  <c r="AU64" i="13"/>
  <c r="AU88" i="13"/>
  <c r="AU69" i="13"/>
  <c r="AU128" i="13"/>
  <c r="AU97" i="13"/>
  <c r="AU111" i="13"/>
  <c r="AU124" i="13"/>
  <c r="AU125" i="13"/>
  <c r="AU131" i="13"/>
  <c r="AU148" i="13"/>
  <c r="AM12" i="13"/>
  <c r="AM28" i="13"/>
  <c r="AM33" i="13"/>
  <c r="AM40" i="13"/>
  <c r="AM14" i="13"/>
  <c r="AM45" i="13"/>
  <c r="AM41" i="13"/>
  <c r="AM70" i="13"/>
  <c r="AM94" i="13"/>
  <c r="AM77" i="13"/>
  <c r="AM93" i="13"/>
  <c r="AM89" i="13"/>
  <c r="AM91" i="13"/>
  <c r="AM117" i="13"/>
  <c r="AM115" i="13"/>
  <c r="AM136" i="13"/>
  <c r="AM131" i="13"/>
  <c r="AM145" i="13"/>
  <c r="BJ14" i="13"/>
  <c r="BJ25" i="13"/>
  <c r="BJ40" i="13"/>
  <c r="BJ53" i="13"/>
  <c r="BJ39" i="13"/>
  <c r="BJ63" i="13"/>
  <c r="BJ89" i="13"/>
  <c r="BJ65" i="13"/>
  <c r="BJ81" i="13"/>
  <c r="BJ62" i="13"/>
  <c r="BJ104" i="13"/>
  <c r="BJ109" i="13"/>
  <c r="BJ117" i="13"/>
  <c r="BJ119" i="13"/>
  <c r="BJ142" i="13"/>
  <c r="BJ134" i="13"/>
  <c r="BJ141" i="13"/>
  <c r="AT25" i="13"/>
  <c r="AT27" i="13"/>
  <c r="AT47" i="13"/>
  <c r="AT44" i="13"/>
  <c r="AT40" i="13"/>
  <c r="AT60" i="13"/>
  <c r="AT51" i="13"/>
  <c r="AT73" i="13"/>
  <c r="AT88" i="13"/>
  <c r="AT70" i="13"/>
  <c r="AT96" i="13"/>
  <c r="AT83" i="13"/>
  <c r="AT118" i="13"/>
  <c r="AT129" i="13"/>
  <c r="AT120" i="13"/>
  <c r="AT131" i="13"/>
  <c r="AT141" i="13"/>
  <c r="AU16" i="13"/>
  <c r="AU13" i="13"/>
  <c r="AU54" i="13"/>
  <c r="AU36" i="13"/>
  <c r="AU44" i="13"/>
  <c r="AU53" i="13"/>
  <c r="AU66" i="13"/>
  <c r="AU72" i="13"/>
  <c r="AU60" i="13"/>
  <c r="AU79" i="13"/>
  <c r="AU104" i="13"/>
  <c r="AU122" i="13"/>
  <c r="AU101" i="13"/>
  <c r="AU106" i="13"/>
  <c r="AU146" i="13"/>
  <c r="AU134" i="13"/>
  <c r="AU135" i="13"/>
  <c r="AM11" i="13"/>
  <c r="AM16" i="13"/>
  <c r="AM39" i="13"/>
  <c r="AM48" i="13"/>
  <c r="AM22" i="13"/>
  <c r="AM53" i="13"/>
  <c r="AM49" i="13"/>
  <c r="AM51" i="13"/>
  <c r="AM74" i="13"/>
  <c r="AM61" i="13"/>
  <c r="AM102" i="13"/>
  <c r="AM97" i="13"/>
  <c r="AM101" i="13"/>
  <c r="AM122" i="13"/>
  <c r="AM146" i="13"/>
  <c r="AM129" i="13"/>
  <c r="AM147" i="13"/>
  <c r="BJ20" i="13"/>
  <c r="BJ33" i="13"/>
  <c r="BJ45" i="13"/>
  <c r="BJ55" i="13"/>
  <c r="BJ44" i="13"/>
  <c r="BJ68" i="13"/>
  <c r="BJ43" i="13"/>
  <c r="BJ73" i="13"/>
  <c r="BJ88" i="13"/>
  <c r="BJ70" i="13"/>
  <c r="BJ112" i="13"/>
  <c r="BJ83" i="13"/>
  <c r="BJ122" i="13"/>
  <c r="BJ128" i="13"/>
  <c r="BJ120" i="13"/>
  <c r="BJ147" i="13"/>
  <c r="BJ143" i="13"/>
  <c r="AT33" i="13"/>
  <c r="AT11" i="13"/>
  <c r="AT68" i="13"/>
  <c r="AT55" i="13"/>
  <c r="AT45" i="13"/>
  <c r="AT57" i="13"/>
  <c r="AT67" i="13"/>
  <c r="AT81" i="13"/>
  <c r="AT76" i="13"/>
  <c r="AT78" i="13"/>
  <c r="AT105" i="13"/>
  <c r="AT91" i="13"/>
  <c r="AT137" i="13"/>
  <c r="AT99" i="13"/>
  <c r="AT130" i="13"/>
  <c r="AT134" i="13"/>
  <c r="AT136" i="13"/>
  <c r="AU12" i="13"/>
  <c r="AU29" i="13"/>
  <c r="AU19" i="13"/>
  <c r="AU58" i="13"/>
  <c r="AU38" i="13"/>
  <c r="AU55" i="13"/>
  <c r="AU78" i="13"/>
  <c r="AU71" i="13"/>
  <c r="AU86" i="13"/>
  <c r="AU68" i="13"/>
  <c r="AU84" i="13"/>
  <c r="AU110" i="13"/>
  <c r="AU82" i="13"/>
  <c r="AU109" i="13"/>
  <c r="AU114" i="13"/>
  <c r="AU120" i="13"/>
  <c r="AU139" i="13"/>
  <c r="AU143" i="13"/>
  <c r="AM26" i="13"/>
  <c r="AM24" i="13"/>
  <c r="AM44" i="13"/>
  <c r="AM56" i="13"/>
  <c r="AM30" i="13"/>
  <c r="AM62" i="13"/>
  <c r="AM57" i="13"/>
  <c r="AM64" i="13"/>
  <c r="AM80" i="13"/>
  <c r="AM69" i="13"/>
  <c r="AM107" i="13"/>
  <c r="AM104" i="13"/>
  <c r="AM109" i="13"/>
  <c r="AM139" i="13"/>
  <c r="AM119" i="13"/>
  <c r="AM134" i="13"/>
  <c r="AM140" i="13"/>
  <c r="BJ22" i="13"/>
  <c r="BJ16" i="13"/>
  <c r="BJ47" i="13"/>
  <c r="BJ15" i="13"/>
  <c r="BJ67" i="13"/>
  <c r="BJ56" i="13"/>
  <c r="BJ51" i="13"/>
  <c r="BJ77" i="13"/>
  <c r="BJ113" i="13"/>
  <c r="BJ79" i="13"/>
  <c r="BJ97" i="13"/>
  <c r="BJ91" i="13"/>
  <c r="BJ118" i="13"/>
  <c r="BJ99" i="13"/>
  <c r="BJ129" i="13"/>
  <c r="BJ123" i="13"/>
  <c r="BJ136" i="13"/>
  <c r="AT10" i="13"/>
  <c r="AT30" i="13"/>
  <c r="AT12" i="13"/>
  <c r="AT35" i="13"/>
  <c r="AT15" i="13"/>
  <c r="AT38" i="13"/>
  <c r="AT66" i="13"/>
  <c r="AT72" i="13"/>
  <c r="AT93" i="13"/>
  <c r="AT61" i="13"/>
  <c r="AT80" i="13"/>
  <c r="AT112" i="13"/>
  <c r="AT111" i="13"/>
  <c r="AT140" i="13"/>
  <c r="AT107" i="13"/>
  <c r="AT143" i="13"/>
  <c r="AT139" i="13"/>
  <c r="AT144" i="13"/>
  <c r="AU11" i="13"/>
  <c r="AU21" i="13"/>
  <c r="AU32" i="13"/>
  <c r="AU73" i="13"/>
  <c r="AU56" i="13"/>
  <c r="AU23" i="13"/>
  <c r="AU65" i="13"/>
  <c r="AU50" i="13"/>
  <c r="AU87" i="13"/>
  <c r="AU92" i="13"/>
  <c r="AU96" i="13"/>
  <c r="AU112" i="13"/>
  <c r="AU98" i="13"/>
  <c r="AU127" i="13"/>
  <c r="AU121" i="13"/>
  <c r="AU136" i="13"/>
  <c r="AU142" i="13"/>
  <c r="AM19" i="13"/>
  <c r="AM10" i="13"/>
  <c r="AM55" i="13"/>
  <c r="AM46" i="13"/>
  <c r="AM23" i="13"/>
  <c r="AM67" i="13"/>
  <c r="AM75" i="13"/>
  <c r="AM78" i="13"/>
  <c r="AM96" i="13"/>
  <c r="AM83" i="13"/>
  <c r="AM108" i="13"/>
  <c r="AM90" i="13"/>
  <c r="AM121" i="13"/>
  <c r="AM113" i="13"/>
  <c r="AM141" i="13"/>
  <c r="AM133" i="13"/>
  <c r="BJ10" i="13"/>
  <c r="BJ28" i="13"/>
  <c r="BJ21" i="13"/>
  <c r="BJ37" i="13"/>
  <c r="BJ31" i="13"/>
  <c r="BJ38" i="13"/>
  <c r="BJ64" i="13"/>
  <c r="BJ71" i="13"/>
  <c r="BJ85" i="13"/>
  <c r="BJ78" i="13"/>
  <c r="BJ86" i="13"/>
  <c r="BJ100" i="13"/>
  <c r="BJ111" i="13"/>
  <c r="BJ140" i="13"/>
  <c r="BJ115" i="13"/>
  <c r="BJ125" i="13"/>
  <c r="BJ139" i="13"/>
  <c r="AT16" i="13"/>
  <c r="AT9" i="13"/>
  <c r="AT18" i="13"/>
  <c r="AT49" i="13"/>
  <c r="AT31" i="13"/>
  <c r="AT54" i="13"/>
  <c r="AT89" i="13"/>
  <c r="AT58" i="13"/>
  <c r="AT95" i="13"/>
  <c r="AT79" i="13"/>
  <c r="AT86" i="13"/>
  <c r="AT82" i="13"/>
  <c r="AT103" i="13"/>
  <c r="AT135" i="13"/>
  <c r="AT117" i="13"/>
  <c r="AT126" i="13"/>
  <c r="AT124" i="13"/>
  <c r="CA67" i="13"/>
  <c r="CA52" i="13"/>
  <c r="CA61" i="13"/>
  <c r="CA76" i="13"/>
  <c r="CA103" i="13"/>
  <c r="CA86" i="13"/>
  <c r="CA87" i="13"/>
  <c r="CA131" i="13"/>
  <c r="CA109" i="13"/>
  <c r="CA136" i="13"/>
  <c r="CA105" i="13"/>
  <c r="CA108" i="13"/>
  <c r="CA135" i="13"/>
  <c r="Y58" i="13"/>
  <c r="Y96" i="13"/>
  <c r="Y57" i="13"/>
  <c r="Y97" i="13"/>
  <c r="Y135" i="13"/>
  <c r="Y115" i="13"/>
  <c r="Y99" i="13"/>
  <c r="Y120" i="13"/>
  <c r="CA71" i="13"/>
  <c r="CA66" i="13"/>
  <c r="CA83" i="13"/>
  <c r="CA31" i="13"/>
  <c r="CA90" i="13"/>
  <c r="CA95" i="13"/>
  <c r="CA88" i="13"/>
  <c r="CA114" i="13"/>
  <c r="CA117" i="13"/>
  <c r="CA144" i="13"/>
  <c r="CA113" i="13"/>
  <c r="CA116" i="13"/>
  <c r="CA143" i="13"/>
  <c r="Y140" i="13"/>
  <c r="Y37" i="13"/>
  <c r="Y139" i="13"/>
  <c r="Y78" i="13"/>
  <c r="Y65" i="13"/>
  <c r="Y128" i="13"/>
  <c r="Y48" i="13"/>
  <c r="Y43" i="13"/>
  <c r="Y62" i="13"/>
  <c r="Y76" i="13"/>
  <c r="Y114" i="13"/>
  <c r="Y11" i="13"/>
  <c r="Y131" i="13"/>
  <c r="Y59" i="13"/>
  <c r="Y69" i="13"/>
  <c r="Y53" i="13"/>
  <c r="Y14" i="13"/>
  <c r="Y91" i="13"/>
  <c r="Y49" i="13"/>
  <c r="Y132" i="13"/>
  <c r="Y29" i="13"/>
  <c r="Y80" i="13"/>
  <c r="Y13" i="13"/>
  <c r="Y36" i="13"/>
  <c r="Y113" i="13"/>
  <c r="Y92" i="13"/>
  <c r="CA35" i="13"/>
  <c r="CA40" i="13"/>
  <c r="CA41" i="13"/>
  <c r="CA44" i="13"/>
  <c r="CA77" i="13"/>
  <c r="CA62" i="13"/>
  <c r="CA65" i="13"/>
  <c r="CA130" i="13"/>
  <c r="CA146" i="13"/>
  <c r="CA112" i="13"/>
  <c r="CA134" i="13"/>
  <c r="CA145" i="13"/>
  <c r="Y27" i="13"/>
  <c r="Y55" i="13"/>
  <c r="Y30" i="13"/>
  <c r="Y106" i="13"/>
  <c r="Y21" i="13"/>
  <c r="Y108" i="13"/>
  <c r="Y143" i="13"/>
  <c r="Y39" i="13"/>
  <c r="Y40" i="13"/>
  <c r="Y147" i="13"/>
  <c r="Y63" i="13"/>
  <c r="Y42" i="13"/>
  <c r="Y98" i="13"/>
  <c r="Y121" i="13"/>
  <c r="Y95" i="13"/>
  <c r="Y137" i="13"/>
  <c r="BE13" i="13"/>
  <c r="BE25" i="13"/>
  <c r="BE19" i="13"/>
  <c r="BE34" i="13"/>
  <c r="BE12" i="13"/>
  <c r="BE54" i="13"/>
  <c r="BE39" i="13"/>
  <c r="BE68" i="13"/>
  <c r="BE90" i="13"/>
  <c r="BE77" i="13"/>
  <c r="BE93" i="13"/>
  <c r="BE109" i="13"/>
  <c r="BE108" i="13"/>
  <c r="BE125" i="13"/>
  <c r="BE122" i="13"/>
  <c r="BE118" i="13"/>
  <c r="BE134" i="13"/>
  <c r="BE133" i="13"/>
  <c r="BF12" i="13"/>
  <c r="BF15" i="13"/>
  <c r="BF13" i="13"/>
  <c r="BF33" i="13"/>
  <c r="BF37" i="13"/>
  <c r="BF42" i="13"/>
  <c r="BF38" i="13"/>
  <c r="BF72" i="13"/>
  <c r="BF99" i="13"/>
  <c r="BF58" i="13"/>
  <c r="BF82" i="13"/>
  <c r="BF78" i="13"/>
  <c r="BF115" i="13"/>
  <c r="BF119" i="13"/>
  <c r="BF130" i="13"/>
  <c r="BF123" i="13"/>
  <c r="BF138" i="13"/>
  <c r="BF148" i="13"/>
  <c r="BZ22" i="13"/>
  <c r="BZ120" i="13"/>
  <c r="BE24" i="13"/>
  <c r="BE30" i="13"/>
  <c r="BE15" i="13"/>
  <c r="BE44" i="13"/>
  <c r="BE20" i="13"/>
  <c r="BE43" i="13"/>
  <c r="BE47" i="13"/>
  <c r="BE49" i="13"/>
  <c r="BE92" i="13"/>
  <c r="BE98" i="13"/>
  <c r="BE83" i="13"/>
  <c r="BE79" i="13"/>
  <c r="BE89" i="13"/>
  <c r="BE120" i="13"/>
  <c r="BE113" i="13"/>
  <c r="BE132" i="13"/>
  <c r="BE129" i="13"/>
  <c r="BE141" i="13"/>
  <c r="BF9" i="13"/>
  <c r="BF21" i="13"/>
  <c r="BF23" i="13"/>
  <c r="BF34" i="13"/>
  <c r="BF40" i="13"/>
  <c r="BF50" i="13"/>
  <c r="BF46" i="13"/>
  <c r="BF48" i="13"/>
  <c r="BF104" i="13"/>
  <c r="BF66" i="13"/>
  <c r="BF90" i="13"/>
  <c r="BF86" i="13"/>
  <c r="BF88" i="13"/>
  <c r="BF125" i="13"/>
  <c r="BF112" i="13"/>
  <c r="BF131" i="13"/>
  <c r="BF144" i="13"/>
  <c r="BF141" i="13"/>
  <c r="BZ125" i="13"/>
  <c r="BZ139" i="13"/>
  <c r="Y109" i="13"/>
  <c r="Y23" i="13"/>
  <c r="Y32" i="13"/>
  <c r="Y54" i="13"/>
  <c r="Y88" i="13"/>
  <c r="Y15" i="13"/>
  <c r="Y16" i="13"/>
  <c r="Y103" i="13"/>
  <c r="Y141" i="13"/>
  <c r="Y81" i="13"/>
  <c r="Y64" i="13"/>
  <c r="Y142" i="13"/>
  <c r="Y119" i="13"/>
  <c r="Y130" i="13"/>
  <c r="Y38" i="13"/>
  <c r="Y107" i="13"/>
  <c r="BE18" i="13"/>
  <c r="BE26" i="13"/>
  <c r="BE23" i="13"/>
  <c r="BE50" i="13"/>
  <c r="BE28" i="13"/>
  <c r="BE51" i="13"/>
  <c r="BE55" i="13"/>
  <c r="BE57" i="13"/>
  <c r="BE110" i="13"/>
  <c r="BE59" i="13"/>
  <c r="BE91" i="13"/>
  <c r="BE87" i="13"/>
  <c r="BE97" i="13"/>
  <c r="BE103" i="13"/>
  <c r="BE144" i="13"/>
  <c r="BE135" i="13"/>
  <c r="BE136" i="13"/>
  <c r="BE142" i="13"/>
  <c r="BF18" i="13"/>
  <c r="BF31" i="13"/>
  <c r="BF14" i="13"/>
  <c r="BF44" i="13"/>
  <c r="BF52" i="13"/>
  <c r="BF64" i="13"/>
  <c r="BF54" i="13"/>
  <c r="BF56" i="13"/>
  <c r="BF83" i="13"/>
  <c r="BF74" i="13"/>
  <c r="BF118" i="13"/>
  <c r="BF94" i="13"/>
  <c r="BF96" i="13"/>
  <c r="BF102" i="13"/>
  <c r="BF122" i="13"/>
  <c r="BF127" i="13"/>
  <c r="BF137" i="13"/>
  <c r="BF142" i="13"/>
  <c r="BZ74" i="13"/>
  <c r="BZ108" i="13"/>
  <c r="Y110" i="13"/>
  <c r="Y45" i="13"/>
  <c r="Y31" i="13"/>
  <c r="Y101" i="13"/>
  <c r="Y46" i="13"/>
  <c r="Y24" i="13"/>
  <c r="Y73" i="13"/>
  <c r="Y85" i="13"/>
  <c r="Y94" i="13"/>
  <c r="Y77" i="13"/>
  <c r="Y33" i="13"/>
  <c r="Y133" i="13"/>
  <c r="Y102" i="13"/>
  <c r="Y22" i="13"/>
  <c r="Y66" i="13"/>
  <c r="Y25" i="13"/>
  <c r="Y74" i="13"/>
  <c r="BE9" i="13"/>
  <c r="BE14" i="13"/>
  <c r="BE31" i="13"/>
  <c r="BE35" i="13"/>
  <c r="BE36" i="13"/>
  <c r="BE60" i="13"/>
  <c r="BE72" i="13"/>
  <c r="BE73" i="13"/>
  <c r="BE84" i="13"/>
  <c r="BE67" i="13"/>
  <c r="BE100" i="13"/>
  <c r="BE95" i="13"/>
  <c r="BE99" i="13"/>
  <c r="BE111" i="13"/>
  <c r="BE121" i="13"/>
  <c r="BE127" i="13"/>
  <c r="BE145" i="13"/>
  <c r="BE143" i="13"/>
  <c r="BF24" i="13"/>
  <c r="BF26" i="13"/>
  <c r="BF22" i="13"/>
  <c r="BF59" i="13"/>
  <c r="BF57" i="13"/>
  <c r="BF76" i="13"/>
  <c r="BF62" i="13"/>
  <c r="BF63" i="13"/>
  <c r="BF92" i="13"/>
  <c r="BF77" i="13"/>
  <c r="BF100" i="13"/>
  <c r="BF107" i="13"/>
  <c r="BF108" i="13"/>
  <c r="BF110" i="13"/>
  <c r="BF120" i="13"/>
  <c r="BF135" i="13"/>
  <c r="BF145" i="13"/>
  <c r="BZ55" i="13"/>
  <c r="BZ98" i="13"/>
  <c r="BZ103" i="13"/>
  <c r="Y129" i="13"/>
  <c r="Y126" i="13"/>
  <c r="Y138" i="13"/>
  <c r="BE10" i="13"/>
  <c r="BE22" i="13"/>
  <c r="BE42" i="13"/>
  <c r="BE37" i="13"/>
  <c r="BE45" i="13"/>
  <c r="BE65" i="13"/>
  <c r="BE40" i="13"/>
  <c r="BE62" i="13"/>
  <c r="BE94" i="13"/>
  <c r="BE75" i="13"/>
  <c r="BE105" i="13"/>
  <c r="BE102" i="13"/>
  <c r="BE107" i="13"/>
  <c r="BE116" i="13"/>
  <c r="BE117" i="13"/>
  <c r="BE140" i="13"/>
  <c r="BE138" i="13"/>
  <c r="BF29" i="13"/>
  <c r="BF20" i="13"/>
  <c r="BF30" i="13"/>
  <c r="BF11" i="13"/>
  <c r="BF28" i="13"/>
  <c r="BF60" i="13"/>
  <c r="BF67" i="13"/>
  <c r="BF68" i="13"/>
  <c r="BF65" i="13"/>
  <c r="BF80" i="13"/>
  <c r="BF105" i="13"/>
  <c r="BF113" i="13"/>
  <c r="BF98" i="13"/>
  <c r="BF121" i="13"/>
  <c r="BF116" i="13"/>
  <c r="BF143" i="13"/>
  <c r="BF146" i="13"/>
  <c r="BZ18" i="13"/>
  <c r="BZ86" i="13"/>
  <c r="BZ130" i="13"/>
  <c r="Y71" i="13"/>
  <c r="Y90" i="13"/>
  <c r="Y105" i="13"/>
  <c r="Y146" i="13"/>
  <c r="Y127" i="13"/>
  <c r="Y35" i="13"/>
  <c r="Y84" i="13"/>
  <c r="Y87" i="13"/>
  <c r="BE11" i="13"/>
  <c r="BE32" i="13"/>
  <c r="BE53" i="13"/>
  <c r="BE52" i="13"/>
  <c r="BE21" i="13"/>
  <c r="BE61" i="13"/>
  <c r="BE48" i="13"/>
  <c r="BE70" i="13"/>
  <c r="BE58" i="13"/>
  <c r="BE85" i="13"/>
  <c r="BE114" i="13"/>
  <c r="BE80" i="13"/>
  <c r="BE115" i="13"/>
  <c r="BE130" i="13"/>
  <c r="BE126" i="13"/>
  <c r="BE124" i="13"/>
  <c r="BE146" i="13"/>
  <c r="BF17" i="13"/>
  <c r="BF32" i="13"/>
  <c r="BF51" i="13"/>
  <c r="BF19" i="13"/>
  <c r="BF36" i="13"/>
  <c r="BF70" i="13"/>
  <c r="BF39" i="13"/>
  <c r="BF93" i="13"/>
  <c r="BF73" i="13"/>
  <c r="BF91" i="13"/>
  <c r="BF129" i="13"/>
  <c r="BF79" i="13"/>
  <c r="BF106" i="13"/>
  <c r="BF136" i="13"/>
  <c r="BF117" i="13"/>
  <c r="BF128" i="13"/>
  <c r="BF147" i="13"/>
  <c r="BZ21" i="13"/>
  <c r="BZ118" i="13"/>
  <c r="Y34" i="13"/>
  <c r="Y123" i="13"/>
  <c r="Y26" i="13"/>
  <c r="Y86" i="13"/>
  <c r="Y82" i="13"/>
  <c r="Y17" i="13"/>
  <c r="Y112" i="13"/>
  <c r="Y20" i="13"/>
  <c r="Y118" i="13"/>
  <c r="Y125" i="13"/>
  <c r="Y61" i="13"/>
  <c r="BE16" i="13"/>
  <c r="BE46" i="13"/>
  <c r="BE38" i="13"/>
  <c r="BE69" i="13"/>
  <c r="BE41" i="13"/>
  <c r="BE86" i="13"/>
  <c r="BE63" i="13"/>
  <c r="BE82" i="13"/>
  <c r="BE74" i="13"/>
  <c r="BE81" i="13"/>
  <c r="BE106" i="13"/>
  <c r="BE96" i="13"/>
  <c r="BE123" i="13"/>
  <c r="BE112" i="13"/>
  <c r="BE139" i="13"/>
  <c r="BE128" i="13"/>
  <c r="BF10" i="13"/>
  <c r="BF25" i="13"/>
  <c r="BF49" i="13"/>
  <c r="BF53" i="13"/>
  <c r="BF35" i="13"/>
  <c r="BF97" i="13"/>
  <c r="BF81" i="13"/>
  <c r="BF55" i="13"/>
  <c r="BF69" i="13"/>
  <c r="BF89" i="13"/>
  <c r="BF85" i="13"/>
  <c r="BF109" i="13"/>
  <c r="BF95" i="13"/>
  <c r="BF124" i="13"/>
  <c r="BF111" i="13"/>
  <c r="BF139" i="13"/>
  <c r="BF133" i="13"/>
  <c r="BZ19" i="13"/>
  <c r="BZ117" i="13"/>
  <c r="Y104" i="13"/>
  <c r="Y12" i="13"/>
  <c r="Y19" i="13"/>
  <c r="Y68" i="13"/>
  <c r="Y75" i="13"/>
  <c r="Y124" i="13"/>
  <c r="Y144" i="13"/>
  <c r="Y52" i="13"/>
  <c r="Y136" i="13"/>
  <c r="Y44" i="13"/>
  <c r="Y51" i="13"/>
  <c r="Y100" i="13"/>
  <c r="Y47" i="13"/>
  <c r="Y117" i="13"/>
  <c r="Y89" i="13"/>
  <c r="Y79" i="13"/>
  <c r="Y56" i="13"/>
  <c r="BZ12" i="13"/>
  <c r="BZ29" i="13"/>
  <c r="BZ30" i="13"/>
  <c r="BZ35" i="13"/>
  <c r="BZ38" i="13"/>
  <c r="BZ43" i="13"/>
  <c r="BZ17" i="13"/>
  <c r="BZ39" i="13"/>
  <c r="BZ42" i="13"/>
  <c r="BZ49" i="13"/>
  <c r="BZ60" i="13"/>
  <c r="BZ101" i="13"/>
  <c r="BZ142" i="13"/>
  <c r="BZ136" i="13"/>
  <c r="BZ113" i="13"/>
  <c r="BZ124" i="13"/>
  <c r="BZ119" i="13"/>
  <c r="BZ146" i="13"/>
  <c r="BT25" i="13"/>
  <c r="BT101" i="13"/>
  <c r="BT57" i="13"/>
  <c r="BT46" i="13"/>
  <c r="BT73" i="13"/>
  <c r="BT27" i="13"/>
  <c r="BT30" i="13"/>
  <c r="BT127" i="13"/>
  <c r="BT36" i="13"/>
  <c r="BT88" i="13"/>
  <c r="BT99" i="13"/>
  <c r="BT108" i="13"/>
  <c r="BT98" i="13"/>
  <c r="BT117" i="13"/>
  <c r="BT147" i="13"/>
  <c r="BT89" i="13"/>
  <c r="BT116" i="13"/>
  <c r="BZ51" i="13"/>
  <c r="BZ59" i="13"/>
  <c r="BZ32" i="13"/>
  <c r="BZ37" i="13"/>
  <c r="BZ40" i="13"/>
  <c r="BZ45" i="13"/>
  <c r="BZ25" i="13"/>
  <c r="BZ47" i="13"/>
  <c r="BZ48" i="13"/>
  <c r="BZ57" i="13"/>
  <c r="BZ68" i="13"/>
  <c r="BZ109" i="13"/>
  <c r="BZ141" i="13"/>
  <c r="BZ144" i="13"/>
  <c r="BZ121" i="13"/>
  <c r="BZ132" i="13"/>
  <c r="BZ127" i="13"/>
  <c r="BT37" i="13"/>
  <c r="BT38" i="13"/>
  <c r="BT14" i="13"/>
  <c r="BT79" i="13"/>
  <c r="BT48" i="13"/>
  <c r="BT13" i="13"/>
  <c r="BT29" i="13"/>
  <c r="BT32" i="13"/>
  <c r="BT33" i="13"/>
  <c r="BT44" i="13"/>
  <c r="BT104" i="13"/>
  <c r="BT144" i="13"/>
  <c r="BT128" i="13"/>
  <c r="BT106" i="13"/>
  <c r="BT125" i="13"/>
  <c r="BT94" i="13"/>
  <c r="BT97" i="13"/>
  <c r="BT124" i="13"/>
  <c r="BZ23" i="13"/>
  <c r="BZ63" i="13"/>
  <c r="BZ54" i="13"/>
  <c r="BZ53" i="13"/>
  <c r="BZ62" i="13"/>
  <c r="BZ61" i="13"/>
  <c r="BZ44" i="13"/>
  <c r="BZ75" i="13"/>
  <c r="BZ50" i="13"/>
  <c r="BZ65" i="13"/>
  <c r="BZ76" i="13"/>
  <c r="BZ133" i="13"/>
  <c r="BZ88" i="13"/>
  <c r="BZ107" i="13"/>
  <c r="BZ129" i="13"/>
  <c r="BZ140" i="13"/>
  <c r="BZ135" i="13"/>
  <c r="BT49" i="13"/>
  <c r="BT40" i="13"/>
  <c r="BT12" i="13"/>
  <c r="BT87" i="13"/>
  <c r="BT52" i="13"/>
  <c r="BT21" i="13"/>
  <c r="BT31" i="13"/>
  <c r="BT34" i="13"/>
  <c r="BT41" i="13"/>
  <c r="BT64" i="13"/>
  <c r="BT112" i="13"/>
  <c r="BT54" i="13"/>
  <c r="BT120" i="13"/>
  <c r="BT114" i="13"/>
  <c r="BT133" i="13"/>
  <c r="BT102" i="13"/>
  <c r="BT105" i="13"/>
  <c r="BT132" i="13"/>
  <c r="BZ26" i="13"/>
  <c r="BZ85" i="13"/>
  <c r="BZ58" i="13"/>
  <c r="BZ67" i="13"/>
  <c r="BZ66" i="13"/>
  <c r="BZ83" i="13"/>
  <c r="BZ46" i="13"/>
  <c r="BZ77" i="13"/>
  <c r="BZ78" i="13"/>
  <c r="BZ73" i="13"/>
  <c r="BZ84" i="13"/>
  <c r="BZ134" i="13"/>
  <c r="BZ96" i="13"/>
  <c r="BZ115" i="13"/>
  <c r="BZ137" i="13"/>
  <c r="BZ148" i="13"/>
  <c r="BZ143" i="13"/>
  <c r="BT71" i="13"/>
  <c r="BT42" i="13"/>
  <c r="BT20" i="13"/>
  <c r="BT95" i="13"/>
  <c r="BT74" i="13"/>
  <c r="BT56" i="13"/>
  <c r="BT55" i="13"/>
  <c r="BT50" i="13"/>
  <c r="BT61" i="13"/>
  <c r="BT66" i="13"/>
  <c r="BT51" i="13"/>
  <c r="BT62" i="13"/>
  <c r="BT136" i="13"/>
  <c r="BT122" i="13"/>
  <c r="BT141" i="13"/>
  <c r="BT110" i="13"/>
  <c r="BT113" i="13"/>
  <c r="BT140" i="13"/>
  <c r="BZ64" i="13"/>
  <c r="BZ15" i="13"/>
  <c r="BZ72" i="13"/>
  <c r="BZ71" i="13"/>
  <c r="BZ99" i="13"/>
  <c r="BZ93" i="13"/>
  <c r="BZ56" i="13"/>
  <c r="BZ79" i="13"/>
  <c r="BZ80" i="13"/>
  <c r="BZ81" i="13"/>
  <c r="BZ89" i="13"/>
  <c r="BZ105" i="13"/>
  <c r="BZ104" i="13"/>
  <c r="BZ123" i="13"/>
  <c r="BZ145" i="13"/>
  <c r="BZ87" i="13"/>
  <c r="BZ114" i="13"/>
  <c r="BT85" i="13"/>
  <c r="BT58" i="13"/>
  <c r="BT43" i="13"/>
  <c r="BT22" i="13"/>
  <c r="BT10" i="13"/>
  <c r="BT60" i="13"/>
  <c r="BT77" i="13"/>
  <c r="BT72" i="13"/>
  <c r="BT63" i="13"/>
  <c r="BT68" i="13"/>
  <c r="BT59" i="13"/>
  <c r="BT70" i="13"/>
  <c r="BT107" i="13"/>
  <c r="BT130" i="13"/>
  <c r="BT115" i="13"/>
  <c r="BT118" i="13"/>
  <c r="BT121" i="13"/>
  <c r="BT148" i="13"/>
  <c r="BZ20" i="13"/>
  <c r="BZ10" i="13"/>
  <c r="BZ13" i="13"/>
  <c r="BZ16" i="13"/>
  <c r="BZ11" i="13"/>
  <c r="BZ14" i="13"/>
  <c r="BZ106" i="13"/>
  <c r="BZ70" i="13"/>
  <c r="BZ92" i="13"/>
  <c r="BZ82" i="13"/>
  <c r="BZ102" i="13"/>
  <c r="BZ90" i="13"/>
  <c r="BZ110" i="13"/>
  <c r="BZ112" i="13"/>
  <c r="BZ131" i="13"/>
  <c r="BZ100" i="13"/>
  <c r="BZ95" i="13"/>
  <c r="BZ122" i="13"/>
  <c r="BT39" i="13"/>
  <c r="BT80" i="13"/>
  <c r="BT45" i="13"/>
  <c r="BT35" i="13"/>
  <c r="BT18" i="13"/>
  <c r="BT82" i="13"/>
  <c r="BT81" i="13"/>
  <c r="BT76" i="13"/>
  <c r="BT65" i="13"/>
  <c r="BT93" i="13"/>
  <c r="BT67" i="13"/>
  <c r="BT78" i="13"/>
  <c r="BT135" i="13"/>
  <c r="BT138" i="13"/>
  <c r="BT123" i="13"/>
  <c r="BT126" i="13"/>
  <c r="BT129" i="13"/>
  <c r="BT9" i="13"/>
  <c r="BT84" i="13"/>
  <c r="BT47" i="13"/>
  <c r="BT15" i="13"/>
  <c r="BT26" i="13"/>
  <c r="BT16" i="13"/>
  <c r="BT11" i="13"/>
  <c r="BT91" i="13"/>
  <c r="BT100" i="13"/>
  <c r="BT96" i="13"/>
  <c r="BT75" i="13"/>
  <c r="BT86" i="13"/>
  <c r="BT143" i="13"/>
  <c r="BT146" i="13"/>
  <c r="BT131" i="13"/>
  <c r="BT134" i="13"/>
  <c r="BT137" i="13"/>
  <c r="BZ69" i="13"/>
  <c r="BZ27" i="13"/>
  <c r="BZ28" i="13"/>
  <c r="BZ33" i="13"/>
  <c r="BZ36" i="13"/>
  <c r="BZ41" i="13"/>
  <c r="BZ9" i="13"/>
  <c r="BZ31" i="13"/>
  <c r="BZ34" i="13"/>
  <c r="BZ97" i="13"/>
  <c r="BZ52" i="13"/>
  <c r="BZ94" i="13"/>
  <c r="BZ126" i="13"/>
  <c r="BZ128" i="13"/>
  <c r="BZ147" i="13"/>
  <c r="BZ116" i="13"/>
  <c r="BZ111" i="13"/>
  <c r="BT17" i="13"/>
  <c r="BT92" i="13"/>
  <c r="BT53" i="13"/>
  <c r="BT23" i="13"/>
  <c r="BT69" i="13"/>
  <c r="BT24" i="13"/>
  <c r="BT19" i="13"/>
  <c r="BT103" i="13"/>
  <c r="BT28" i="13"/>
  <c r="BT111" i="13"/>
  <c r="BT83" i="13"/>
  <c r="BT119" i="13"/>
  <c r="BT90" i="13"/>
  <c r="BT109" i="13"/>
  <c r="BT139" i="13"/>
  <c r="BT142" i="13"/>
  <c r="AY12" i="13"/>
  <c r="AY32" i="13"/>
  <c r="AY30" i="13"/>
  <c r="AY50" i="13"/>
  <c r="AY34" i="13"/>
  <c r="AY57" i="13"/>
  <c r="AY69" i="13"/>
  <c r="AY54" i="13"/>
  <c r="AY68" i="13"/>
  <c r="AY87" i="13"/>
  <c r="AY97" i="13"/>
  <c r="AY85" i="13"/>
  <c r="AY114" i="13"/>
  <c r="AY122" i="13"/>
  <c r="AY133" i="13"/>
  <c r="AY124" i="13"/>
  <c r="AY143" i="13"/>
  <c r="AY148" i="13"/>
  <c r="AZ11" i="13"/>
  <c r="AZ43" i="13"/>
  <c r="AZ12" i="13"/>
  <c r="AZ66" i="13"/>
  <c r="AZ42" i="13"/>
  <c r="AZ57" i="13"/>
  <c r="AZ52" i="13"/>
  <c r="AZ59" i="13"/>
  <c r="AZ86" i="13"/>
  <c r="AZ87" i="13"/>
  <c r="AZ97" i="13"/>
  <c r="AZ99" i="13"/>
  <c r="AZ120" i="13"/>
  <c r="AZ100" i="13"/>
  <c r="AZ110" i="13"/>
  <c r="AZ129" i="13"/>
  <c r="AZ145" i="13"/>
  <c r="AG21" i="13"/>
  <c r="AG32" i="13"/>
  <c r="AG46" i="13"/>
  <c r="AG44" i="13"/>
  <c r="AG37" i="13"/>
  <c r="AG65" i="13"/>
  <c r="AG48" i="13"/>
  <c r="AG62" i="13"/>
  <c r="AG74" i="13"/>
  <c r="AG85" i="13"/>
  <c r="AG110" i="13"/>
  <c r="AG102" i="13"/>
  <c r="AG115" i="13"/>
  <c r="AG112" i="13"/>
  <c r="AG123" i="13"/>
  <c r="AG128" i="13"/>
  <c r="AG148" i="13"/>
  <c r="AY9" i="13"/>
  <c r="AY23" i="13"/>
  <c r="AY15" i="13"/>
  <c r="AY40" i="13"/>
  <c r="AY51" i="13"/>
  <c r="AY62" i="13"/>
  <c r="AY92" i="13"/>
  <c r="AY70" i="13"/>
  <c r="AY76" i="13"/>
  <c r="AY88" i="13"/>
  <c r="AY107" i="13"/>
  <c r="AY93" i="13"/>
  <c r="AY95" i="13"/>
  <c r="AY118" i="13"/>
  <c r="AY111" i="13"/>
  <c r="AY129" i="13"/>
  <c r="AY136" i="13"/>
  <c r="AY141" i="13"/>
  <c r="AZ14" i="13"/>
  <c r="AZ18" i="13"/>
  <c r="AZ20" i="13"/>
  <c r="AZ41" i="13"/>
  <c r="AZ26" i="13"/>
  <c r="AZ62" i="13"/>
  <c r="AZ69" i="13"/>
  <c r="AZ67" i="13"/>
  <c r="AZ91" i="13"/>
  <c r="AZ90" i="13"/>
  <c r="AZ107" i="13"/>
  <c r="AZ77" i="13"/>
  <c r="AZ104" i="13"/>
  <c r="AZ108" i="13"/>
  <c r="AZ124" i="13"/>
  <c r="AZ125" i="13"/>
  <c r="AZ138" i="13"/>
  <c r="AG9" i="13"/>
  <c r="AG25" i="13"/>
  <c r="AG73" i="13"/>
  <c r="AG52" i="13"/>
  <c r="AG12" i="13"/>
  <c r="AG45" i="13"/>
  <c r="AG77" i="13"/>
  <c r="AG56" i="13"/>
  <c r="AG70" i="13"/>
  <c r="AG84" i="13"/>
  <c r="AG83" i="13"/>
  <c r="AG79" i="13"/>
  <c r="AG140" i="13"/>
  <c r="AG136" i="13"/>
  <c r="AG116" i="13"/>
  <c r="AG117" i="13"/>
  <c r="AG129" i="13"/>
  <c r="AG133" i="13"/>
  <c r="AY10" i="13"/>
  <c r="AY28" i="13"/>
  <c r="AY25" i="13"/>
  <c r="AY52" i="13"/>
  <c r="AY56" i="13"/>
  <c r="AY67" i="13"/>
  <c r="AY45" i="13"/>
  <c r="AY96" i="13"/>
  <c r="AY84" i="13"/>
  <c r="AY65" i="13"/>
  <c r="AY98" i="13"/>
  <c r="AY112" i="13"/>
  <c r="AY106" i="13"/>
  <c r="AY132" i="13"/>
  <c r="AY120" i="13"/>
  <c r="AY130" i="13"/>
  <c r="AY144" i="13"/>
  <c r="AZ31" i="13"/>
  <c r="AZ29" i="13"/>
  <c r="AZ28" i="13"/>
  <c r="AZ46" i="13"/>
  <c r="AZ34" i="13"/>
  <c r="AZ74" i="13"/>
  <c r="AZ45" i="13"/>
  <c r="AZ75" i="13"/>
  <c r="AZ63" i="13"/>
  <c r="AZ106" i="13"/>
  <c r="AZ113" i="13"/>
  <c r="AZ85" i="13"/>
  <c r="AZ112" i="13"/>
  <c r="AZ127" i="13"/>
  <c r="AZ118" i="13"/>
  <c r="AZ126" i="13"/>
  <c r="AZ146" i="13"/>
  <c r="AG16" i="13"/>
  <c r="AG30" i="13"/>
  <c r="AG17" i="13"/>
  <c r="AG42" i="13"/>
  <c r="AG20" i="13"/>
  <c r="AG43" i="13"/>
  <c r="AG61" i="13"/>
  <c r="AG58" i="13"/>
  <c r="AG86" i="13"/>
  <c r="AG90" i="13"/>
  <c r="AG91" i="13"/>
  <c r="AG87" i="13"/>
  <c r="AG89" i="13"/>
  <c r="AG119" i="13"/>
  <c r="AG130" i="13"/>
  <c r="AG134" i="13"/>
  <c r="AG139" i="13"/>
  <c r="AG141" i="13"/>
  <c r="AY14" i="13"/>
  <c r="AY36" i="13"/>
  <c r="AY39" i="13"/>
  <c r="AY71" i="13"/>
  <c r="AY27" i="13"/>
  <c r="AY74" i="13"/>
  <c r="AY53" i="13"/>
  <c r="AY47" i="13"/>
  <c r="AY80" i="13"/>
  <c r="AY73" i="13"/>
  <c r="AY103" i="13"/>
  <c r="AY138" i="13"/>
  <c r="AY105" i="13"/>
  <c r="AY101" i="13"/>
  <c r="AY123" i="13"/>
  <c r="AY134" i="13"/>
  <c r="AY145" i="13"/>
  <c r="AZ21" i="13"/>
  <c r="AZ22" i="13"/>
  <c r="AZ55" i="13"/>
  <c r="AZ36" i="13"/>
  <c r="AZ47" i="13"/>
  <c r="AZ38" i="13"/>
  <c r="AZ83" i="13"/>
  <c r="AZ53" i="13"/>
  <c r="AZ79" i="13"/>
  <c r="AZ71" i="13"/>
  <c r="AZ80" i="13"/>
  <c r="AZ98" i="13"/>
  <c r="AZ93" i="13"/>
  <c r="AZ116" i="13"/>
  <c r="AZ132" i="13"/>
  <c r="AZ122" i="13"/>
  <c r="AZ137" i="13"/>
  <c r="AZ139" i="13"/>
  <c r="AG11" i="13"/>
  <c r="AG41" i="13"/>
  <c r="AG27" i="13"/>
  <c r="AG33" i="13"/>
  <c r="AG28" i="13"/>
  <c r="AG51" i="13"/>
  <c r="AG71" i="13"/>
  <c r="AG72" i="13"/>
  <c r="AG82" i="13"/>
  <c r="AG59" i="13"/>
  <c r="AG100" i="13"/>
  <c r="AG95" i="13"/>
  <c r="AG97" i="13"/>
  <c r="AG135" i="13"/>
  <c r="AG113" i="13"/>
  <c r="AG118" i="13"/>
  <c r="AG144" i="13"/>
  <c r="AG142" i="13"/>
  <c r="AY11" i="13"/>
  <c r="AY48" i="13"/>
  <c r="AY13" i="13"/>
  <c r="AY33" i="13"/>
  <c r="AY35" i="13"/>
  <c r="AY75" i="13"/>
  <c r="AY77" i="13"/>
  <c r="AY55" i="13"/>
  <c r="AY91" i="13"/>
  <c r="AY90" i="13"/>
  <c r="AY108" i="13"/>
  <c r="AY78" i="13"/>
  <c r="AY113" i="13"/>
  <c r="AY109" i="13"/>
  <c r="AY125" i="13"/>
  <c r="AY126" i="13"/>
  <c r="AY146" i="13"/>
  <c r="AZ9" i="13"/>
  <c r="AZ27" i="13"/>
  <c r="AZ24" i="13"/>
  <c r="AZ37" i="13"/>
  <c r="AZ49" i="13"/>
  <c r="AZ51" i="13"/>
  <c r="AZ58" i="13"/>
  <c r="AZ60" i="13"/>
  <c r="AZ76" i="13"/>
  <c r="AZ95" i="13"/>
  <c r="AZ88" i="13"/>
  <c r="AZ103" i="13"/>
  <c r="AZ105" i="13"/>
  <c r="AZ121" i="13"/>
  <c r="AZ101" i="13"/>
  <c r="AZ123" i="13"/>
  <c r="AZ142" i="13"/>
  <c r="AZ147" i="13"/>
  <c r="AG13" i="13"/>
  <c r="AG19" i="13"/>
  <c r="AG50" i="13"/>
  <c r="AG54" i="13"/>
  <c r="AG36" i="13"/>
  <c r="AG64" i="13"/>
  <c r="AG39" i="13"/>
  <c r="AG49" i="13"/>
  <c r="AG98" i="13"/>
  <c r="AG67" i="13"/>
  <c r="AG105" i="13"/>
  <c r="AG114" i="13"/>
  <c r="AG108" i="13"/>
  <c r="AG120" i="13"/>
  <c r="AG122" i="13"/>
  <c r="AG126" i="13"/>
  <c r="AG145" i="13"/>
  <c r="AG143" i="13"/>
  <c r="AY20" i="13"/>
  <c r="AY17" i="13"/>
  <c r="AY21" i="13"/>
  <c r="AY42" i="13"/>
  <c r="AY43" i="13"/>
  <c r="AY58" i="13"/>
  <c r="AY79" i="13"/>
  <c r="AY61" i="13"/>
  <c r="AY64" i="13"/>
  <c r="AY83" i="13"/>
  <c r="AY115" i="13"/>
  <c r="AY86" i="13"/>
  <c r="AY121" i="13"/>
  <c r="AY135" i="13"/>
  <c r="AY119" i="13"/>
  <c r="AY137" i="13"/>
  <c r="AY139" i="13"/>
  <c r="AZ13" i="13"/>
  <c r="AZ19" i="13"/>
  <c r="AZ35" i="13"/>
  <c r="AZ39" i="13"/>
  <c r="AZ17" i="13"/>
  <c r="AZ40" i="13"/>
  <c r="AZ68" i="13"/>
  <c r="AZ65" i="13"/>
  <c r="AZ89" i="13"/>
  <c r="AZ64" i="13"/>
  <c r="AZ96" i="13"/>
  <c r="AZ115" i="13"/>
  <c r="AZ131" i="13"/>
  <c r="AZ117" i="13"/>
  <c r="AZ109" i="13"/>
  <c r="AZ128" i="13"/>
  <c r="AZ135" i="13"/>
  <c r="AZ140" i="13"/>
  <c r="AG14" i="13"/>
  <c r="AG26" i="13"/>
  <c r="AG15" i="13"/>
  <c r="AG34" i="13"/>
  <c r="AG53" i="13"/>
  <c r="AG69" i="13"/>
  <c r="AG47" i="13"/>
  <c r="AG57" i="13"/>
  <c r="AG93" i="13"/>
  <c r="AG75" i="13"/>
  <c r="AG125" i="13"/>
  <c r="AG80" i="13"/>
  <c r="AG109" i="13"/>
  <c r="AG103" i="13"/>
  <c r="AG127" i="13"/>
  <c r="AG131" i="13"/>
  <c r="AG138" i="13"/>
  <c r="AY37" i="13"/>
  <c r="AY19" i="13"/>
  <c r="AY16" i="13"/>
  <c r="AY44" i="13"/>
  <c r="AY26" i="13"/>
  <c r="AY49" i="13"/>
  <c r="AY59" i="13"/>
  <c r="AY46" i="13"/>
  <c r="AY60" i="13"/>
  <c r="AY82" i="13"/>
  <c r="AY89" i="13"/>
  <c r="AY104" i="13"/>
  <c r="AY100" i="13"/>
  <c r="AY128" i="13"/>
  <c r="AY110" i="13"/>
  <c r="AY116" i="13"/>
  <c r="AY142" i="13"/>
  <c r="AZ10" i="13"/>
  <c r="AZ23" i="13"/>
  <c r="AZ30" i="13"/>
  <c r="AZ61" i="13"/>
  <c r="AZ33" i="13"/>
  <c r="AZ56" i="13"/>
  <c r="AZ44" i="13"/>
  <c r="AZ70" i="13"/>
  <c r="AZ81" i="13"/>
  <c r="AZ82" i="13"/>
  <c r="AZ111" i="13"/>
  <c r="AZ92" i="13"/>
  <c r="AZ114" i="13"/>
  <c r="AZ136" i="13"/>
  <c r="AZ134" i="13"/>
  <c r="AZ141" i="13"/>
  <c r="AG24" i="13"/>
  <c r="AG22" i="13"/>
  <c r="AG31" i="13"/>
  <c r="AG35" i="13"/>
  <c r="AG29" i="13"/>
  <c r="AG81" i="13"/>
  <c r="AG40" i="13"/>
  <c r="AG68" i="13"/>
  <c r="AG66" i="13"/>
  <c r="AG76" i="13"/>
  <c r="AG106" i="13"/>
  <c r="AG96" i="13"/>
  <c r="AG107" i="13"/>
  <c r="AG104" i="13"/>
  <c r="AG121" i="13"/>
  <c r="AG132" i="13"/>
  <c r="AH11" i="13"/>
  <c r="AH63" i="13"/>
  <c r="AH37" i="13"/>
  <c r="AH52" i="13"/>
  <c r="AH35" i="13"/>
  <c r="AH59" i="13"/>
  <c r="AH39" i="13"/>
  <c r="AH58" i="13"/>
  <c r="AH97" i="13"/>
  <c r="AH78" i="13"/>
  <c r="AH82" i="13"/>
  <c r="AH105" i="13"/>
  <c r="AH95" i="13"/>
  <c r="AH119" i="13"/>
  <c r="AH132" i="13"/>
  <c r="AH134" i="13"/>
  <c r="AH144" i="13"/>
  <c r="AH142" i="13"/>
  <c r="AC9" i="13"/>
  <c r="AC22" i="13"/>
  <c r="AC29" i="13"/>
  <c r="AC37" i="13"/>
  <c r="AC46" i="13"/>
  <c r="AC47" i="13"/>
  <c r="AC51" i="13"/>
  <c r="AC53" i="13"/>
  <c r="AC105" i="13"/>
  <c r="AC94" i="13"/>
  <c r="AC95" i="13"/>
  <c r="AC102" i="13"/>
  <c r="AC104" i="13"/>
  <c r="AC130" i="13"/>
  <c r="AC109" i="13"/>
  <c r="AC148" i="13"/>
  <c r="AC134" i="13"/>
  <c r="AC147" i="13"/>
  <c r="BR44" i="13"/>
  <c r="BR10" i="13"/>
  <c r="BR56" i="13"/>
  <c r="BR51" i="13"/>
  <c r="BR30" i="13"/>
  <c r="BR22" i="13"/>
  <c r="BR17" i="13"/>
  <c r="BR31" i="13"/>
  <c r="BR34" i="13"/>
  <c r="BR133" i="13"/>
  <c r="BR81" i="13"/>
  <c r="BR125" i="13"/>
  <c r="BR141" i="13"/>
  <c r="BR144" i="13"/>
  <c r="BR121" i="13"/>
  <c r="BR132" i="13"/>
  <c r="BR135" i="13"/>
  <c r="AH15" i="13"/>
  <c r="AH21" i="13"/>
  <c r="AH18" i="13"/>
  <c r="AH57" i="13"/>
  <c r="AH44" i="13"/>
  <c r="AH64" i="13"/>
  <c r="AH47" i="13"/>
  <c r="AH72" i="13"/>
  <c r="AH91" i="13"/>
  <c r="AH66" i="13"/>
  <c r="AH90" i="13"/>
  <c r="AH122" i="13"/>
  <c r="AH107" i="13"/>
  <c r="AH102" i="13"/>
  <c r="AH120" i="13"/>
  <c r="AH139" i="13"/>
  <c r="AH137" i="13"/>
  <c r="AC12" i="13"/>
  <c r="AC17" i="13"/>
  <c r="AC42" i="13"/>
  <c r="AC40" i="13"/>
  <c r="AC60" i="13"/>
  <c r="AC55" i="13"/>
  <c r="AC68" i="13"/>
  <c r="AC69" i="13"/>
  <c r="AC76" i="13"/>
  <c r="AC63" i="13"/>
  <c r="AC101" i="13"/>
  <c r="AC116" i="13"/>
  <c r="AC93" i="13"/>
  <c r="AC107" i="13"/>
  <c r="AC129" i="13"/>
  <c r="AC124" i="13"/>
  <c r="AC142" i="13"/>
  <c r="BR46" i="13"/>
  <c r="BR18" i="13"/>
  <c r="BR78" i="13"/>
  <c r="BR55" i="13"/>
  <c r="BR32" i="13"/>
  <c r="BR33" i="13"/>
  <c r="BR25" i="13"/>
  <c r="BR39" i="13"/>
  <c r="BR42" i="13"/>
  <c r="BR87" i="13"/>
  <c r="BR105" i="13"/>
  <c r="BR110" i="13"/>
  <c r="BR88" i="13"/>
  <c r="BR107" i="13"/>
  <c r="BR129" i="13"/>
  <c r="BR140" i="13"/>
  <c r="BR143" i="13"/>
  <c r="AH17" i="13"/>
  <c r="AH20" i="13"/>
  <c r="AH32" i="13"/>
  <c r="AH43" i="13"/>
  <c r="AH28" i="13"/>
  <c r="AH60" i="13"/>
  <c r="AH55" i="13"/>
  <c r="AH85" i="13"/>
  <c r="AH83" i="13"/>
  <c r="AH74" i="13"/>
  <c r="AH98" i="13"/>
  <c r="AH86" i="13"/>
  <c r="AH96" i="13"/>
  <c r="AH110" i="13"/>
  <c r="AH116" i="13"/>
  <c r="AH123" i="13"/>
  <c r="AH145" i="13"/>
  <c r="AC13" i="13"/>
  <c r="AC10" i="13"/>
  <c r="AC19" i="13"/>
  <c r="AC45" i="13"/>
  <c r="AC65" i="13"/>
  <c r="AC75" i="13"/>
  <c r="AC73" i="13"/>
  <c r="AC78" i="13"/>
  <c r="AC77" i="13"/>
  <c r="AC71" i="13"/>
  <c r="AC110" i="13"/>
  <c r="AC98" i="13"/>
  <c r="AC113" i="13"/>
  <c r="AC115" i="13"/>
  <c r="AC117" i="13"/>
  <c r="AC132" i="13"/>
  <c r="AC144" i="13"/>
  <c r="BR12" i="13"/>
  <c r="BR48" i="13"/>
  <c r="BR26" i="13"/>
  <c r="BR82" i="13"/>
  <c r="BR77" i="13"/>
  <c r="BR50" i="13"/>
  <c r="BR35" i="13"/>
  <c r="BR36" i="13"/>
  <c r="BR47" i="13"/>
  <c r="BR70" i="13"/>
  <c r="BR92" i="13"/>
  <c r="BR52" i="13"/>
  <c r="BR114" i="13"/>
  <c r="BR96" i="13"/>
  <c r="BR115" i="13"/>
  <c r="BR137" i="13"/>
  <c r="BR148" i="13"/>
  <c r="BR122" i="13"/>
  <c r="AH9" i="13"/>
  <c r="AH25" i="13"/>
  <c r="AH33" i="13"/>
  <c r="AH49" i="13"/>
  <c r="AH36" i="13"/>
  <c r="AH70" i="13"/>
  <c r="AH62" i="13"/>
  <c r="AH61" i="13"/>
  <c r="AH88" i="13"/>
  <c r="AH84" i="13"/>
  <c r="AH104" i="13"/>
  <c r="AH94" i="13"/>
  <c r="AH99" i="13"/>
  <c r="AH143" i="13"/>
  <c r="AH125" i="13"/>
  <c r="AH131" i="13"/>
  <c r="AH146" i="13"/>
  <c r="AC30" i="13"/>
  <c r="AC28" i="13"/>
  <c r="AC27" i="13"/>
  <c r="AC48" i="13"/>
  <c r="AC25" i="13"/>
  <c r="AC61" i="13"/>
  <c r="AC82" i="13"/>
  <c r="AC58" i="13"/>
  <c r="AC80" i="13"/>
  <c r="AC81" i="13"/>
  <c r="AC106" i="13"/>
  <c r="AC114" i="13"/>
  <c r="AC103" i="13"/>
  <c r="AC100" i="13"/>
  <c r="AC121" i="13"/>
  <c r="AC125" i="13"/>
  <c r="AC137" i="13"/>
  <c r="BR41" i="13"/>
  <c r="BR62" i="13"/>
  <c r="BR61" i="13"/>
  <c r="BR90" i="13"/>
  <c r="BR93" i="13"/>
  <c r="BR64" i="13"/>
  <c r="BR37" i="13"/>
  <c r="BR38" i="13"/>
  <c r="BR67" i="13"/>
  <c r="BR72" i="13"/>
  <c r="BR101" i="13"/>
  <c r="BR60" i="13"/>
  <c r="BR134" i="13"/>
  <c r="BR104" i="13"/>
  <c r="BR123" i="13"/>
  <c r="BR145" i="13"/>
  <c r="BR95" i="13"/>
  <c r="BR130" i="13"/>
  <c r="AH16" i="13"/>
  <c r="AH68" i="13"/>
  <c r="AH14" i="13"/>
  <c r="AH34" i="13"/>
  <c r="AH40" i="13"/>
  <c r="AH38" i="13"/>
  <c r="AH67" i="13"/>
  <c r="AH69" i="13"/>
  <c r="AH93" i="13"/>
  <c r="AH75" i="13"/>
  <c r="AH113" i="13"/>
  <c r="AH101" i="13"/>
  <c r="AH106" i="13"/>
  <c r="AH103" i="13"/>
  <c r="AH130" i="13"/>
  <c r="AH136" i="13"/>
  <c r="AH147" i="13"/>
  <c r="AC54" i="13"/>
  <c r="AC23" i="13"/>
  <c r="AC35" i="13"/>
  <c r="AC16" i="13"/>
  <c r="AC33" i="13"/>
  <c r="AC57" i="13"/>
  <c r="AC44" i="13"/>
  <c r="AC66" i="13"/>
  <c r="AC85" i="13"/>
  <c r="AC86" i="13"/>
  <c r="AC112" i="13"/>
  <c r="AC83" i="13"/>
  <c r="AC111" i="13"/>
  <c r="AC108" i="13"/>
  <c r="AC127" i="13"/>
  <c r="AC136" i="13"/>
  <c r="AC145" i="13"/>
  <c r="BR53" i="13"/>
  <c r="BR66" i="13"/>
  <c r="BR83" i="13"/>
  <c r="BR16" i="13"/>
  <c r="BR99" i="13"/>
  <c r="BR86" i="13"/>
  <c r="BR59" i="13"/>
  <c r="BR40" i="13"/>
  <c r="BR69" i="13"/>
  <c r="BR74" i="13"/>
  <c r="BR49" i="13"/>
  <c r="BR68" i="13"/>
  <c r="BR126" i="13"/>
  <c r="BR112" i="13"/>
  <c r="BR131" i="13"/>
  <c r="BR100" i="13"/>
  <c r="BR103" i="13"/>
  <c r="BR138" i="13"/>
  <c r="AH10" i="13"/>
  <c r="AH45" i="13"/>
  <c r="AH13" i="13"/>
  <c r="AH22" i="13"/>
  <c r="AH51" i="13"/>
  <c r="AH53" i="13"/>
  <c r="AH46" i="13"/>
  <c r="AH76" i="13"/>
  <c r="AH77" i="13"/>
  <c r="AH108" i="13"/>
  <c r="AH80" i="13"/>
  <c r="AH124" i="13"/>
  <c r="AH126" i="13"/>
  <c r="AH114" i="13"/>
  <c r="AH111" i="13"/>
  <c r="AH135" i="13"/>
  <c r="AH127" i="13"/>
  <c r="AH140" i="13"/>
  <c r="AC11" i="13"/>
  <c r="AC26" i="13"/>
  <c r="AC34" i="13"/>
  <c r="AC38" i="13"/>
  <c r="AC24" i="13"/>
  <c r="AC50" i="13"/>
  <c r="AC67" i="13"/>
  <c r="AC52" i="13"/>
  <c r="AC74" i="13"/>
  <c r="AC90" i="13"/>
  <c r="AC96" i="13"/>
  <c r="AC119" i="13"/>
  <c r="AC91" i="13"/>
  <c r="AC120" i="13"/>
  <c r="AC118" i="13"/>
  <c r="AC122" i="13"/>
  <c r="AC141" i="13"/>
  <c r="AC138" i="13"/>
  <c r="BR75" i="13"/>
  <c r="BR98" i="13"/>
  <c r="BR43" i="13"/>
  <c r="BR24" i="13"/>
  <c r="BR11" i="13"/>
  <c r="BR91" i="13"/>
  <c r="BR63" i="13"/>
  <c r="BR54" i="13"/>
  <c r="BR71" i="13"/>
  <c r="BR89" i="13"/>
  <c r="BR57" i="13"/>
  <c r="BR76" i="13"/>
  <c r="BR142" i="13"/>
  <c r="BR120" i="13"/>
  <c r="BR139" i="13"/>
  <c r="BR108" i="13"/>
  <c r="BR111" i="13"/>
  <c r="BR146" i="13"/>
  <c r="AH23" i="13"/>
  <c r="AH29" i="13"/>
  <c r="AH26" i="13"/>
  <c r="AH41" i="13"/>
  <c r="AH27" i="13"/>
  <c r="AH50" i="13"/>
  <c r="AH71" i="13"/>
  <c r="AH56" i="13"/>
  <c r="AH89" i="13"/>
  <c r="AH73" i="13"/>
  <c r="AH109" i="13"/>
  <c r="AH100" i="13"/>
  <c r="AH87" i="13"/>
  <c r="AH129" i="13"/>
  <c r="AH112" i="13"/>
  <c r="AH117" i="13"/>
  <c r="AH128" i="13"/>
  <c r="AC14" i="13"/>
  <c r="AC31" i="13"/>
  <c r="AC21" i="13"/>
  <c r="AC49" i="13"/>
  <c r="AC41" i="13"/>
  <c r="AC39" i="13"/>
  <c r="AC43" i="13"/>
  <c r="AC64" i="13"/>
  <c r="AC79" i="13"/>
  <c r="AC70" i="13"/>
  <c r="AC87" i="13"/>
  <c r="AC99" i="13"/>
  <c r="AC92" i="13"/>
  <c r="AC133" i="13"/>
  <c r="AC126" i="13"/>
  <c r="AC140" i="13"/>
  <c r="AC135" i="13"/>
  <c r="BR45" i="13"/>
  <c r="BR23" i="13"/>
  <c r="BR21" i="13"/>
  <c r="BR29" i="13"/>
  <c r="BR28" i="13"/>
  <c r="BR14" i="13"/>
  <c r="BR9" i="13"/>
  <c r="BR80" i="13"/>
  <c r="BR117" i="13"/>
  <c r="BR106" i="13"/>
  <c r="BR73" i="13"/>
  <c r="BR97" i="13"/>
  <c r="BR118" i="13"/>
  <c r="BR136" i="13"/>
  <c r="BR113" i="13"/>
  <c r="BR124" i="13"/>
  <c r="BV76" i="13"/>
  <c r="BV18" i="13"/>
  <c r="BV148" i="13"/>
  <c r="BV63" i="13"/>
  <c r="BV34" i="13"/>
  <c r="BV39" i="13"/>
  <c r="BV11" i="13"/>
  <c r="BV70" i="13"/>
  <c r="BV47" i="13"/>
  <c r="BV74" i="13"/>
  <c r="BV88" i="13"/>
  <c r="BV35" i="13"/>
  <c r="BV46" i="13"/>
  <c r="BV89" i="13"/>
  <c r="BV138" i="13"/>
  <c r="BV146" i="13"/>
  <c r="BV116" i="13"/>
  <c r="BV135" i="13"/>
  <c r="BV104" i="13"/>
  <c r="BV107" i="13"/>
  <c r="BV134" i="13"/>
  <c r="BV110" i="13"/>
  <c r="BV90" i="13"/>
  <c r="BV77" i="13"/>
  <c r="BV136" i="13"/>
  <c r="BV67" i="13"/>
  <c r="BV36" i="13"/>
  <c r="BV41" i="13"/>
  <c r="BV9" i="13"/>
  <c r="BV84" i="13"/>
  <c r="BV65" i="13"/>
  <c r="BV78" i="13"/>
  <c r="BV13" i="13"/>
  <c r="BV43" i="13"/>
  <c r="BV58" i="13"/>
  <c r="BV53" i="13"/>
  <c r="BV48" i="13"/>
  <c r="BV114" i="13"/>
  <c r="BV124" i="13"/>
  <c r="BV143" i="13"/>
  <c r="BV112" i="13"/>
  <c r="BV115" i="13"/>
  <c r="BV142" i="13"/>
  <c r="BV81" i="13"/>
  <c r="BV50" i="13"/>
  <c r="BV49" i="13"/>
  <c r="BV17" i="13"/>
  <c r="BV87" i="13"/>
  <c r="BV79" i="13"/>
  <c r="BV93" i="13"/>
  <c r="BV21" i="13"/>
  <c r="BV55" i="13"/>
  <c r="BV60" i="13"/>
  <c r="BV61" i="13"/>
  <c r="BV56" i="13"/>
  <c r="BV129" i="13"/>
  <c r="BV132" i="13"/>
  <c r="BV109" i="13"/>
  <c r="BV120" i="13"/>
  <c r="BV123" i="13"/>
  <c r="BV94" i="13"/>
  <c r="BV54" i="13"/>
  <c r="BV71" i="13"/>
  <c r="BV25" i="13"/>
  <c r="BV95" i="13"/>
  <c r="BV83" i="13"/>
  <c r="BV10" i="13"/>
  <c r="BV28" i="13"/>
  <c r="BV57" i="13"/>
  <c r="BV62" i="13"/>
  <c r="BV69" i="13"/>
  <c r="BV64" i="13"/>
  <c r="BV137" i="13"/>
  <c r="BV140" i="13"/>
  <c r="BV117" i="13"/>
  <c r="BV128" i="13"/>
  <c r="BV131" i="13"/>
  <c r="BV101" i="13"/>
  <c r="BV97" i="13"/>
  <c r="BV125" i="13"/>
  <c r="BV24" i="13"/>
  <c r="BV14" i="13"/>
  <c r="BV98" i="13"/>
  <c r="BV42" i="13"/>
  <c r="BV12" i="13"/>
  <c r="BV15" i="13"/>
  <c r="BV26" i="13"/>
  <c r="BV82" i="13"/>
  <c r="BV103" i="13"/>
  <c r="BV105" i="13"/>
  <c r="BV85" i="13"/>
  <c r="BV80" i="13"/>
  <c r="BV92" i="13"/>
  <c r="BV111" i="13"/>
  <c r="BV133" i="13"/>
  <c r="BV144" i="13"/>
  <c r="BV147" i="13"/>
  <c r="BV40" i="13"/>
  <c r="BV59" i="13"/>
  <c r="BV72" i="13"/>
  <c r="BV139" i="13"/>
  <c r="BV29" i="13"/>
  <c r="BV19" i="13"/>
  <c r="BV22" i="13"/>
  <c r="BV16" i="13"/>
  <c r="BV44" i="13"/>
  <c r="BV20" i="13"/>
  <c r="BV23" i="13"/>
  <c r="BV51" i="13"/>
  <c r="BV86" i="13"/>
  <c r="BV30" i="13"/>
  <c r="BV102" i="13"/>
  <c r="BV113" i="13"/>
  <c r="BV106" i="13"/>
  <c r="BV100" i="13"/>
  <c r="BV119" i="13"/>
  <c r="BV141" i="13"/>
  <c r="BV91" i="13"/>
  <c r="BV118" i="13"/>
  <c r="BV75" i="13"/>
  <c r="BV68" i="13"/>
  <c r="BV145" i="13"/>
  <c r="BV33" i="13"/>
  <c r="BV32" i="13"/>
  <c r="BV37" i="13"/>
  <c r="BV31" i="13"/>
  <c r="BV66" i="13"/>
  <c r="BV45" i="13"/>
  <c r="BV52" i="13"/>
  <c r="BV73" i="13"/>
  <c r="BV27" i="13"/>
  <c r="BV38" i="13"/>
  <c r="BV121" i="13"/>
  <c r="BV130" i="13"/>
  <c r="BV122" i="13"/>
  <c r="BV108" i="13"/>
  <c r="BV127" i="13"/>
  <c r="BV96" i="13"/>
  <c r="BV99" i="13"/>
  <c r="P14" i="10"/>
  <c r="N14" i="10" s="1"/>
  <c r="M28" i="10"/>
  <c r="K28" i="10" s="1"/>
  <c r="J36" i="10"/>
  <c r="M39" i="10"/>
  <c r="M17" i="10"/>
  <c r="K17" i="10" s="1"/>
  <c r="AK2" i="10"/>
  <c r="J14" i="10"/>
  <c r="M16" i="10"/>
  <c r="J38" i="10"/>
  <c r="L100" i="10"/>
  <c r="L86" i="10"/>
  <c r="R86" i="10" s="1"/>
  <c r="P37" i="10"/>
  <c r="N37" i="10" s="1"/>
  <c r="M65" i="10"/>
  <c r="K65" i="10" s="1"/>
  <c r="P19" i="10"/>
  <c r="N19" i="10" s="1"/>
  <c r="M32" i="10"/>
  <c r="K32" i="10" s="1"/>
  <c r="J46" i="10"/>
  <c r="P44" i="10"/>
  <c r="N44" i="10" s="1"/>
  <c r="P49" i="10"/>
  <c r="N49" i="10" s="1"/>
  <c r="P63" i="10"/>
  <c r="N63" i="10" s="1"/>
  <c r="M69" i="10"/>
  <c r="J57" i="10"/>
  <c r="J63" i="10"/>
  <c r="P65" i="10"/>
  <c r="M60" i="10"/>
  <c r="P48" i="10"/>
  <c r="N48" i="10" s="1"/>
  <c r="P29" i="10"/>
  <c r="N29" i="10" s="1"/>
  <c r="I81" i="10"/>
  <c r="R81" i="10" s="1"/>
  <c r="AI2" i="10"/>
  <c r="L60" i="10"/>
  <c r="R60" i="10" s="1"/>
  <c r="P55" i="10"/>
  <c r="N55" i="10" s="1"/>
  <c r="M43" i="10"/>
  <c r="M37" i="10"/>
  <c r="K37" i="10" s="1"/>
  <c r="P98" i="10"/>
  <c r="N98" i="10" s="1"/>
  <c r="M13" i="10"/>
  <c r="K13" i="10" s="1"/>
  <c r="J26" i="10"/>
  <c r="J53" i="10"/>
  <c r="J23" i="10"/>
  <c r="J49" i="10"/>
  <c r="N32" i="10"/>
  <c r="L99" i="10"/>
  <c r="R99" i="10" s="1"/>
  <c r="O101" i="10"/>
  <c r="R101" i="10" s="1"/>
  <c r="M11" i="10"/>
  <c r="S11" i="10" s="1"/>
  <c r="P42" i="2"/>
  <c r="H51" i="2"/>
  <c r="P61" i="2"/>
  <c r="J16" i="10"/>
  <c r="J18" i="10" s="1"/>
  <c r="M27" i="10"/>
  <c r="S27" i="10" s="1"/>
  <c r="J33" i="10"/>
  <c r="S33" i="10" s="1"/>
  <c r="M44" i="10"/>
  <c r="K44" i="10" s="1"/>
  <c r="J50" i="10"/>
  <c r="J39" i="10"/>
  <c r="M51" i="10"/>
  <c r="K51" i="10" s="1"/>
  <c r="J47" i="10"/>
  <c r="P59" i="10"/>
  <c r="J60" i="10"/>
  <c r="P56" i="10"/>
  <c r="N56" i="10" s="1"/>
  <c r="M61" i="10"/>
  <c r="K61" i="10" s="1"/>
  <c r="J72" i="10"/>
  <c r="P68" i="10"/>
  <c r="N68" i="10" s="1"/>
  <c r="M26" i="10"/>
  <c r="P22" i="10"/>
  <c r="M10" i="10"/>
  <c r="K10" i="10" s="1"/>
  <c r="O100" i="10"/>
  <c r="I97" i="10"/>
  <c r="AT2" i="10"/>
  <c r="O83" i="10"/>
  <c r="R83" i="10" s="1"/>
  <c r="AD2" i="10"/>
  <c r="O75" i="10"/>
  <c r="R75" i="10" s="1"/>
  <c r="AE2" i="10"/>
  <c r="J41" i="10"/>
  <c r="J37" i="10"/>
  <c r="P83" i="10"/>
  <c r="J79" i="10"/>
  <c r="P35" i="10"/>
  <c r="N35" i="10" s="1"/>
  <c r="P80" i="2"/>
  <c r="P73" i="10"/>
  <c r="N73" i="10" s="1"/>
  <c r="P38" i="10"/>
  <c r="N38" i="10" s="1"/>
  <c r="AO2" i="10"/>
  <c r="M86" i="10"/>
  <c r="P10" i="10"/>
  <c r="N10" i="10" s="1"/>
  <c r="P53" i="10"/>
  <c r="N53" i="10" s="1"/>
  <c r="I89" i="10"/>
  <c r="R89" i="10" s="1"/>
  <c r="J81" i="10"/>
  <c r="P90" i="2"/>
  <c r="P71" i="2"/>
  <c r="P4" i="2"/>
  <c r="P10" i="7" s="1"/>
  <c r="G10" i="7"/>
  <c r="K37" i="2"/>
  <c r="K43" i="7" s="1"/>
  <c r="M43" i="7"/>
  <c r="E27" i="2"/>
  <c r="P29" i="2"/>
  <c r="G34" i="7"/>
  <c r="K28" i="2"/>
  <c r="M33" i="7"/>
  <c r="O35" i="2"/>
  <c r="O41" i="7" s="1"/>
  <c r="F41" i="7"/>
  <c r="P85" i="2"/>
  <c r="P66" i="2"/>
  <c r="O31" i="2"/>
  <c r="O37" i="7" s="1"/>
  <c r="F37" i="7"/>
  <c r="BR2" i="1"/>
  <c r="O47" i="2"/>
  <c r="E7" i="2"/>
  <c r="E13" i="7" s="1"/>
  <c r="P31" i="2"/>
  <c r="P37" i="7" s="1"/>
  <c r="G37" i="7"/>
  <c r="P51" i="2"/>
  <c r="P36" i="2"/>
  <c r="P42" i="7" s="1"/>
  <c r="G42" i="7"/>
  <c r="P30" i="2"/>
  <c r="G35" i="7"/>
  <c r="O4" i="2"/>
  <c r="O10" i="7" s="1"/>
  <c r="F10" i="7"/>
  <c r="P33" i="2"/>
  <c r="P39" i="7" s="1"/>
  <c r="G39" i="7"/>
  <c r="O29" i="2"/>
  <c r="O30" i="2"/>
  <c r="P81" i="10"/>
  <c r="N81" i="10" s="1"/>
  <c r="AJ2" i="10"/>
  <c r="H13" i="10"/>
  <c r="J87" i="10"/>
  <c r="J76" i="10"/>
  <c r="P101" i="10"/>
  <c r="O97" i="10"/>
  <c r="M22" i="10"/>
  <c r="M24" i="10" s="1"/>
  <c r="P41" i="10"/>
  <c r="N41" i="10" s="1"/>
  <c r="M47" i="10"/>
  <c r="J56" i="10"/>
  <c r="M63" i="10"/>
  <c r="K63" i="10" s="1"/>
  <c r="M73" i="10"/>
  <c r="K73" i="10" s="1"/>
  <c r="M48" i="10"/>
  <c r="K48" i="10" s="1"/>
  <c r="P50" i="10"/>
  <c r="N50" i="10" s="1"/>
  <c r="J54" i="10"/>
  <c r="M62" i="10"/>
  <c r="K62" i="10" s="1"/>
  <c r="J68" i="10"/>
  <c r="P40" i="10"/>
  <c r="N40" i="10" s="1"/>
  <c r="J43" i="10"/>
  <c r="M59" i="10"/>
  <c r="P69" i="10"/>
  <c r="M53" i="10"/>
  <c r="K53" i="10" s="1"/>
  <c r="M56" i="10"/>
  <c r="P66" i="10"/>
  <c r="M72" i="10"/>
  <c r="K72" i="10" s="1"/>
  <c r="P100" i="10"/>
  <c r="M67" i="10"/>
  <c r="K67" i="10" s="1"/>
  <c r="J73" i="10"/>
  <c r="M58" i="10"/>
  <c r="K58" i="10" s="1"/>
  <c r="P60" i="10"/>
  <c r="N60" i="10" s="1"/>
  <c r="M66" i="10"/>
  <c r="K66" i="10" s="1"/>
  <c r="J70" i="10"/>
  <c r="P58" i="10"/>
  <c r="N58" i="10" s="1"/>
  <c r="J61" i="10"/>
  <c r="P67" i="10"/>
  <c r="N67" i="10" s="1"/>
  <c r="J69" i="10"/>
  <c r="P62" i="10"/>
  <c r="N62" i="10" s="1"/>
  <c r="M68" i="10"/>
  <c r="P70" i="10"/>
  <c r="M70" i="10"/>
  <c r="K70" i="10" s="1"/>
  <c r="J67" i="10"/>
  <c r="P51" i="10"/>
  <c r="N51" i="10" s="1"/>
  <c r="P46" i="10"/>
  <c r="J32" i="10"/>
  <c r="J25" i="10"/>
  <c r="M19" i="10"/>
  <c r="K19" i="10" s="1"/>
  <c r="J15" i="10"/>
  <c r="S15" i="10" s="1"/>
  <c r="P12" i="10"/>
  <c r="S12" i="10" s="1"/>
  <c r="AN2" i="10"/>
  <c r="U2" i="10"/>
  <c r="AS2" i="10"/>
  <c r="Y2" i="10"/>
  <c r="V2" i="10"/>
  <c r="Z2" i="10"/>
  <c r="W2" i="10"/>
  <c r="O70" i="10"/>
  <c r="R70" i="10" s="1"/>
  <c r="P13" i="10"/>
  <c r="N13" i="10" s="1"/>
  <c r="M55" i="10"/>
  <c r="K55" i="10" s="1"/>
  <c r="J62" i="10"/>
  <c r="AU2" i="10"/>
  <c r="M74" i="10"/>
  <c r="K74" i="10" s="1"/>
  <c r="L97" i="10"/>
  <c r="I102" i="10"/>
  <c r="J22" i="10"/>
  <c r="P28" i="10"/>
  <c r="P36" i="10"/>
  <c r="N36" i="10" s="1"/>
  <c r="J51" i="10"/>
  <c r="M57" i="10"/>
  <c r="K57" i="10" s="1"/>
  <c r="M41" i="10"/>
  <c r="K41" i="10" s="1"/>
  <c r="M50" i="10"/>
  <c r="P54" i="10"/>
  <c r="N54" i="10" s="1"/>
  <c r="J58" i="10"/>
  <c r="M49" i="10"/>
  <c r="K49" i="10" s="1"/>
  <c r="J55" i="10"/>
  <c r="J44" i="10"/>
  <c r="P57" i="10"/>
  <c r="J59" i="10"/>
  <c r="P72" i="10"/>
  <c r="J40" i="10"/>
  <c r="M34" i="10"/>
  <c r="S34" i="10" s="1"/>
  <c r="P21" i="10"/>
  <c r="O102" i="10"/>
  <c r="AA2" i="10"/>
  <c r="AR2" i="10"/>
  <c r="I73" i="10"/>
  <c r="R73" i="10" s="1"/>
  <c r="AB2" i="10"/>
  <c r="M35" i="10"/>
  <c r="K35" i="10" s="1"/>
  <c r="K20" i="10"/>
  <c r="AQ2" i="10"/>
  <c r="I78" i="10"/>
  <c r="M99" i="10"/>
  <c r="M40" i="10"/>
  <c r="K40" i="10" s="1"/>
  <c r="P43" i="10"/>
  <c r="M46" i="10"/>
  <c r="K46" i="10" s="1"/>
  <c r="J66" i="10"/>
  <c r="P61" i="10"/>
  <c r="N61" i="10" s="1"/>
  <c r="P86" i="10"/>
  <c r="N86" i="10" s="1"/>
  <c r="BG2" i="10"/>
  <c r="J77" i="10"/>
  <c r="M89" i="10"/>
  <c r="K89" i="10" s="1"/>
  <c r="J91" i="10"/>
  <c r="M80" i="10"/>
  <c r="K80" i="10" s="1"/>
  <c r="J8" i="10"/>
  <c r="H8" i="10" s="1"/>
  <c r="P47" i="10"/>
  <c r="J48" i="10"/>
  <c r="AH2" i="10"/>
  <c r="M84" i="10"/>
  <c r="K84" i="10" s="1"/>
  <c r="M75" i="10"/>
  <c r="J35" i="10"/>
  <c r="P39" i="10"/>
  <c r="M54" i="10"/>
  <c r="K54" i="10" s="1"/>
  <c r="L98" i="10"/>
  <c r="R98" i="10" s="1"/>
  <c r="AP2" i="10"/>
  <c r="BP2" i="10"/>
  <c r="AL2" i="10"/>
  <c r="AG2" i="10"/>
  <c r="K38" i="10"/>
  <c r="H19" i="10"/>
  <c r="J100" i="10"/>
  <c r="AC2" i="10"/>
  <c r="X2" i="10"/>
  <c r="L85" i="10"/>
  <c r="R85" i="10" s="1"/>
  <c r="AM2" i="10"/>
  <c r="L78" i="10"/>
  <c r="J89" i="10"/>
  <c r="P80" i="10"/>
  <c r="N80" i="10" s="1"/>
  <c r="J75" i="10"/>
  <c r="O65" i="10"/>
  <c r="R65" i="10" s="1"/>
  <c r="M76" i="10"/>
  <c r="K76" i="10" s="1"/>
  <c r="J101" i="10"/>
  <c r="M81" i="10"/>
  <c r="K81" i="10" s="1"/>
  <c r="AF2" i="10"/>
  <c r="P88" i="10"/>
  <c r="N88" i="10" s="1"/>
  <c r="P75" i="10"/>
  <c r="O57" i="10"/>
  <c r="R57" i="10" s="1"/>
  <c r="M102" i="10"/>
  <c r="K102" i="10" s="1"/>
  <c r="J83" i="10"/>
  <c r="P84" i="10"/>
  <c r="N84" i="10" s="1"/>
  <c r="M93" i="10"/>
  <c r="K93" i="10" s="1"/>
  <c r="J90" i="10"/>
  <c r="M97" i="10"/>
  <c r="M98" i="10"/>
  <c r="M82" i="10"/>
  <c r="K82" i="10" s="1"/>
  <c r="BF2" i="10"/>
  <c r="M100" i="10"/>
  <c r="P95" i="10"/>
  <c r="N95" i="10" s="1"/>
  <c r="BV2" i="10"/>
  <c r="P76" i="10"/>
  <c r="N76" i="10" s="1"/>
  <c r="J94" i="10"/>
  <c r="M88" i="10"/>
  <c r="K88" i="10" s="1"/>
  <c r="BL2" i="10"/>
  <c r="P77" i="10"/>
  <c r="N77" i="10" s="1"/>
  <c r="BJ2" i="10"/>
  <c r="J98" i="10"/>
  <c r="J93" i="10"/>
  <c r="P82" i="10"/>
  <c r="N82" i="10" s="1"/>
  <c r="P74" i="10"/>
  <c r="N74" i="10" s="1"/>
  <c r="M91" i="10"/>
  <c r="K91" i="10" s="1"/>
  <c r="J102" i="10"/>
  <c r="M101" i="10"/>
  <c r="K101" i="10" s="1"/>
  <c r="J99" i="10"/>
  <c r="P97" i="10"/>
  <c r="BS2" i="10"/>
  <c r="BI2" i="10"/>
  <c r="P90" i="10"/>
  <c r="N90" i="10" s="1"/>
  <c r="M87" i="10"/>
  <c r="J85" i="10"/>
  <c r="BW2" i="10"/>
  <c r="BM2" i="10"/>
  <c r="J78" i="10"/>
  <c r="P93" i="10"/>
  <c r="N93" i="10" s="1"/>
  <c r="P79" i="10"/>
  <c r="N79" i="10" s="1"/>
  <c r="J97" i="10"/>
  <c r="J92" i="10"/>
  <c r="P89" i="10"/>
  <c r="N89" i="10" s="1"/>
  <c r="M78" i="10"/>
  <c r="M96" i="10"/>
  <c r="K96" i="10" s="1"/>
  <c r="P91" i="10"/>
  <c r="M95" i="10"/>
  <c r="K95" i="10" s="1"/>
  <c r="P94" i="10"/>
  <c r="N94" i="10" s="1"/>
  <c r="P87" i="10"/>
  <c r="N87" i="10" s="1"/>
  <c r="M85" i="10"/>
  <c r="M77" i="10"/>
  <c r="K77" i="10" s="1"/>
  <c r="H28" i="10"/>
  <c r="N11" i="10"/>
  <c r="K12" i="10"/>
  <c r="J96" i="10"/>
  <c r="BO2" i="10"/>
  <c r="J74" i="10"/>
  <c r="BH2" i="10"/>
  <c r="H12" i="10"/>
  <c r="P96" i="10"/>
  <c r="J84" i="10"/>
  <c r="M79" i="10"/>
  <c r="K79" i="10" s="1"/>
  <c r="N26" i="10"/>
  <c r="M92" i="10"/>
  <c r="J86" i="10"/>
  <c r="K21" i="10"/>
  <c r="P102" i="10"/>
  <c r="BC2" i="10"/>
  <c r="BT2" i="10"/>
  <c r="J95" i="10"/>
  <c r="BQ2" i="10"/>
  <c r="M90" i="10"/>
  <c r="K90" i="10" s="1"/>
  <c r="AW2" i="10"/>
  <c r="BN2" i="10"/>
  <c r="M83" i="10"/>
  <c r="BU2" i="10"/>
  <c r="BK2" i="10"/>
  <c r="N23" i="10"/>
  <c r="BB2" i="10"/>
  <c r="N16" i="10"/>
  <c r="BD2" i="10"/>
  <c r="AX2" i="10"/>
  <c r="P78" i="10"/>
  <c r="N78" i="10" s="1"/>
  <c r="P92" i="10"/>
  <c r="N92" i="10" s="1"/>
  <c r="J80" i="10"/>
  <c r="AZ2" i="10"/>
  <c r="AY2" i="10"/>
  <c r="M94" i="10"/>
  <c r="BE2" i="10"/>
  <c r="K29" i="10"/>
  <c r="N27" i="10"/>
  <c r="K9" i="10"/>
  <c r="J82" i="10"/>
  <c r="J88" i="10"/>
  <c r="BA2" i="10"/>
  <c r="BR2" i="10"/>
  <c r="P99" i="10"/>
  <c r="H10" i="10"/>
  <c r="P85" i="10"/>
  <c r="N85" i="10" s="1"/>
  <c r="K14" i="10"/>
  <c r="H20" i="10"/>
  <c r="N9" i="10"/>
  <c r="H21" i="10"/>
  <c r="H11" i="10"/>
  <c r="N25" i="10"/>
  <c r="H31" i="10"/>
  <c r="N34" i="10"/>
  <c r="K25" i="10"/>
  <c r="H34" i="10"/>
  <c r="N33" i="10"/>
  <c r="K33" i="10"/>
  <c r="K31" i="10"/>
  <c r="N17" i="10"/>
  <c r="K8" i="10"/>
  <c r="N15" i="10"/>
  <c r="H27" i="10"/>
  <c r="H17" i="10"/>
  <c r="N8" i="10"/>
  <c r="H29" i="10"/>
  <c r="K23" i="10"/>
  <c r="K15" i="10"/>
  <c r="P72" i="2"/>
  <c r="O32" i="2"/>
  <c r="O38" i="7" s="1"/>
  <c r="O72" i="2"/>
  <c r="P5" i="2"/>
  <c r="P11" i="7" s="1"/>
  <c r="P77" i="2"/>
  <c r="P16" i="2"/>
  <c r="P22" i="7" s="1"/>
  <c r="P47" i="2"/>
  <c r="O3" i="2"/>
  <c r="O9" i="7" s="1"/>
  <c r="P50" i="2"/>
  <c r="O58" i="2"/>
  <c r="P81" i="2"/>
  <c r="P74" i="2"/>
  <c r="P22" i="2"/>
  <c r="O89" i="2"/>
  <c r="O17" i="2"/>
  <c r="O23" i="7" s="1"/>
  <c r="O70" i="2"/>
  <c r="O60" i="2"/>
  <c r="P21" i="2"/>
  <c r="P27" i="7" s="1"/>
  <c r="P46" i="2"/>
  <c r="O83" i="2"/>
  <c r="O54" i="2"/>
  <c r="O50" i="2"/>
  <c r="O40" i="2"/>
  <c r="E35" i="2"/>
  <c r="E41" i="7" s="1"/>
  <c r="P35" i="2"/>
  <c r="P41" i="7" s="1"/>
  <c r="P75" i="2"/>
  <c r="P64" i="2"/>
  <c r="P6" i="2"/>
  <c r="P12" i="7" s="1"/>
  <c r="O82" i="2"/>
  <c r="O75" i="2"/>
  <c r="O6" i="2"/>
  <c r="O12" i="7" s="1"/>
  <c r="P88" i="2"/>
  <c r="P79" i="2"/>
  <c r="P69" i="2"/>
  <c r="P14" i="2"/>
  <c r="P20" i="7" s="1"/>
  <c r="P19" i="2"/>
  <c r="P25" i="7" s="1"/>
  <c r="P26" i="2"/>
  <c r="O5" i="2"/>
  <c r="O11" i="7" s="1"/>
  <c r="O77" i="2"/>
  <c r="O16" i="2"/>
  <c r="O22" i="7" s="1"/>
  <c r="O23" i="2"/>
  <c r="O61" i="2"/>
  <c r="O45" i="2"/>
  <c r="O43" i="2"/>
  <c r="P37" i="2"/>
  <c r="P43" i="7" s="1"/>
  <c r="O26" i="2"/>
  <c r="P84" i="2"/>
  <c r="P27" i="2"/>
  <c r="P32" i="7" s="1"/>
  <c r="P34" i="2"/>
  <c r="P40" i="7" s="1"/>
  <c r="P48" i="2"/>
  <c r="P7" i="2"/>
  <c r="P13" i="7" s="1"/>
  <c r="P41" i="2"/>
  <c r="E9" i="2"/>
  <c r="E15" i="7" s="1"/>
  <c r="P9" i="2"/>
  <c r="P15" i="7" s="1"/>
  <c r="O81" i="2"/>
  <c r="O74" i="2"/>
  <c r="O22" i="2"/>
  <c r="O49" i="2"/>
  <c r="O9" i="2"/>
  <c r="O15" i="7" s="1"/>
  <c r="O21" i="2"/>
  <c r="O27" i="7" s="1"/>
  <c r="P87" i="2"/>
  <c r="P23" i="2"/>
  <c r="O28" i="2"/>
  <c r="P57" i="2"/>
  <c r="O80" i="2"/>
  <c r="O71" i="2"/>
  <c r="P82" i="2"/>
  <c r="P76" i="2"/>
  <c r="P67" i="2"/>
  <c r="P56" i="2"/>
  <c r="O15" i="2"/>
  <c r="O21" i="7" s="1"/>
  <c r="O76" i="2"/>
  <c r="O67" i="2"/>
  <c r="O56" i="2"/>
  <c r="P13" i="2"/>
  <c r="P73" i="2"/>
  <c r="P62" i="2"/>
  <c r="P52" i="2"/>
  <c r="O88" i="2"/>
  <c r="O79" i="2"/>
  <c r="O69" i="2"/>
  <c r="O14" i="2"/>
  <c r="O20" i="7" s="1"/>
  <c r="O19" i="2"/>
  <c r="O25" i="7" s="1"/>
  <c r="P53" i="2"/>
  <c r="O63" i="2"/>
  <c r="O10" i="2"/>
  <c r="O16" i="7" s="1"/>
  <c r="O39" i="2"/>
  <c r="P32" i="2"/>
  <c r="P38" i="7" s="1"/>
  <c r="O46" i="2"/>
  <c r="O44" i="2"/>
  <c r="O37" i="2"/>
  <c r="O43" i="7" s="1"/>
  <c r="P3" i="2"/>
  <c r="P9" i="7" s="1"/>
  <c r="P86" i="2"/>
  <c r="P78" i="2"/>
  <c r="P68" i="2"/>
  <c r="P49" i="2"/>
  <c r="P43" i="2"/>
  <c r="P40" i="2"/>
  <c r="O38" i="2"/>
  <c r="O84" i="2"/>
  <c r="O27" i="2"/>
  <c r="O34" i="2"/>
  <c r="O40" i="7" s="1"/>
  <c r="O55" i="2"/>
  <c r="O41" i="2"/>
  <c r="O53" i="2"/>
  <c r="O65" i="2"/>
  <c r="O48" i="2"/>
  <c r="P18" i="2"/>
  <c r="P24" i="7" s="1"/>
  <c r="P20" i="2"/>
  <c r="P26" i="7" s="1"/>
  <c r="O90" i="2"/>
  <c r="O18" i="2"/>
  <c r="O24" i="7" s="1"/>
  <c r="O20" i="2"/>
  <c r="O26" i="7" s="1"/>
  <c r="P15" i="2"/>
  <c r="P21" i="7" s="1"/>
  <c r="P12" i="2"/>
  <c r="P25" i="2"/>
  <c r="P59" i="2"/>
  <c r="O87" i="2"/>
  <c r="O12" i="2"/>
  <c r="O25" i="2"/>
  <c r="P83" i="2"/>
  <c r="P28" i="2"/>
  <c r="P65" i="2"/>
  <c r="P54" i="2"/>
  <c r="P44" i="2"/>
  <c r="O13" i="2"/>
  <c r="O73" i="2"/>
  <c r="O62" i="2"/>
  <c r="P63" i="2"/>
  <c r="P10" i="2"/>
  <c r="P16" i="7" s="1"/>
  <c r="P8" i="2"/>
  <c r="P14" i="7" s="1"/>
  <c r="O66" i="2"/>
  <c r="O8" i="2"/>
  <c r="O14" i="7" s="1"/>
  <c r="P24" i="2"/>
  <c r="O33" i="2"/>
  <c r="O39" i="7" s="1"/>
  <c r="O36" i="2"/>
  <c r="O42" i="7" s="1"/>
  <c r="P89" i="2"/>
  <c r="P17" i="2"/>
  <c r="P23" i="7" s="1"/>
  <c r="P70" i="2"/>
  <c r="P60" i="2"/>
  <c r="P55" i="2"/>
  <c r="P45" i="2"/>
  <c r="E11" i="2"/>
  <c r="P11" i="2"/>
  <c r="P38" i="2"/>
  <c r="O24" i="2"/>
  <c r="O29" i="7" s="1"/>
  <c r="O86" i="2"/>
  <c r="O78" i="2"/>
  <c r="O68" i="2"/>
  <c r="O57" i="2"/>
  <c r="O7" i="2"/>
  <c r="O13" i="7" s="1"/>
  <c r="O11" i="2"/>
  <c r="O19" i="7" s="1"/>
  <c r="M2" i="2"/>
  <c r="E79" i="2"/>
  <c r="E57" i="2"/>
  <c r="E68" i="2"/>
  <c r="E49" i="2"/>
  <c r="BP2" i="1"/>
  <c r="BQ2" i="1"/>
  <c r="E81" i="2"/>
  <c r="E74" i="2"/>
  <c r="E22" i="2"/>
  <c r="E5" i="2"/>
  <c r="E11" i="7" s="1"/>
  <c r="E38" i="2"/>
  <c r="E55" i="2"/>
  <c r="E77" i="2"/>
  <c r="H36" i="2"/>
  <c r="H42" i="7" s="1"/>
  <c r="H26" i="2"/>
  <c r="E89" i="2"/>
  <c r="E17" i="2"/>
  <c r="E23" i="7" s="1"/>
  <c r="E70" i="2"/>
  <c r="E60" i="2"/>
  <c r="E83" i="2"/>
  <c r="E28" i="2"/>
  <c r="H27" i="2"/>
  <c r="H6" i="2"/>
  <c r="E40" i="2"/>
  <c r="K19" i="2"/>
  <c r="K25" i="7" s="1"/>
  <c r="E4" i="2"/>
  <c r="E10" i="7" s="1"/>
  <c r="E18" i="2"/>
  <c r="E24" i="7" s="1"/>
  <c r="H87" i="2"/>
  <c r="H88" i="2"/>
  <c r="K81" i="2"/>
  <c r="K87" i="2"/>
  <c r="K38" i="2"/>
  <c r="H85" i="2"/>
  <c r="K12" i="2"/>
  <c r="H4" i="2"/>
  <c r="K25" i="2"/>
  <c r="H66" i="2"/>
  <c r="H42" i="2"/>
  <c r="E34" i="2"/>
  <c r="E40" i="7" s="1"/>
  <c r="H58" i="2"/>
  <c r="K33" i="2"/>
  <c r="K39" i="7" s="1"/>
  <c r="H45" i="2"/>
  <c r="K11" i="2"/>
  <c r="K39" i="2"/>
  <c r="E85" i="2"/>
  <c r="H90" i="2"/>
  <c r="K82" i="2"/>
  <c r="H80" i="2"/>
  <c r="K75" i="2"/>
  <c r="H71" i="2"/>
  <c r="K64" i="2"/>
  <c r="H61" i="2"/>
  <c r="K51" i="2"/>
  <c r="H10" i="2"/>
  <c r="H16" i="7" s="1"/>
  <c r="K24" i="2"/>
  <c r="H39" i="2"/>
  <c r="K15" i="2"/>
  <c r="K21" i="7" s="1"/>
  <c r="H18" i="2"/>
  <c r="H24" i="7" s="1"/>
  <c r="K76" i="2"/>
  <c r="H20" i="2"/>
  <c r="H26" i="7" s="1"/>
  <c r="K67" i="2"/>
  <c r="H63" i="2"/>
  <c r="K56" i="2"/>
  <c r="H50" i="2"/>
  <c r="E48" i="2"/>
  <c r="K43" i="2"/>
  <c r="H8" i="2"/>
  <c r="H14" i="7" s="1"/>
  <c r="K36" i="2"/>
  <c r="K42" i="7" s="1"/>
  <c r="H67" i="2"/>
  <c r="K14" i="2"/>
  <c r="K20" i="7" s="1"/>
  <c r="H56" i="2"/>
  <c r="K48" i="2"/>
  <c r="H44" i="2"/>
  <c r="K9" i="2"/>
  <c r="K15" i="7" s="1"/>
  <c r="K45" i="2"/>
  <c r="H41" i="2"/>
  <c r="K59" i="2"/>
  <c r="H21" i="2"/>
  <c r="H27" i="7" s="1"/>
  <c r="K6" i="2"/>
  <c r="K46" i="2"/>
  <c r="K85" i="2"/>
  <c r="H81" i="2"/>
  <c r="K4" i="2"/>
  <c r="H74" i="2"/>
  <c r="K66" i="2"/>
  <c r="H22" i="2"/>
  <c r="K21" i="2"/>
  <c r="K27" i="7" s="1"/>
  <c r="H3" i="2"/>
  <c r="H30" i="2"/>
  <c r="K32" i="2"/>
  <c r="K38" i="7" s="1"/>
  <c r="H35" i="2"/>
  <c r="H41" i="7" s="1"/>
  <c r="K72" i="2"/>
  <c r="H31" i="2"/>
  <c r="H37" i="7" s="1"/>
  <c r="K29" i="2"/>
  <c r="H53" i="2"/>
  <c r="E71" i="2"/>
  <c r="H79" i="2"/>
  <c r="H69" i="2"/>
  <c r="H14" i="2"/>
  <c r="H20" i="7" s="1"/>
  <c r="E73" i="2"/>
  <c r="E62" i="2"/>
  <c r="E19" i="2"/>
  <c r="E25" i="7" s="1"/>
  <c r="K44" i="2"/>
  <c r="H24" i="2"/>
  <c r="E39" i="2"/>
  <c r="E30" i="2"/>
  <c r="E80" i="2"/>
  <c r="K5" i="2"/>
  <c r="K79" i="2"/>
  <c r="H76" i="2"/>
  <c r="E20" i="2"/>
  <c r="E26" i="7" s="1"/>
  <c r="K69" i="2"/>
  <c r="E87" i="2"/>
  <c r="K84" i="2"/>
  <c r="H13" i="2"/>
  <c r="H18" i="7" s="1"/>
  <c r="E12" i="2"/>
  <c r="K27" i="2"/>
  <c r="H73" i="2"/>
  <c r="E25" i="2"/>
  <c r="K34" i="2"/>
  <c r="K40" i="7" s="1"/>
  <c r="H62" i="2"/>
  <c r="E59" i="2"/>
  <c r="K55" i="2"/>
  <c r="K30" i="2"/>
  <c r="H84" i="2"/>
  <c r="K35" i="2"/>
  <c r="K41" i="7" s="1"/>
  <c r="K31" i="2"/>
  <c r="K37" i="7" s="1"/>
  <c r="H34" i="2"/>
  <c r="H40" i="7" s="1"/>
  <c r="K58" i="2"/>
  <c r="H55" i="2"/>
  <c r="E52" i="2"/>
  <c r="K10" i="2"/>
  <c r="K16" i="7" s="1"/>
  <c r="H15" i="2"/>
  <c r="H21" i="7" s="1"/>
  <c r="E66" i="2"/>
  <c r="K62" i="2"/>
  <c r="H59" i="2"/>
  <c r="K54" i="2"/>
  <c r="K47" i="2"/>
  <c r="H43" i="2"/>
  <c r="E8" i="2"/>
  <c r="E14" i="7" s="1"/>
  <c r="L2" i="2"/>
  <c r="K49" i="2"/>
  <c r="H47" i="2"/>
  <c r="H40" i="2"/>
  <c r="H7" i="2"/>
  <c r="E26" i="2"/>
  <c r="H38" i="2"/>
  <c r="E53" i="2"/>
  <c r="H82" i="2"/>
  <c r="K77" i="2"/>
  <c r="E15" i="2"/>
  <c r="E76" i="2"/>
  <c r="K22" i="2"/>
  <c r="K36" i="7" s="1"/>
  <c r="K3" i="2"/>
  <c r="E69" i="2"/>
  <c r="E63" i="2"/>
  <c r="E10" i="2"/>
  <c r="E16" i="7" s="1"/>
  <c r="E51" i="2"/>
  <c r="E13" i="2"/>
  <c r="E18" i="7" s="1"/>
  <c r="K88" i="2"/>
  <c r="K13" i="2"/>
  <c r="H12" i="2"/>
  <c r="K73" i="2"/>
  <c r="E31" i="2"/>
  <c r="E37" i="7" s="1"/>
  <c r="E29" i="2"/>
  <c r="E34" i="7" s="1"/>
  <c r="K86" i="2"/>
  <c r="H83" i="2"/>
  <c r="E32" i="2"/>
  <c r="E38" i="7" s="1"/>
  <c r="K78" i="2"/>
  <c r="H28" i="2"/>
  <c r="E72" i="2"/>
  <c r="K68" i="2"/>
  <c r="H65" i="2"/>
  <c r="K57" i="2"/>
  <c r="H54" i="2"/>
  <c r="K90" i="2"/>
  <c r="H86" i="2"/>
  <c r="K80" i="2"/>
  <c r="H78" i="2"/>
  <c r="K71" i="2"/>
  <c r="H68" i="2"/>
  <c r="E65" i="2"/>
  <c r="K61" i="2"/>
  <c r="H57" i="2"/>
  <c r="E54" i="2"/>
  <c r="K50" i="2"/>
  <c r="H48" i="2"/>
  <c r="H25" i="2"/>
  <c r="K65" i="2"/>
  <c r="H29" i="2"/>
  <c r="E58" i="2"/>
  <c r="E50" i="2"/>
  <c r="H46" i="2"/>
  <c r="E42" i="2"/>
  <c r="K40" i="2"/>
  <c r="H19" i="2"/>
  <c r="H25" i="7" s="1"/>
  <c r="E46" i="2"/>
  <c r="K41" i="2"/>
  <c r="H37" i="2"/>
  <c r="H43" i="7" s="1"/>
  <c r="E44" i="2"/>
  <c r="K8" i="2"/>
  <c r="K14" i="7" s="1"/>
  <c r="E37" i="2"/>
  <c r="E43" i="7" s="1"/>
  <c r="G2" i="2"/>
  <c r="E43" i="2"/>
  <c r="H75" i="2"/>
  <c r="K74" i="2"/>
  <c r="E67" i="2"/>
  <c r="E56" i="2"/>
  <c r="E90" i="2"/>
  <c r="E88" i="2"/>
  <c r="I2" i="2"/>
  <c r="K83" i="2"/>
  <c r="H32" i="2"/>
  <c r="H38" i="7" s="1"/>
  <c r="H72" i="2"/>
  <c r="J2" i="2"/>
  <c r="E64" i="2"/>
  <c r="K89" i="2"/>
  <c r="H5" i="2"/>
  <c r="E82" i="2"/>
  <c r="K17" i="2"/>
  <c r="K23" i="7" s="1"/>
  <c r="H77" i="2"/>
  <c r="E75" i="2"/>
  <c r="K70" i="2"/>
  <c r="H16" i="2"/>
  <c r="H22" i="7" s="1"/>
  <c r="K60" i="2"/>
  <c r="H23" i="2"/>
  <c r="E6" i="2"/>
  <c r="E12" i="7" s="1"/>
  <c r="E14" i="2"/>
  <c r="H89" i="2"/>
  <c r="K18" i="2"/>
  <c r="K24" i="7" s="1"/>
  <c r="H17" i="2"/>
  <c r="H23" i="7" s="1"/>
  <c r="K20" i="2"/>
  <c r="K26" i="7" s="1"/>
  <c r="H70" i="2"/>
  <c r="E16" i="2"/>
  <c r="E22" i="7" s="1"/>
  <c r="K63" i="2"/>
  <c r="H60" i="2"/>
  <c r="E23" i="2"/>
  <c r="K53" i="2"/>
  <c r="H49" i="2"/>
  <c r="E47" i="2"/>
  <c r="F2" i="2"/>
  <c r="K16" i="2"/>
  <c r="K22" i="7" s="1"/>
  <c r="H64" i="2"/>
  <c r="E61" i="2"/>
  <c r="K23" i="2"/>
  <c r="H33" i="2"/>
  <c r="H39" i="7" s="1"/>
  <c r="E45" i="2"/>
  <c r="K26" i="2"/>
  <c r="H11" i="2"/>
  <c r="H52" i="2"/>
  <c r="E33" i="2"/>
  <c r="E39" i="7" s="1"/>
  <c r="K7" i="2"/>
  <c r="E36" i="2"/>
  <c r="E42" i="7" s="1"/>
  <c r="K42" i="2"/>
  <c r="H9" i="2"/>
  <c r="H15" i="7" s="1"/>
  <c r="E3" i="2"/>
  <c r="E9" i="7" s="1"/>
  <c r="E24" i="2"/>
  <c r="E21" i="2"/>
  <c r="E27" i="7" s="1"/>
  <c r="I13" i="3"/>
  <c r="G16" i="3"/>
  <c r="K18" i="3"/>
  <c r="K14" i="3"/>
  <c r="I17" i="3"/>
  <c r="I11" i="3"/>
  <c r="K12" i="3"/>
  <c r="G14" i="3"/>
  <c r="I15" i="3"/>
  <c r="K16" i="3"/>
  <c r="G18" i="3"/>
  <c r="M35" i="3"/>
  <c r="M39" i="3"/>
  <c r="I32" i="3"/>
  <c r="I31" i="3" s="1"/>
  <c r="K32" i="3"/>
  <c r="K31" i="3" s="1"/>
  <c r="G15" i="3"/>
  <c r="G32" i="3"/>
  <c r="G31" i="3" s="1"/>
  <c r="G21" i="3"/>
  <c r="G20" i="3" s="1"/>
  <c r="BK2" i="1"/>
  <c r="BU2" i="1" s="1"/>
  <c r="I21" i="3"/>
  <c r="I20" i="3" s="1"/>
  <c r="BL2" i="1"/>
  <c r="K11" i="3"/>
  <c r="G13" i="3"/>
  <c r="I14" i="3"/>
  <c r="K15" i="3"/>
  <c r="M28" i="3"/>
  <c r="I18" i="3"/>
  <c r="M34" i="3"/>
  <c r="M38" i="3"/>
  <c r="M23" i="3"/>
  <c r="M33" i="3"/>
  <c r="M37" i="3"/>
  <c r="K21" i="3"/>
  <c r="K20" i="3" s="1"/>
  <c r="BM2" i="1"/>
  <c r="M36" i="3"/>
  <c r="M40" i="3"/>
  <c r="G12" i="3"/>
  <c r="G17" i="3"/>
  <c r="M26" i="3"/>
  <c r="M29" i="3"/>
  <c r="M24" i="3"/>
  <c r="G11" i="3"/>
  <c r="K13" i="3"/>
  <c r="I16" i="3"/>
  <c r="K17" i="3"/>
  <c r="M22" i="3"/>
  <c r="M25" i="3"/>
  <c r="M27" i="3"/>
  <c r="I12" i="3"/>
  <c r="F2" i="1"/>
  <c r="D123" i="15" l="1"/>
  <c r="O32" i="7"/>
  <c r="H32" i="7"/>
  <c r="H28" i="7"/>
  <c r="H33" i="7"/>
  <c r="O35" i="7"/>
  <c r="O34" i="7"/>
  <c r="H35" i="7"/>
  <c r="E33" i="7"/>
  <c r="E17" i="7"/>
  <c r="E31" i="7"/>
  <c r="E35" i="7"/>
  <c r="P17" i="7"/>
  <c r="E29" i="7"/>
  <c r="P33" i="7"/>
  <c r="P29" i="7"/>
  <c r="K35" i="7"/>
  <c r="P28" i="7"/>
  <c r="H30" i="7"/>
  <c r="P30" i="7"/>
  <c r="H17" i="7"/>
  <c r="K31" i="7"/>
  <c r="K19" i="7"/>
  <c r="P18" i="7"/>
  <c r="P35" i="7"/>
  <c r="K33" i="7"/>
  <c r="K17" i="7"/>
  <c r="H19" i="7"/>
  <c r="K18" i="7"/>
  <c r="E36" i="7"/>
  <c r="O36" i="7"/>
  <c r="O28" i="7"/>
  <c r="P34" i="7"/>
  <c r="H29" i="7"/>
  <c r="E32" i="7"/>
  <c r="E30" i="7"/>
  <c r="K29" i="7"/>
  <c r="H31" i="7"/>
  <c r="P19" i="7"/>
  <c r="O30" i="7"/>
  <c r="O33" i="7"/>
  <c r="H34" i="7"/>
  <c r="K34" i="7"/>
  <c r="H36" i="7"/>
  <c r="E19" i="7"/>
  <c r="O17" i="7"/>
  <c r="O31" i="7"/>
  <c r="K28" i="7"/>
  <c r="E28" i="7"/>
  <c r="K32" i="7"/>
  <c r="O18" i="7"/>
  <c r="P31" i="7"/>
  <c r="P36" i="7"/>
  <c r="K30" i="7"/>
  <c r="J24" i="10"/>
  <c r="D99" i="15"/>
  <c r="D38" i="15"/>
  <c r="D73" i="15"/>
  <c r="D102" i="15"/>
  <c r="D120" i="15"/>
  <c r="D129" i="15"/>
  <c r="D81" i="15"/>
  <c r="D111" i="15"/>
  <c r="D88" i="15"/>
  <c r="D114" i="15"/>
  <c r="D53" i="15"/>
  <c r="D24" i="15"/>
  <c r="D17" i="15"/>
  <c r="D7" i="15"/>
  <c r="D51" i="15"/>
  <c r="D64" i="15"/>
  <c r="D32" i="15"/>
  <c r="D23" i="15"/>
  <c r="D124" i="15"/>
  <c r="D18" i="15"/>
  <c r="D109" i="15"/>
  <c r="D130" i="15"/>
  <c r="D12" i="15"/>
  <c r="D100" i="15"/>
  <c r="D41" i="15"/>
  <c r="D70" i="15"/>
  <c r="D45" i="15"/>
  <c r="D48" i="15"/>
  <c r="BA149" i="13"/>
  <c r="BC149" i="13"/>
  <c r="M71" i="10"/>
  <c r="J71" i="10"/>
  <c r="N69" i="10"/>
  <c r="P71" i="10"/>
  <c r="R69" i="10"/>
  <c r="R71" i="10" s="1"/>
  <c r="L71" i="10"/>
  <c r="O71" i="10"/>
  <c r="J64" i="10"/>
  <c r="K59" i="10"/>
  <c r="M64" i="10"/>
  <c r="N59" i="10"/>
  <c r="N64" i="10" s="1"/>
  <c r="P64" i="10"/>
  <c r="R64" i="10"/>
  <c r="L64" i="10"/>
  <c r="I64" i="10"/>
  <c r="R45" i="10"/>
  <c r="K47" i="10"/>
  <c r="M52" i="10"/>
  <c r="P52" i="10"/>
  <c r="J52" i="10"/>
  <c r="R52" i="10"/>
  <c r="J42" i="10"/>
  <c r="P45" i="10"/>
  <c r="R42" i="10"/>
  <c r="J45" i="10"/>
  <c r="N39" i="10"/>
  <c r="N42" i="10" s="1"/>
  <c r="P42" i="10"/>
  <c r="K43" i="10"/>
  <c r="K45" i="10" s="1"/>
  <c r="M45" i="10"/>
  <c r="P30" i="10"/>
  <c r="M30" i="10"/>
  <c r="K39" i="10"/>
  <c r="K42" i="10" s="1"/>
  <c r="M42" i="10"/>
  <c r="S25" i="10"/>
  <c r="J30" i="10"/>
  <c r="R30" i="10"/>
  <c r="S21" i="10"/>
  <c r="P24" i="10"/>
  <c r="S67" i="10"/>
  <c r="R18" i="10"/>
  <c r="N18" i="10"/>
  <c r="R24" i="10"/>
  <c r="K22" i="10"/>
  <c r="K24" i="10" s="1"/>
  <c r="N22" i="10"/>
  <c r="K16" i="10"/>
  <c r="K18" i="10" s="1"/>
  <c r="M18" i="10"/>
  <c r="N20" i="10"/>
  <c r="Q20" i="10" s="1"/>
  <c r="K11" i="10"/>
  <c r="Q11" i="10" s="1"/>
  <c r="H9" i="10"/>
  <c r="Q9" i="10" s="1"/>
  <c r="N91" i="10"/>
  <c r="S14" i="10"/>
  <c r="Q31" i="10"/>
  <c r="Q29" i="10"/>
  <c r="Q10" i="10"/>
  <c r="S86" i="10"/>
  <c r="S85" i="10"/>
  <c r="S102" i="10"/>
  <c r="R102" i="10"/>
  <c r="K69" i="10"/>
  <c r="K71" i="10" s="1"/>
  <c r="Q19" i="10"/>
  <c r="S81" i="10"/>
  <c r="R100" i="10"/>
  <c r="S95" i="10"/>
  <c r="S84" i="10"/>
  <c r="H75" i="10"/>
  <c r="S75" i="10"/>
  <c r="H66" i="10"/>
  <c r="S66" i="10"/>
  <c r="H92" i="10"/>
  <c r="S92" i="10"/>
  <c r="H26" i="10"/>
  <c r="S26" i="10"/>
  <c r="S19" i="10"/>
  <c r="Q17" i="10"/>
  <c r="S97" i="10"/>
  <c r="H94" i="10"/>
  <c r="S94" i="10"/>
  <c r="S89" i="10"/>
  <c r="H35" i="10"/>
  <c r="Q35" i="10" s="1"/>
  <c r="S35" i="10"/>
  <c r="H91" i="10"/>
  <c r="S91" i="10"/>
  <c r="H59" i="10"/>
  <c r="S59" i="10"/>
  <c r="H72" i="10"/>
  <c r="S72" i="10"/>
  <c r="H50" i="10"/>
  <c r="S50" i="10"/>
  <c r="H40" i="10"/>
  <c r="Q40" i="10" s="1"/>
  <c r="S40" i="10"/>
  <c r="S54" i="10"/>
  <c r="H53" i="10"/>
  <c r="Q53" i="10" s="1"/>
  <c r="S53" i="10"/>
  <c r="H88" i="10"/>
  <c r="Q88" i="10" s="1"/>
  <c r="S88" i="10"/>
  <c r="H96" i="10"/>
  <c r="S96" i="10"/>
  <c r="S90" i="10"/>
  <c r="H32" i="10"/>
  <c r="Q32" i="10" s="1"/>
  <c r="S32" i="10"/>
  <c r="H69" i="10"/>
  <c r="S69" i="10"/>
  <c r="S73" i="10"/>
  <c r="H76" i="10"/>
  <c r="Q76" i="10" s="1"/>
  <c r="S76" i="10"/>
  <c r="H79" i="10"/>
  <c r="Q79" i="10" s="1"/>
  <c r="S79" i="10"/>
  <c r="H38" i="10"/>
  <c r="Q38" i="10" s="1"/>
  <c r="S38" i="10"/>
  <c r="S17" i="10"/>
  <c r="S31" i="10"/>
  <c r="H82" i="10"/>
  <c r="Q82" i="10" s="1"/>
  <c r="S82" i="10"/>
  <c r="H80" i="10"/>
  <c r="Q80" i="10" s="1"/>
  <c r="S80" i="10"/>
  <c r="H93" i="10"/>
  <c r="Q93" i="10" s="1"/>
  <c r="S93" i="10"/>
  <c r="H77" i="10"/>
  <c r="Q77" i="10" s="1"/>
  <c r="S77" i="10"/>
  <c r="H44" i="10"/>
  <c r="Q44" i="10" s="1"/>
  <c r="S44" i="10"/>
  <c r="H51" i="10"/>
  <c r="Q51" i="10" s="1"/>
  <c r="S51" i="10"/>
  <c r="H62" i="10"/>
  <c r="Q62" i="10" s="1"/>
  <c r="S62" i="10"/>
  <c r="H43" i="10"/>
  <c r="S43" i="10"/>
  <c r="H87" i="10"/>
  <c r="S87" i="10"/>
  <c r="R97" i="10"/>
  <c r="H46" i="10"/>
  <c r="S46" i="10"/>
  <c r="S10" i="10"/>
  <c r="S29" i="10"/>
  <c r="S28" i="10"/>
  <c r="S8" i="10"/>
  <c r="S78" i="10"/>
  <c r="H98" i="10"/>
  <c r="S98" i="10"/>
  <c r="H101" i="10"/>
  <c r="S101" i="10"/>
  <c r="R78" i="10"/>
  <c r="H55" i="10"/>
  <c r="Q55" i="10" s="1"/>
  <c r="S55" i="10"/>
  <c r="H61" i="10"/>
  <c r="Q61" i="10" s="1"/>
  <c r="S61" i="10"/>
  <c r="H56" i="10"/>
  <c r="S56" i="10"/>
  <c r="Q13" i="10"/>
  <c r="H37" i="10"/>
  <c r="Q37" i="10" s="1"/>
  <c r="S37" i="10"/>
  <c r="S60" i="10"/>
  <c r="S65" i="10"/>
  <c r="S13" i="10"/>
  <c r="H100" i="10"/>
  <c r="S100" i="10"/>
  <c r="H74" i="10"/>
  <c r="Q74" i="10" s="1"/>
  <c r="S74" i="10"/>
  <c r="H39" i="10"/>
  <c r="S39" i="10"/>
  <c r="H36" i="10"/>
  <c r="Q36" i="10" s="1"/>
  <c r="S36" i="10"/>
  <c r="H99" i="10"/>
  <c r="S99" i="10"/>
  <c r="H83" i="10"/>
  <c r="S83" i="10"/>
  <c r="H48" i="10"/>
  <c r="Q48" i="10" s="1"/>
  <c r="S48" i="10"/>
  <c r="H68" i="10"/>
  <c r="S68" i="10"/>
  <c r="H41" i="10"/>
  <c r="Q41" i="10" s="1"/>
  <c r="S41" i="10"/>
  <c r="H16" i="10"/>
  <c r="S16" i="10"/>
  <c r="H49" i="10"/>
  <c r="Q49" i="10" s="1"/>
  <c r="S49" i="10"/>
  <c r="H63" i="10"/>
  <c r="Q63" i="10" s="1"/>
  <c r="S63" i="10"/>
  <c r="H58" i="10"/>
  <c r="Q58" i="10" s="1"/>
  <c r="S58" i="10"/>
  <c r="H22" i="10"/>
  <c r="S22" i="10"/>
  <c r="H70" i="10"/>
  <c r="S70" i="10"/>
  <c r="N66" i="10"/>
  <c r="H47" i="10"/>
  <c r="S47" i="10"/>
  <c r="H23" i="10"/>
  <c r="Q23" i="10" s="1"/>
  <c r="S23" i="10"/>
  <c r="S57" i="10"/>
  <c r="K94" i="10"/>
  <c r="K86" i="10"/>
  <c r="H81" i="10"/>
  <c r="Q81" i="10" s="1"/>
  <c r="K100" i="10"/>
  <c r="N83" i="10"/>
  <c r="N57" i="10"/>
  <c r="P85" i="13"/>
  <c r="AQ149" i="13"/>
  <c r="L83" i="13"/>
  <c r="N67" i="2"/>
  <c r="L127" i="13"/>
  <c r="I42" i="13"/>
  <c r="P147" i="13"/>
  <c r="L125" i="13"/>
  <c r="G50" i="3"/>
  <c r="BU149" i="13"/>
  <c r="BV2" i="1"/>
  <c r="BO149" i="13"/>
  <c r="P127" i="13"/>
  <c r="L52" i="13"/>
  <c r="P20" i="13"/>
  <c r="BK149" i="13"/>
  <c r="P15" i="13"/>
  <c r="AW149" i="13"/>
  <c r="AP149" i="13"/>
  <c r="AN149" i="13"/>
  <c r="L79" i="13"/>
  <c r="L140" i="13"/>
  <c r="L60" i="13"/>
  <c r="L112" i="13"/>
  <c r="L94" i="13"/>
  <c r="L43" i="13"/>
  <c r="L40" i="13"/>
  <c r="L148" i="13"/>
  <c r="I19" i="13"/>
  <c r="P79" i="13"/>
  <c r="P19" i="13"/>
  <c r="P65" i="13"/>
  <c r="I81" i="13"/>
  <c r="I121" i="13"/>
  <c r="L96" i="13"/>
  <c r="L114" i="13"/>
  <c r="P13" i="13"/>
  <c r="P109" i="13"/>
  <c r="P116" i="13"/>
  <c r="I138" i="13"/>
  <c r="P102" i="13"/>
  <c r="P58" i="13"/>
  <c r="I54" i="13"/>
  <c r="P119" i="13"/>
  <c r="L99" i="13"/>
  <c r="L141" i="13"/>
  <c r="L74" i="13"/>
  <c r="L11" i="13"/>
  <c r="L75" i="13"/>
  <c r="L12" i="13"/>
  <c r="O121" i="13"/>
  <c r="I79" i="13"/>
  <c r="I30" i="13"/>
  <c r="I115" i="13"/>
  <c r="L80" i="13"/>
  <c r="L30" i="13"/>
  <c r="L124" i="13"/>
  <c r="P128" i="13"/>
  <c r="P94" i="13"/>
  <c r="I65" i="13"/>
  <c r="I118" i="13"/>
  <c r="I133" i="13"/>
  <c r="I92" i="13"/>
  <c r="I52" i="13"/>
  <c r="I117" i="13"/>
  <c r="I124" i="13"/>
  <c r="P133" i="13"/>
  <c r="P69" i="13"/>
  <c r="P10" i="13"/>
  <c r="I86" i="13"/>
  <c r="P117" i="13"/>
  <c r="P39" i="13"/>
  <c r="I87" i="13"/>
  <c r="P113" i="13"/>
  <c r="P11" i="13"/>
  <c r="P107" i="13"/>
  <c r="P59" i="13"/>
  <c r="I66" i="13"/>
  <c r="I73" i="13"/>
  <c r="P118" i="13"/>
  <c r="P14" i="13"/>
  <c r="I119" i="13"/>
  <c r="I88" i="13"/>
  <c r="P144" i="13"/>
  <c r="P104" i="13"/>
  <c r="P9" i="13"/>
  <c r="P130" i="13"/>
  <c r="P38" i="13"/>
  <c r="I40" i="13"/>
  <c r="I27" i="13"/>
  <c r="I13" i="13"/>
  <c r="I69" i="13"/>
  <c r="I48" i="13"/>
  <c r="I97" i="13"/>
  <c r="I116" i="13"/>
  <c r="P132" i="13"/>
  <c r="I10" i="13"/>
  <c r="O135" i="13"/>
  <c r="O46" i="13"/>
  <c r="L34" i="13"/>
  <c r="L17" i="13"/>
  <c r="O104" i="13"/>
  <c r="O24" i="13"/>
  <c r="L109" i="13"/>
  <c r="O98" i="13"/>
  <c r="O126" i="13"/>
  <c r="J83" i="13"/>
  <c r="J11" i="13"/>
  <c r="J114" i="13"/>
  <c r="J50" i="13"/>
  <c r="J137" i="13"/>
  <c r="J61" i="13"/>
  <c r="J121" i="13"/>
  <c r="J30" i="13"/>
  <c r="J110" i="13"/>
  <c r="J36" i="13"/>
  <c r="J81" i="13"/>
  <c r="J38" i="13"/>
  <c r="J107" i="13"/>
  <c r="J51" i="13"/>
  <c r="J75" i="13"/>
  <c r="J142" i="13"/>
  <c r="J120" i="13"/>
  <c r="P45" i="13"/>
  <c r="J143" i="13"/>
  <c r="I47" i="13"/>
  <c r="I75" i="13"/>
  <c r="P139" i="13"/>
  <c r="P55" i="13"/>
  <c r="I61" i="13"/>
  <c r="I26" i="13"/>
  <c r="P136" i="13"/>
  <c r="P70" i="13"/>
  <c r="I84" i="13"/>
  <c r="P105" i="13"/>
  <c r="P30" i="13"/>
  <c r="P100" i="13"/>
  <c r="P22" i="13"/>
  <c r="I22" i="13"/>
  <c r="I24" i="13"/>
  <c r="P142" i="13"/>
  <c r="P74" i="13"/>
  <c r="P31" i="13"/>
  <c r="I142" i="13"/>
  <c r="P131" i="13"/>
  <c r="P48" i="13"/>
  <c r="P42" i="13"/>
  <c r="I137" i="13"/>
  <c r="I39" i="13"/>
  <c r="I80" i="13"/>
  <c r="I59" i="13"/>
  <c r="I128" i="13"/>
  <c r="I57" i="13"/>
  <c r="I122" i="13"/>
  <c r="I72" i="13"/>
  <c r="P75" i="13"/>
  <c r="P84" i="13"/>
  <c r="I18" i="13"/>
  <c r="O15" i="13"/>
  <c r="L113" i="13"/>
  <c r="O107" i="13"/>
  <c r="O58" i="13"/>
  <c r="L135" i="13"/>
  <c r="O14" i="13"/>
  <c r="O143" i="13"/>
  <c r="O23" i="13"/>
  <c r="L95" i="13"/>
  <c r="J29" i="13"/>
  <c r="J127" i="13"/>
  <c r="J92" i="13"/>
  <c r="J25" i="13"/>
  <c r="J94" i="13"/>
  <c r="J146" i="13"/>
  <c r="J48" i="13"/>
  <c r="J122" i="13"/>
  <c r="J78" i="13"/>
  <c r="J104" i="13"/>
  <c r="J46" i="13"/>
  <c r="J100" i="13"/>
  <c r="J45" i="13"/>
  <c r="J89" i="13"/>
  <c r="J18" i="13"/>
  <c r="J86" i="13"/>
  <c r="J85" i="13"/>
  <c r="P114" i="13"/>
  <c r="J136" i="13"/>
  <c r="I100" i="13"/>
  <c r="I68" i="13"/>
  <c r="P111" i="13"/>
  <c r="P81" i="13"/>
  <c r="I125" i="13"/>
  <c r="I123" i="13"/>
  <c r="P106" i="13"/>
  <c r="P36" i="13"/>
  <c r="I35" i="13"/>
  <c r="P80" i="13"/>
  <c r="P77" i="13"/>
  <c r="P26" i="13"/>
  <c r="I102" i="13"/>
  <c r="I46" i="13"/>
  <c r="P137" i="13"/>
  <c r="P83" i="13"/>
  <c r="P18" i="13"/>
  <c r="I64" i="13"/>
  <c r="I32" i="13"/>
  <c r="P112" i="13"/>
  <c r="P46" i="13"/>
  <c r="P115" i="13"/>
  <c r="P37" i="13"/>
  <c r="I95" i="13"/>
  <c r="I143" i="13"/>
  <c r="I29" i="13"/>
  <c r="I131" i="13"/>
  <c r="I96" i="13"/>
  <c r="I134" i="13"/>
  <c r="P41" i="13"/>
  <c r="P16" i="13"/>
  <c r="I145" i="13"/>
  <c r="O39" i="13"/>
  <c r="L38" i="13"/>
  <c r="O110" i="13"/>
  <c r="L65" i="13"/>
  <c r="O86" i="13"/>
  <c r="O26" i="13"/>
  <c r="L103" i="13"/>
  <c r="L89" i="13"/>
  <c r="O145" i="13"/>
  <c r="O84" i="13"/>
  <c r="O63" i="13"/>
  <c r="L9" i="13"/>
  <c r="O115" i="13"/>
  <c r="O119" i="13"/>
  <c r="J14" i="13"/>
  <c r="O136" i="13"/>
  <c r="J17" i="13"/>
  <c r="J80" i="13"/>
  <c r="J119" i="13"/>
  <c r="J95" i="13"/>
  <c r="J27" i="13"/>
  <c r="J123" i="13"/>
  <c r="J144" i="13"/>
  <c r="J64" i="13"/>
  <c r="J125" i="13"/>
  <c r="J56" i="13"/>
  <c r="J124" i="13"/>
  <c r="J66" i="13"/>
  <c r="J112" i="13"/>
  <c r="J47" i="13"/>
  <c r="J108" i="13"/>
  <c r="J43" i="13"/>
  <c r="J111" i="13"/>
  <c r="J91" i="13"/>
  <c r="P140" i="13"/>
  <c r="J131" i="13"/>
  <c r="I111" i="13"/>
  <c r="I51" i="13"/>
  <c r="P124" i="13"/>
  <c r="P97" i="13"/>
  <c r="I34" i="13"/>
  <c r="I127" i="13"/>
  <c r="P146" i="13"/>
  <c r="P29" i="13"/>
  <c r="P145" i="13"/>
  <c r="P92" i="13"/>
  <c r="P24" i="13"/>
  <c r="I101" i="13"/>
  <c r="P56" i="13"/>
  <c r="I23" i="13"/>
  <c r="P125" i="13"/>
  <c r="P50" i="13"/>
  <c r="P78" i="13"/>
  <c r="P33" i="13"/>
  <c r="I108" i="13"/>
  <c r="I132" i="13"/>
  <c r="I11" i="13"/>
  <c r="I78" i="13"/>
  <c r="I58" i="13"/>
  <c r="P101" i="13"/>
  <c r="P134" i="13"/>
  <c r="P126" i="13"/>
  <c r="O62" i="13"/>
  <c r="O108" i="13"/>
  <c r="L77" i="13"/>
  <c r="L123" i="13"/>
  <c r="O69" i="13"/>
  <c r="O17" i="13"/>
  <c r="O140" i="13"/>
  <c r="L145" i="13"/>
  <c r="O81" i="13"/>
  <c r="O47" i="13"/>
  <c r="O12" i="13"/>
  <c r="O74" i="13"/>
  <c r="L71" i="13"/>
  <c r="O64" i="13"/>
  <c r="O124" i="13"/>
  <c r="O89" i="13"/>
  <c r="O38" i="13"/>
  <c r="O85" i="13"/>
  <c r="O75" i="13"/>
  <c r="J73" i="13"/>
  <c r="J116" i="13"/>
  <c r="J16" i="13"/>
  <c r="J24" i="13"/>
  <c r="J101" i="13"/>
  <c r="J42" i="13"/>
  <c r="J77" i="13"/>
  <c r="J139" i="13"/>
  <c r="J69" i="13"/>
  <c r="J129" i="13"/>
  <c r="J41" i="13"/>
  <c r="J118" i="13"/>
  <c r="J62" i="13"/>
  <c r="J105" i="13"/>
  <c r="J13" i="13"/>
  <c r="J97" i="13"/>
  <c r="I44" i="13"/>
  <c r="I12" i="13"/>
  <c r="P95" i="13"/>
  <c r="P35" i="13"/>
  <c r="I20" i="13"/>
  <c r="P129" i="13"/>
  <c r="P51" i="13"/>
  <c r="I146" i="13"/>
  <c r="P143" i="13"/>
  <c r="P68" i="13"/>
  <c r="P135" i="13"/>
  <c r="P63" i="13"/>
  <c r="I33" i="13"/>
  <c r="I31" i="13"/>
  <c r="P122" i="13"/>
  <c r="P54" i="13"/>
  <c r="I141" i="13"/>
  <c r="I109" i="13"/>
  <c r="P88" i="13"/>
  <c r="P40" i="13"/>
  <c r="P82" i="13"/>
  <c r="I98" i="13"/>
  <c r="I21" i="13"/>
  <c r="I49" i="13"/>
  <c r="I114" i="13"/>
  <c r="I139" i="13"/>
  <c r="I120" i="13"/>
  <c r="P87" i="13"/>
  <c r="P43" i="13"/>
  <c r="P61" i="13"/>
  <c r="P47" i="13"/>
  <c r="L104" i="13"/>
  <c r="O130" i="13"/>
  <c r="L57" i="13"/>
  <c r="O138" i="13"/>
  <c r="O27" i="13"/>
  <c r="O97" i="13"/>
  <c r="L54" i="13"/>
  <c r="O82" i="13"/>
  <c r="O72" i="13"/>
  <c r="O59" i="13"/>
  <c r="O19" i="13"/>
  <c r="O43" i="13"/>
  <c r="O65" i="13"/>
  <c r="O55" i="13"/>
  <c r="O36" i="13"/>
  <c r="O16" i="13"/>
  <c r="O25" i="13"/>
  <c r="J140" i="13"/>
  <c r="J34" i="13"/>
  <c r="J58" i="13"/>
  <c r="J117" i="13"/>
  <c r="J35" i="13"/>
  <c r="J88" i="13"/>
  <c r="J19" i="13"/>
  <c r="J60" i="13"/>
  <c r="J15" i="13"/>
  <c r="J79" i="13"/>
  <c r="J147" i="13"/>
  <c r="J82" i="13"/>
  <c r="J130" i="13"/>
  <c r="J49" i="13"/>
  <c r="J132" i="13"/>
  <c r="J44" i="13"/>
  <c r="J126" i="13"/>
  <c r="J52" i="13"/>
  <c r="I56" i="13"/>
  <c r="I136" i="13"/>
  <c r="I104" i="13"/>
  <c r="P53" i="13"/>
  <c r="I112" i="13"/>
  <c r="P91" i="13"/>
  <c r="P32" i="13"/>
  <c r="I105" i="13"/>
  <c r="P67" i="13"/>
  <c r="P120" i="13"/>
  <c r="P62" i="13"/>
  <c r="I77" i="13"/>
  <c r="I45" i="13"/>
  <c r="P64" i="13"/>
  <c r="I107" i="13"/>
  <c r="I103" i="13"/>
  <c r="P86" i="13"/>
  <c r="P34" i="13"/>
  <c r="P148" i="13"/>
  <c r="I106" i="13"/>
  <c r="I91" i="13"/>
  <c r="I76" i="13"/>
  <c r="I37" i="13"/>
  <c r="I99" i="13"/>
  <c r="I67" i="13"/>
  <c r="P27" i="13"/>
  <c r="L55" i="13"/>
  <c r="O102" i="13"/>
  <c r="N102" i="13" s="1"/>
  <c r="V102" i="13" s="1"/>
  <c r="O123" i="13"/>
  <c r="O92" i="13"/>
  <c r="L29" i="13"/>
  <c r="O142" i="13"/>
  <c r="N142" i="13" s="1"/>
  <c r="V142" i="13" s="1"/>
  <c r="O93" i="13"/>
  <c r="O29" i="13"/>
  <c r="O118" i="13"/>
  <c r="N118" i="13" s="1"/>
  <c r="V118" i="13" s="1"/>
  <c r="O67" i="13"/>
  <c r="O60" i="13"/>
  <c r="O146" i="13"/>
  <c r="O99" i="13"/>
  <c r="O134" i="13"/>
  <c r="O96" i="13"/>
  <c r="O48" i="13"/>
  <c r="O111" i="13"/>
  <c r="O131" i="13"/>
  <c r="N131" i="13" s="1"/>
  <c r="V131" i="13" s="1"/>
  <c r="J103" i="13"/>
  <c r="J55" i="13"/>
  <c r="J84" i="13"/>
  <c r="J54" i="13"/>
  <c r="J98" i="13"/>
  <c r="J32" i="13"/>
  <c r="J106" i="13"/>
  <c r="J23" i="13"/>
  <c r="J68" i="13"/>
  <c r="J26" i="13"/>
  <c r="J59" i="13"/>
  <c r="J148" i="13"/>
  <c r="J63" i="13"/>
  <c r="J133" i="13"/>
  <c r="J72" i="13"/>
  <c r="J113" i="13"/>
  <c r="I9" i="13"/>
  <c r="P49" i="13"/>
  <c r="I17" i="13"/>
  <c r="P73" i="13"/>
  <c r="P17" i="13"/>
  <c r="I90" i="13"/>
  <c r="P121" i="13"/>
  <c r="P60" i="13"/>
  <c r="I126" i="13"/>
  <c r="P110" i="13"/>
  <c r="P76" i="13"/>
  <c r="I74" i="13"/>
  <c r="I94" i="13"/>
  <c r="I110" i="13"/>
  <c r="P96" i="13"/>
  <c r="P52" i="13"/>
  <c r="I38" i="13"/>
  <c r="I16" i="13"/>
  <c r="P90" i="13"/>
  <c r="P23" i="13"/>
  <c r="P138" i="13"/>
  <c r="P99" i="13"/>
  <c r="P12" i="13"/>
  <c r="M93" i="13"/>
  <c r="I63" i="13"/>
  <c r="I113" i="13"/>
  <c r="I14" i="13"/>
  <c r="I62" i="13"/>
  <c r="I140" i="13"/>
  <c r="P103" i="13"/>
  <c r="O51" i="13"/>
  <c r="L23" i="13"/>
  <c r="O100" i="13"/>
  <c r="L81" i="13"/>
  <c r="O40" i="13"/>
  <c r="O50" i="13"/>
  <c r="L87" i="13"/>
  <c r="L36" i="13"/>
  <c r="O52" i="13"/>
  <c r="O106" i="13"/>
  <c r="O54" i="13"/>
  <c r="O133" i="13"/>
  <c r="N133" i="13" s="1"/>
  <c r="V133" i="13" s="1"/>
  <c r="I148" i="13"/>
  <c r="L107" i="13"/>
  <c r="O109" i="13"/>
  <c r="O42" i="13"/>
  <c r="O73" i="13"/>
  <c r="I60" i="13"/>
  <c r="L90" i="13"/>
  <c r="O28" i="13"/>
  <c r="O139" i="13"/>
  <c r="O120" i="13"/>
  <c r="L56" i="13"/>
  <c r="L32" i="13"/>
  <c r="L39" i="13"/>
  <c r="L118" i="13"/>
  <c r="O61" i="13"/>
  <c r="L53" i="13"/>
  <c r="O80" i="13"/>
  <c r="J145" i="13"/>
  <c r="J87" i="13"/>
  <c r="J74" i="13"/>
  <c r="J70" i="13"/>
  <c r="J128" i="13"/>
  <c r="J37" i="13"/>
  <c r="J96" i="13"/>
  <c r="J53" i="13"/>
  <c r="J109" i="13"/>
  <c r="H109" i="13" s="1"/>
  <c r="J9" i="13"/>
  <c r="J76" i="13"/>
  <c r="J31" i="13"/>
  <c r="J67" i="13"/>
  <c r="J134" i="13"/>
  <c r="J57" i="13"/>
  <c r="J135" i="13"/>
  <c r="I28" i="13"/>
  <c r="I89" i="13"/>
  <c r="I144" i="13"/>
  <c r="P89" i="13"/>
  <c r="P25" i="13"/>
  <c r="I82" i="13"/>
  <c r="P93" i="13"/>
  <c r="I71" i="13"/>
  <c r="P98" i="13"/>
  <c r="P28" i="13"/>
  <c r="I129" i="13"/>
  <c r="P108" i="13"/>
  <c r="P57" i="13"/>
  <c r="I25" i="13"/>
  <c r="I85" i="13"/>
  <c r="P44" i="13"/>
  <c r="I130" i="13"/>
  <c r="I15" i="13"/>
  <c r="P141" i="13"/>
  <c r="P66" i="13"/>
  <c r="P21" i="13"/>
  <c r="P123" i="13"/>
  <c r="P72" i="13"/>
  <c r="I147" i="13"/>
  <c r="I55" i="13"/>
  <c r="I36" i="13"/>
  <c r="I53" i="13"/>
  <c r="I43" i="13"/>
  <c r="I135" i="13"/>
  <c r="P71" i="13"/>
  <c r="L62" i="13"/>
  <c r="O57" i="13"/>
  <c r="L22" i="13"/>
  <c r="L67" i="13"/>
  <c r="L51" i="13"/>
  <c r="O34" i="13"/>
  <c r="O122" i="13"/>
  <c r="O71" i="13"/>
  <c r="L108" i="13"/>
  <c r="O22" i="13"/>
  <c r="O77" i="13"/>
  <c r="N77" i="13" s="1"/>
  <c r="V77" i="13" s="1"/>
  <c r="O87" i="13"/>
  <c r="O35" i="13"/>
  <c r="N35" i="13" s="1"/>
  <c r="V35" i="13" s="1"/>
  <c r="O88" i="13"/>
  <c r="L18" i="13"/>
  <c r="O9" i="13"/>
  <c r="O68" i="13"/>
  <c r="L121" i="13"/>
  <c r="L111" i="13"/>
  <c r="L146" i="13"/>
  <c r="O132" i="13"/>
  <c r="L93" i="13"/>
  <c r="O127" i="13"/>
  <c r="O53" i="13"/>
  <c r="O13" i="13"/>
  <c r="O129" i="13"/>
  <c r="J90" i="13"/>
  <c r="J21" i="13"/>
  <c r="J28" i="13"/>
  <c r="J40" i="13"/>
  <c r="J141" i="13"/>
  <c r="J22" i="13"/>
  <c r="J99" i="13"/>
  <c r="J39" i="13"/>
  <c r="J115" i="13"/>
  <c r="J33" i="13"/>
  <c r="J102" i="13"/>
  <c r="J12" i="13"/>
  <c r="J93" i="13"/>
  <c r="J10" i="13"/>
  <c r="J71" i="13"/>
  <c r="J138" i="13"/>
  <c r="J65" i="13"/>
  <c r="J20" i="13"/>
  <c r="L41" i="13"/>
  <c r="O90" i="13"/>
  <c r="L88" i="13"/>
  <c r="M145" i="13"/>
  <c r="M84" i="13"/>
  <c r="M28" i="13"/>
  <c r="M131" i="13"/>
  <c r="M15" i="13"/>
  <c r="M48" i="13"/>
  <c r="M119" i="13"/>
  <c r="M36" i="13"/>
  <c r="M82" i="13"/>
  <c r="M37" i="13"/>
  <c r="M90" i="13"/>
  <c r="M40" i="13"/>
  <c r="M98" i="13"/>
  <c r="M45" i="13"/>
  <c r="M117" i="13"/>
  <c r="M144" i="13"/>
  <c r="L119" i="13"/>
  <c r="M138" i="13"/>
  <c r="M60" i="13"/>
  <c r="L14" i="13"/>
  <c r="L92" i="13"/>
  <c r="O91" i="13"/>
  <c r="I50" i="13"/>
  <c r="O30" i="13"/>
  <c r="L42" i="13"/>
  <c r="O70" i="13"/>
  <c r="L122" i="13"/>
  <c r="O20" i="13"/>
  <c r="L131" i="13"/>
  <c r="L98" i="13"/>
  <c r="I70" i="13"/>
  <c r="O10" i="13"/>
  <c r="L70" i="13"/>
  <c r="L63" i="13"/>
  <c r="L84" i="13"/>
  <c r="L138" i="13"/>
  <c r="L25" i="13"/>
  <c r="M130" i="13"/>
  <c r="M46" i="13"/>
  <c r="M104" i="13"/>
  <c r="M20" i="13"/>
  <c r="M31" i="13"/>
  <c r="M126" i="13"/>
  <c r="M41" i="13"/>
  <c r="M92" i="13"/>
  <c r="M24" i="13"/>
  <c r="M100" i="13"/>
  <c r="M32" i="13"/>
  <c r="M112" i="13"/>
  <c r="M49" i="13"/>
  <c r="M102" i="13"/>
  <c r="M146" i="13"/>
  <c r="L117" i="13"/>
  <c r="M69" i="13"/>
  <c r="L97" i="13"/>
  <c r="L69" i="13"/>
  <c r="M74" i="13"/>
  <c r="O44" i="13"/>
  <c r="O49" i="13"/>
  <c r="O79" i="13"/>
  <c r="O76" i="13"/>
  <c r="O101" i="13"/>
  <c r="L105" i="13"/>
  <c r="O66" i="13"/>
  <c r="L126" i="13"/>
  <c r="O128" i="13"/>
  <c r="L130" i="13"/>
  <c r="L27" i="13"/>
  <c r="O37" i="13"/>
  <c r="L100" i="13"/>
  <c r="O113" i="13"/>
  <c r="O95" i="13"/>
  <c r="L19" i="13"/>
  <c r="L61" i="13"/>
  <c r="M103" i="13"/>
  <c r="M17" i="13"/>
  <c r="M88" i="13"/>
  <c r="M66" i="13"/>
  <c r="M106" i="13"/>
  <c r="M71" i="13"/>
  <c r="M99" i="13"/>
  <c r="M56" i="13"/>
  <c r="M107" i="13"/>
  <c r="M67" i="13"/>
  <c r="M115" i="13"/>
  <c r="M72" i="13"/>
  <c r="M135" i="13"/>
  <c r="M114" i="13"/>
  <c r="M21" i="13"/>
  <c r="L28" i="13"/>
  <c r="L139" i="13"/>
  <c r="M47" i="13"/>
  <c r="L78" i="13"/>
  <c r="L68" i="13"/>
  <c r="O125" i="13"/>
  <c r="O116" i="13"/>
  <c r="O45" i="13"/>
  <c r="O148" i="13"/>
  <c r="I41" i="13"/>
  <c r="L10" i="13"/>
  <c r="I93" i="13"/>
  <c r="L21" i="13"/>
  <c r="O56" i="13"/>
  <c r="O141" i="13"/>
  <c r="L82" i="13"/>
  <c r="L45" i="13"/>
  <c r="L133" i="13"/>
  <c r="O78" i="13"/>
  <c r="O18" i="13"/>
  <c r="L136" i="13"/>
  <c r="L64" i="13"/>
  <c r="M75" i="13"/>
  <c r="M11" i="13"/>
  <c r="M132" i="13"/>
  <c r="M59" i="13"/>
  <c r="M63" i="13"/>
  <c r="M134" i="13"/>
  <c r="M42" i="13"/>
  <c r="M121" i="13"/>
  <c r="M50" i="13"/>
  <c r="M142" i="13"/>
  <c r="M68" i="13"/>
  <c r="M127" i="13"/>
  <c r="M43" i="13"/>
  <c r="M139" i="13"/>
  <c r="M125" i="13"/>
  <c r="M83" i="13"/>
  <c r="M108" i="13"/>
  <c r="L144" i="13"/>
  <c r="L120" i="13"/>
  <c r="L110" i="13"/>
  <c r="L20" i="13"/>
  <c r="O144" i="13"/>
  <c r="O33" i="13"/>
  <c r="O114" i="13"/>
  <c r="O103" i="13"/>
  <c r="O41" i="13"/>
  <c r="L66" i="13"/>
  <c r="L132" i="13"/>
  <c r="O105" i="13"/>
  <c r="L13" i="13"/>
  <c r="L102" i="13"/>
  <c r="L72" i="13"/>
  <c r="O94" i="13"/>
  <c r="M54" i="13"/>
  <c r="M110" i="13"/>
  <c r="M23" i="13"/>
  <c r="M123" i="13"/>
  <c r="M52" i="13"/>
  <c r="K52" i="13" s="1"/>
  <c r="U52" i="13" s="1"/>
  <c r="M140" i="13"/>
  <c r="M65" i="13"/>
  <c r="M137" i="13"/>
  <c r="M73" i="13"/>
  <c r="M148" i="13"/>
  <c r="M77" i="13"/>
  <c r="M141" i="13"/>
  <c r="M79" i="13"/>
  <c r="M143" i="13"/>
  <c r="M147" i="13"/>
  <c r="L106" i="13"/>
  <c r="M116" i="13"/>
  <c r="M129" i="13"/>
  <c r="L26" i="13"/>
  <c r="L44" i="13"/>
  <c r="L91" i="13"/>
  <c r="L147" i="13"/>
  <c r="M44" i="13"/>
  <c r="O137" i="13"/>
  <c r="O147" i="13"/>
  <c r="O32" i="13"/>
  <c r="O117" i="13"/>
  <c r="L76" i="13"/>
  <c r="O31" i="13"/>
  <c r="L116" i="13"/>
  <c r="O21" i="13"/>
  <c r="M35" i="13"/>
  <c r="M136" i="13"/>
  <c r="M97" i="13"/>
  <c r="M12" i="13"/>
  <c r="M91" i="13"/>
  <c r="M53" i="13"/>
  <c r="M80" i="13"/>
  <c r="M10" i="13"/>
  <c r="M85" i="13"/>
  <c r="M13" i="13"/>
  <c r="M89" i="13"/>
  <c r="M14" i="13"/>
  <c r="M105" i="13"/>
  <c r="M30" i="13"/>
  <c r="M61" i="13"/>
  <c r="M118" i="13"/>
  <c r="M133" i="13"/>
  <c r="L24" i="13"/>
  <c r="M58" i="13"/>
  <c r="M57" i="13"/>
  <c r="L86" i="13"/>
  <c r="L85" i="13"/>
  <c r="L37" i="13"/>
  <c r="L101" i="13"/>
  <c r="L128" i="13"/>
  <c r="O11" i="13"/>
  <c r="L46" i="13"/>
  <c r="L73" i="13"/>
  <c r="L129" i="13"/>
  <c r="L58" i="13"/>
  <c r="O112" i="13"/>
  <c r="I83" i="13"/>
  <c r="L16" i="13"/>
  <c r="O83" i="13"/>
  <c r="N83" i="13" s="1"/>
  <c r="V83" i="13" s="1"/>
  <c r="L47" i="13"/>
  <c r="M16" i="13"/>
  <c r="M122" i="13"/>
  <c r="M64" i="13"/>
  <c r="M62" i="13"/>
  <c r="M27" i="13"/>
  <c r="M70" i="13"/>
  <c r="M22" i="13"/>
  <c r="M78" i="13"/>
  <c r="M33" i="13"/>
  <c r="M81" i="13"/>
  <c r="M19" i="13"/>
  <c r="M95" i="13"/>
  <c r="M9" i="13"/>
  <c r="M87" i="13"/>
  <c r="M128" i="13"/>
  <c r="L48" i="13"/>
  <c r="M39" i="13"/>
  <c r="M120" i="13"/>
  <c r="M25" i="13"/>
  <c r="L35" i="13"/>
  <c r="L134" i="13"/>
  <c r="L31" i="13"/>
  <c r="L137" i="13"/>
  <c r="L59" i="13"/>
  <c r="L15" i="13"/>
  <c r="L33" i="13"/>
  <c r="M86" i="13"/>
  <c r="M38" i="13"/>
  <c r="M51" i="13"/>
  <c r="M29" i="13"/>
  <c r="M94" i="13"/>
  <c r="M18" i="13"/>
  <c r="M101" i="13"/>
  <c r="M26" i="13"/>
  <c r="M109" i="13"/>
  <c r="M34" i="13"/>
  <c r="M111" i="13"/>
  <c r="M55" i="13"/>
  <c r="M96" i="13"/>
  <c r="M124" i="13"/>
  <c r="M76" i="13"/>
  <c r="L49" i="13"/>
  <c r="L115" i="13"/>
  <c r="K115" i="13" s="1"/>
  <c r="U115" i="13" s="1"/>
  <c r="M113" i="13"/>
  <c r="L143" i="13"/>
  <c r="L142" i="13"/>
  <c r="L50" i="13"/>
  <c r="BQ149" i="13"/>
  <c r="AJ149" i="13"/>
  <c r="AX149" i="13"/>
  <c r="BB149" i="13"/>
  <c r="AB149" i="13"/>
  <c r="AF149" i="13"/>
  <c r="BH149" i="13"/>
  <c r="BS149" i="13"/>
  <c r="AI149" i="13"/>
  <c r="AE149" i="13"/>
  <c r="AS149" i="13"/>
  <c r="BP149" i="13"/>
  <c r="BD149" i="13"/>
  <c r="BI149" i="13"/>
  <c r="BX149" i="13"/>
  <c r="AA149" i="13"/>
  <c r="BG149" i="13"/>
  <c r="AD149" i="13"/>
  <c r="AR149" i="13"/>
  <c r="BN149" i="13"/>
  <c r="Z149" i="13"/>
  <c r="BM149" i="13"/>
  <c r="AK149" i="13"/>
  <c r="AV149" i="13"/>
  <c r="BY149" i="13"/>
  <c r="AO149" i="13"/>
  <c r="BL149" i="13"/>
  <c r="AL149" i="13"/>
  <c r="CA149" i="13"/>
  <c r="AU149" i="13"/>
  <c r="BW149" i="13"/>
  <c r="BJ149" i="13"/>
  <c r="AT149" i="13"/>
  <c r="AM149" i="13"/>
  <c r="BF149" i="13"/>
  <c r="BE149" i="13"/>
  <c r="Y149" i="13"/>
  <c r="BZ149" i="13"/>
  <c r="BT149" i="13"/>
  <c r="AH149" i="13"/>
  <c r="AZ149" i="13"/>
  <c r="AY149" i="13"/>
  <c r="AG149" i="13"/>
  <c r="AC149" i="13"/>
  <c r="BV149" i="13"/>
  <c r="BR149" i="13"/>
  <c r="H14" i="10"/>
  <c r="Q14" i="10" s="1"/>
  <c r="N75" i="10"/>
  <c r="H78" i="10"/>
  <c r="N47" i="10"/>
  <c r="N52" i="10" s="1"/>
  <c r="K26" i="10"/>
  <c r="H25" i="10"/>
  <c r="K60" i="10"/>
  <c r="N100" i="10"/>
  <c r="K27" i="10"/>
  <c r="Q27" i="10" s="1"/>
  <c r="N101" i="10"/>
  <c r="K99" i="10"/>
  <c r="L2" i="10"/>
  <c r="I8" i="9" s="1"/>
  <c r="H102" i="10"/>
  <c r="H57" i="10"/>
  <c r="N46" i="10"/>
  <c r="K34" i="10"/>
  <c r="Q34" i="10" s="1"/>
  <c r="H60" i="10"/>
  <c r="H97" i="10"/>
  <c r="N21" i="10"/>
  <c r="N28" i="10"/>
  <c r="Q28" i="10" s="1"/>
  <c r="H89" i="10"/>
  <c r="Q89" i="10" s="1"/>
  <c r="H33" i="10"/>
  <c r="Q33" i="10" s="1"/>
  <c r="N102" i="10"/>
  <c r="K98" i="10"/>
  <c r="N45" i="2"/>
  <c r="N51" i="2"/>
  <c r="N66" i="2"/>
  <c r="H67" i="10"/>
  <c r="Q67" i="10" s="1"/>
  <c r="K97" i="10"/>
  <c r="N70" i="10"/>
  <c r="H73" i="10"/>
  <c r="Q73" i="10" s="1"/>
  <c r="N78" i="2"/>
  <c r="K85" i="10"/>
  <c r="K46" i="3"/>
  <c r="K9" i="7"/>
  <c r="N86" i="2"/>
  <c r="I50" i="3"/>
  <c r="H13" i="7"/>
  <c r="I48" i="3"/>
  <c r="H11" i="7"/>
  <c r="N47" i="2"/>
  <c r="N56" i="2"/>
  <c r="N50" i="2"/>
  <c r="I46" i="3"/>
  <c r="H9" i="7"/>
  <c r="K49" i="3"/>
  <c r="K12" i="7"/>
  <c r="I49" i="3"/>
  <c r="H12" i="7"/>
  <c r="N84" i="2"/>
  <c r="BS2" i="1"/>
  <c r="M11" i="3"/>
  <c r="BW2" i="1"/>
  <c r="K50" i="3"/>
  <c r="K13" i="7"/>
  <c r="N61" i="2"/>
  <c r="N14" i="2"/>
  <c r="N20" i="7" s="1"/>
  <c r="E20" i="7"/>
  <c r="K48" i="3"/>
  <c r="K11" i="7"/>
  <c r="N15" i="2"/>
  <c r="N21" i="7" s="1"/>
  <c r="E21" i="7"/>
  <c r="N82" i="2"/>
  <c r="K47" i="3"/>
  <c r="K10" i="7"/>
  <c r="I47" i="3"/>
  <c r="H10" i="7"/>
  <c r="N43" i="10"/>
  <c r="N45" i="10" s="1"/>
  <c r="K83" i="10"/>
  <c r="N12" i="10"/>
  <c r="Q12" i="10" s="1"/>
  <c r="N72" i="10"/>
  <c r="I2" i="10"/>
  <c r="F8" i="9" s="1"/>
  <c r="K56" i="10"/>
  <c r="N65" i="10"/>
  <c r="Q65" i="10" s="1"/>
  <c r="K50" i="10"/>
  <c r="O2" i="10"/>
  <c r="L8" i="9" s="1"/>
  <c r="K68" i="10"/>
  <c r="K75" i="10"/>
  <c r="H15" i="10"/>
  <c r="Q15" i="10" s="1"/>
  <c r="H54" i="10"/>
  <c r="Q54" i="10" s="1"/>
  <c r="N97" i="10"/>
  <c r="H85" i="10"/>
  <c r="K78" i="10"/>
  <c r="H84" i="10"/>
  <c r="Q84" i="10" s="1"/>
  <c r="K87" i="10"/>
  <c r="H86" i="10"/>
  <c r="H90" i="10"/>
  <c r="Q90" i="10" s="1"/>
  <c r="J2" i="10"/>
  <c r="G8" i="9" s="1"/>
  <c r="K92" i="10"/>
  <c r="P2" i="10"/>
  <c r="M8" i="9" s="1"/>
  <c r="H95" i="10"/>
  <c r="Q95" i="10" s="1"/>
  <c r="C2" i="10"/>
  <c r="N96" i="10"/>
  <c r="M2" i="10"/>
  <c r="J8" i="9" s="1"/>
  <c r="N99" i="10"/>
  <c r="N75" i="2"/>
  <c r="N32" i="2"/>
  <c r="N38" i="7" s="1"/>
  <c r="N12" i="2"/>
  <c r="N41" i="2"/>
  <c r="N21" i="2"/>
  <c r="N27" i="7" s="1"/>
  <c r="N37" i="2"/>
  <c r="N43" i="7" s="1"/>
  <c r="N65" i="2"/>
  <c r="N27" i="2"/>
  <c r="O2" i="2"/>
  <c r="N54" i="2"/>
  <c r="N64" i="2"/>
  <c r="N43" i="2"/>
  <c r="N44" i="2"/>
  <c r="N31" i="2"/>
  <c r="N37" i="7" s="1"/>
  <c r="N63" i="2"/>
  <c r="N76" i="2"/>
  <c r="N53" i="2"/>
  <c r="N8" i="2"/>
  <c r="N14" i="7" s="1"/>
  <c r="N73" i="2"/>
  <c r="N89" i="2"/>
  <c r="N55" i="2"/>
  <c r="N49" i="2"/>
  <c r="G46" i="3"/>
  <c r="N3" i="2"/>
  <c r="N9" i="7" s="1"/>
  <c r="N71" i="2"/>
  <c r="N74" i="2"/>
  <c r="N33" i="2"/>
  <c r="N39" i="7" s="1"/>
  <c r="G49" i="3"/>
  <c r="N6" i="2"/>
  <c r="N12" i="7" s="1"/>
  <c r="P2" i="2"/>
  <c r="N58" i="2"/>
  <c r="N72" i="2"/>
  <c r="N13" i="2"/>
  <c r="N18" i="7" s="1"/>
  <c r="N69" i="2"/>
  <c r="N52" i="2"/>
  <c r="N25" i="2"/>
  <c r="N20" i="2"/>
  <c r="N26" i="7" s="1"/>
  <c r="N80" i="2"/>
  <c r="N34" i="2"/>
  <c r="N40" i="7" s="1"/>
  <c r="N18" i="2"/>
  <c r="N24" i="7" s="1"/>
  <c r="N60" i="2"/>
  <c r="N38" i="2"/>
  <c r="N81" i="2"/>
  <c r="N68" i="2"/>
  <c r="N83" i="2"/>
  <c r="N88" i="2"/>
  <c r="N42" i="2"/>
  <c r="N26" i="2"/>
  <c r="N59" i="2"/>
  <c r="N30" i="2"/>
  <c r="N19" i="2"/>
  <c r="N25" i="7" s="1"/>
  <c r="G47" i="3"/>
  <c r="N4" i="2"/>
  <c r="N10" i="7" s="1"/>
  <c r="N70" i="2"/>
  <c r="G48" i="3"/>
  <c r="N5" i="2"/>
  <c r="N11" i="7" s="1"/>
  <c r="N57" i="2"/>
  <c r="N11" i="2"/>
  <c r="N35" i="2"/>
  <c r="N41" i="7" s="1"/>
  <c r="N40" i="2"/>
  <c r="N16" i="2"/>
  <c r="N22" i="7" s="1"/>
  <c r="N24" i="2"/>
  <c r="N36" i="2"/>
  <c r="N42" i="7" s="1"/>
  <c r="N23" i="2"/>
  <c r="N90" i="2"/>
  <c r="N46" i="2"/>
  <c r="N29" i="2"/>
  <c r="N10" i="2"/>
  <c r="N16" i="7" s="1"/>
  <c r="K2" i="2"/>
  <c r="N87" i="2"/>
  <c r="N39" i="2"/>
  <c r="N62" i="2"/>
  <c r="N48" i="2"/>
  <c r="N85" i="2"/>
  <c r="N28" i="2"/>
  <c r="N17" i="2"/>
  <c r="N23" i="7" s="1"/>
  <c r="N77" i="2"/>
  <c r="N22" i="2"/>
  <c r="N79" i="2"/>
  <c r="N9" i="2"/>
  <c r="N15" i="7" s="1"/>
  <c r="N7" i="2"/>
  <c r="N13" i="7" s="1"/>
  <c r="H2" i="2"/>
  <c r="E2" i="2"/>
  <c r="M14" i="3"/>
  <c r="M16" i="3"/>
  <c r="G10" i="3"/>
  <c r="G9" i="3" s="1"/>
  <c r="M18" i="3"/>
  <c r="M15" i="3"/>
  <c r="M32" i="3"/>
  <c r="M31" i="3" s="1"/>
  <c r="BN2" i="1"/>
  <c r="M13" i="3"/>
  <c r="K10" i="3"/>
  <c r="K9" i="3" s="1"/>
  <c r="I10" i="3"/>
  <c r="I9" i="3" s="1"/>
  <c r="M17" i="3"/>
  <c r="M21" i="3"/>
  <c r="M20" i="3" s="1"/>
  <c r="M12" i="3"/>
  <c r="N29" i="7" l="1"/>
  <c r="N19" i="7"/>
  <c r="N35" i="7"/>
  <c r="N33" i="7"/>
  <c r="N28" i="7"/>
  <c r="N31" i="7"/>
  <c r="N32" i="7"/>
  <c r="N36" i="7"/>
  <c r="N30" i="7"/>
  <c r="N34" i="7"/>
  <c r="N17" i="7"/>
  <c r="N89" i="13"/>
  <c r="V89" i="13" s="1"/>
  <c r="H70" i="13"/>
  <c r="H100" i="13"/>
  <c r="T100" i="13" s="1"/>
  <c r="H51" i="13"/>
  <c r="A18" i="6"/>
  <c r="E18" i="6" s="1"/>
  <c r="A12" i="6"/>
  <c r="E12" i="6" s="1"/>
  <c r="A20" i="6"/>
  <c r="D20" i="6" s="1"/>
  <c r="A11" i="6"/>
  <c r="C11" i="6" s="1"/>
  <c r="A27" i="6"/>
  <c r="E27" i="6" s="1"/>
  <c r="A25" i="6"/>
  <c r="D25" i="6" s="1"/>
  <c r="A22" i="6"/>
  <c r="F22" i="6" s="1"/>
  <c r="A33" i="6"/>
  <c r="D33" i="6" s="1"/>
  <c r="A35" i="6"/>
  <c r="B35" i="6" s="1"/>
  <c r="A17" i="6"/>
  <c r="C17" i="6" s="1"/>
  <c r="A13" i="6"/>
  <c r="A28" i="6"/>
  <c r="A31" i="6"/>
  <c r="A24" i="6"/>
  <c r="A34" i="6"/>
  <c r="A36" i="6"/>
  <c r="A29" i="6"/>
  <c r="A26" i="6"/>
  <c r="A32" i="6"/>
  <c r="A41" i="6"/>
  <c r="A37" i="6"/>
  <c r="A16" i="6"/>
  <c r="A19" i="6"/>
  <c r="A39" i="6"/>
  <c r="A23" i="6"/>
  <c r="A30" i="6"/>
  <c r="A40" i="6"/>
  <c r="A14" i="6"/>
  <c r="A38" i="6"/>
  <c r="A15" i="6"/>
  <c r="A21" i="6"/>
  <c r="A10" i="6"/>
  <c r="N58" i="13"/>
  <c r="V58" i="13" s="1"/>
  <c r="K127" i="13"/>
  <c r="U127" i="13" s="1"/>
  <c r="H108" i="13"/>
  <c r="T108" i="13" s="1"/>
  <c r="K125" i="13"/>
  <c r="U125" i="13" s="1"/>
  <c r="N85" i="13"/>
  <c r="V85" i="13" s="1"/>
  <c r="BX2" i="1"/>
  <c r="Q8" i="10"/>
  <c r="D8" i="10" s="1"/>
  <c r="D9" i="10" s="1"/>
  <c r="D10" i="10" s="1"/>
  <c r="S71" i="10"/>
  <c r="H71" i="10"/>
  <c r="N71" i="10"/>
  <c r="H45" i="10"/>
  <c r="S64" i="10"/>
  <c r="Q59" i="10"/>
  <c r="H64" i="10"/>
  <c r="K64" i="10"/>
  <c r="S52" i="10"/>
  <c r="H52" i="10"/>
  <c r="K52" i="10"/>
  <c r="Q39" i="10"/>
  <c r="Q42" i="10" s="1"/>
  <c r="H42" i="10"/>
  <c r="S42" i="10"/>
  <c r="S45" i="10"/>
  <c r="K30" i="10"/>
  <c r="Q25" i="10"/>
  <c r="H30" i="10"/>
  <c r="S24" i="10"/>
  <c r="Q91" i="10"/>
  <c r="S30" i="10"/>
  <c r="N30" i="10"/>
  <c r="Q21" i="10"/>
  <c r="N24" i="10"/>
  <c r="H24" i="10"/>
  <c r="Q22" i="10"/>
  <c r="S18" i="10"/>
  <c r="Q16" i="10"/>
  <c r="Q18" i="10" s="1"/>
  <c r="H18" i="10"/>
  <c r="Q57" i="10"/>
  <c r="Q56" i="10"/>
  <c r="Q85" i="10"/>
  <c r="Q60" i="10"/>
  <c r="Q50" i="10"/>
  <c r="Q43" i="10"/>
  <c r="Q45" i="10" s="1"/>
  <c r="Q100" i="10"/>
  <c r="Q69" i="10"/>
  <c r="S2" i="10"/>
  <c r="P8" i="9" s="1"/>
  <c r="Q97" i="10"/>
  <c r="Q78" i="10"/>
  <c r="Q70" i="10"/>
  <c r="Q68" i="10"/>
  <c r="Q98" i="10"/>
  <c r="Q26" i="10"/>
  <c r="R2" i="10"/>
  <c r="O8" i="9" s="1"/>
  <c r="Q72" i="10"/>
  <c r="Q86" i="10"/>
  <c r="Q46" i="10"/>
  <c r="Q94" i="10"/>
  <c r="Q92" i="10"/>
  <c r="Q83" i="10"/>
  <c r="Q66" i="10"/>
  <c r="Q102" i="10"/>
  <c r="Q47" i="10"/>
  <c r="Q87" i="10"/>
  <c r="Q96" i="10"/>
  <c r="Q99" i="10"/>
  <c r="Q101" i="10"/>
  <c r="Q75" i="10"/>
  <c r="B11" i="10"/>
  <c r="A11" i="10" s="1"/>
  <c r="B12" i="10"/>
  <c r="A12" i="10" s="1"/>
  <c r="B84" i="10"/>
  <c r="A84" i="10" s="1"/>
  <c r="B40" i="10"/>
  <c r="A40" i="10" s="1"/>
  <c r="B10" i="10"/>
  <c r="A10" i="10" s="1"/>
  <c r="B41" i="10"/>
  <c r="A41" i="10" s="1"/>
  <c r="B19" i="10"/>
  <c r="A19" i="10" s="1"/>
  <c r="B70" i="10"/>
  <c r="A70" i="10" s="1"/>
  <c r="B16" i="10"/>
  <c r="A16" i="10" s="1"/>
  <c r="B88" i="10"/>
  <c r="A88" i="10" s="1"/>
  <c r="B63" i="10"/>
  <c r="A63" i="10" s="1"/>
  <c r="B20" i="10"/>
  <c r="A20" i="10" s="1"/>
  <c r="B83" i="10"/>
  <c r="A83" i="10" s="1"/>
  <c r="B21" i="10"/>
  <c r="A21" i="10" s="1"/>
  <c r="B92" i="10"/>
  <c r="A92" i="10" s="1"/>
  <c r="B50" i="10"/>
  <c r="A50" i="10" s="1"/>
  <c r="B28" i="10"/>
  <c r="A28" i="10" s="1"/>
  <c r="B51" i="10"/>
  <c r="A51" i="10" s="1"/>
  <c r="B82" i="10"/>
  <c r="A82" i="10" s="1"/>
  <c r="B79" i="10"/>
  <c r="A79" i="10" s="1"/>
  <c r="B26" i="10"/>
  <c r="A26" i="10" s="1"/>
  <c r="B96" i="10"/>
  <c r="A96" i="10" s="1"/>
  <c r="B73" i="10"/>
  <c r="A73" i="10" s="1"/>
  <c r="B29" i="10"/>
  <c r="A29" i="10" s="1"/>
  <c r="B91" i="10"/>
  <c r="A91" i="10" s="1"/>
  <c r="B31" i="10"/>
  <c r="A31" i="10" s="1"/>
  <c r="B100" i="10"/>
  <c r="A100" i="10" s="1"/>
  <c r="B59" i="10"/>
  <c r="A59" i="10" s="1"/>
  <c r="B56" i="10"/>
  <c r="A56" i="10" s="1"/>
  <c r="B60" i="10"/>
  <c r="A60" i="10" s="1"/>
  <c r="B15" i="10"/>
  <c r="A15" i="10" s="1"/>
  <c r="B35" i="10"/>
  <c r="A35" i="10" s="1"/>
  <c r="B9" i="10"/>
  <c r="A9" i="10" s="1"/>
  <c r="B81" i="10"/>
  <c r="A81" i="10" s="1"/>
  <c r="B38" i="10"/>
  <c r="A38" i="10" s="1"/>
  <c r="B39" i="10"/>
  <c r="A39" i="10" s="1"/>
  <c r="B47" i="10"/>
  <c r="A47" i="10" s="1"/>
  <c r="B68" i="10"/>
  <c r="A68" i="10" s="1"/>
  <c r="B65" i="10"/>
  <c r="A65" i="10" s="1"/>
  <c r="B69" i="10"/>
  <c r="A69" i="10" s="1"/>
  <c r="B25" i="10"/>
  <c r="A25" i="10" s="1"/>
  <c r="B87" i="10"/>
  <c r="A87" i="10" s="1"/>
  <c r="B44" i="10"/>
  <c r="A44" i="10" s="1"/>
  <c r="B17" i="10"/>
  <c r="A17" i="10" s="1"/>
  <c r="B89" i="10"/>
  <c r="A89" i="10" s="1"/>
  <c r="B48" i="10"/>
  <c r="A48" i="10" s="1"/>
  <c r="B49" i="10"/>
  <c r="A49" i="10" s="1"/>
  <c r="B90" i="10"/>
  <c r="A90" i="10" s="1"/>
  <c r="B77" i="10"/>
  <c r="A77" i="10" s="1"/>
  <c r="B74" i="10"/>
  <c r="A74" i="10" s="1"/>
  <c r="B78" i="10"/>
  <c r="A78" i="10" s="1"/>
  <c r="B34" i="10"/>
  <c r="A34" i="10" s="1"/>
  <c r="B54" i="10"/>
  <c r="A54" i="10" s="1"/>
  <c r="B27" i="10"/>
  <c r="A27" i="10" s="1"/>
  <c r="B97" i="10"/>
  <c r="A97" i="10" s="1"/>
  <c r="B57" i="10"/>
  <c r="A57" i="10" s="1"/>
  <c r="B99" i="10"/>
  <c r="A99" i="10" s="1"/>
  <c r="B58" i="10"/>
  <c r="A58" i="10" s="1"/>
  <c r="B13" i="10"/>
  <c r="A13" i="10" s="1"/>
  <c r="B85" i="10"/>
  <c r="A85" i="10" s="1"/>
  <c r="B14" i="10"/>
  <c r="A14" i="10" s="1"/>
  <c r="B86" i="10"/>
  <c r="A86" i="10" s="1"/>
  <c r="B43" i="10"/>
  <c r="A43" i="10" s="1"/>
  <c r="B95" i="10"/>
  <c r="A95" i="10" s="1"/>
  <c r="B62" i="10"/>
  <c r="A62" i="10" s="1"/>
  <c r="B36" i="10"/>
  <c r="A36" i="10" s="1"/>
  <c r="B98" i="10"/>
  <c r="A98" i="10" s="1"/>
  <c r="B33" i="10"/>
  <c r="A33" i="10" s="1"/>
  <c r="B8" i="10"/>
  <c r="A8" i="10" s="1"/>
  <c r="B55" i="10"/>
  <c r="A55" i="10" s="1"/>
  <c r="B66" i="10"/>
  <c r="A66" i="10" s="1"/>
  <c r="B37" i="10"/>
  <c r="A37" i="10" s="1"/>
  <c r="B67" i="10"/>
  <c r="A67" i="10" s="1"/>
  <c r="B22" i="10"/>
  <c r="A22" i="10" s="1"/>
  <c r="B93" i="10"/>
  <c r="A93" i="10" s="1"/>
  <c r="B23" i="10"/>
  <c r="A23" i="10" s="1"/>
  <c r="B94" i="10"/>
  <c r="A94" i="10" s="1"/>
  <c r="B53" i="10"/>
  <c r="A53" i="10" s="1"/>
  <c r="B72" i="10"/>
  <c r="A72" i="10" s="1"/>
  <c r="B46" i="10"/>
  <c r="A46" i="10" s="1"/>
  <c r="B75" i="10"/>
  <c r="A75" i="10" s="1"/>
  <c r="B76" i="10"/>
  <c r="A76" i="10" s="1"/>
  <c r="B32" i="10"/>
  <c r="A32" i="10" s="1"/>
  <c r="B101" i="10"/>
  <c r="A101" i="10" s="1"/>
  <c r="B102" i="10"/>
  <c r="A102" i="10" s="1"/>
  <c r="B61" i="10"/>
  <c r="A61" i="10" s="1"/>
  <c r="B80" i="10"/>
  <c r="A80" i="10" s="1"/>
  <c r="N147" i="13"/>
  <c r="V147" i="13" s="1"/>
  <c r="M50" i="3"/>
  <c r="P50" i="3"/>
  <c r="K99" i="13"/>
  <c r="U99" i="13" s="1"/>
  <c r="H19" i="13"/>
  <c r="T19" i="13" s="1"/>
  <c r="H42" i="13"/>
  <c r="T42" i="13" s="1"/>
  <c r="H2" i="10"/>
  <c r="E8" i="9" s="1"/>
  <c r="M48" i="3"/>
  <c r="K131" i="13"/>
  <c r="U131" i="13" s="1"/>
  <c r="H89" i="13"/>
  <c r="T89" i="13" s="1"/>
  <c r="H58" i="13"/>
  <c r="T58" i="13" s="1"/>
  <c r="N127" i="13"/>
  <c r="V127" i="13" s="1"/>
  <c r="K82" i="13"/>
  <c r="U82" i="13" s="1"/>
  <c r="N54" i="13"/>
  <c r="V54" i="13" s="1"/>
  <c r="N121" i="13"/>
  <c r="V121" i="13" s="1"/>
  <c r="K148" i="13"/>
  <c r="U148" i="13" s="1"/>
  <c r="K102" i="13"/>
  <c r="U102" i="13" s="1"/>
  <c r="K92" i="13"/>
  <c r="U92" i="13" s="1"/>
  <c r="R86" i="13"/>
  <c r="K141" i="13"/>
  <c r="U141" i="13" s="1"/>
  <c r="N125" i="13"/>
  <c r="V125" i="13" s="1"/>
  <c r="N48" i="13"/>
  <c r="V48" i="13" s="1"/>
  <c r="H110" i="13"/>
  <c r="T110" i="13" s="1"/>
  <c r="N20" i="13"/>
  <c r="V20" i="13" s="1"/>
  <c r="N128" i="13"/>
  <c r="V128" i="13" s="1"/>
  <c r="H148" i="13"/>
  <c r="T148" i="13" s="1"/>
  <c r="H146" i="13"/>
  <c r="T146" i="13" s="1"/>
  <c r="H129" i="13"/>
  <c r="T129" i="13" s="1"/>
  <c r="N73" i="13"/>
  <c r="V73" i="13" s="1"/>
  <c r="N111" i="13"/>
  <c r="V111" i="13" s="1"/>
  <c r="K47" i="13"/>
  <c r="U47" i="13" s="1"/>
  <c r="K98" i="13"/>
  <c r="U98" i="13" s="1"/>
  <c r="H107" i="13"/>
  <c r="T107" i="13" s="1"/>
  <c r="H16" i="13"/>
  <c r="T16" i="13" s="1"/>
  <c r="H144" i="13"/>
  <c r="T144" i="13" s="1"/>
  <c r="N109" i="13"/>
  <c r="V109" i="13" s="1"/>
  <c r="N84" i="13"/>
  <c r="V84" i="13" s="1"/>
  <c r="N70" i="13"/>
  <c r="V70" i="13" s="1"/>
  <c r="N13" i="13"/>
  <c r="V13" i="13" s="1"/>
  <c r="N68" i="13"/>
  <c r="V68" i="13" s="1"/>
  <c r="N61" i="13"/>
  <c r="V61" i="13" s="1"/>
  <c r="N33" i="13"/>
  <c r="V33" i="13" s="1"/>
  <c r="N132" i="13"/>
  <c r="V132" i="13" s="1"/>
  <c r="N29" i="13"/>
  <c r="V29" i="13" s="1"/>
  <c r="N140" i="13"/>
  <c r="V140" i="13" s="1"/>
  <c r="N76" i="13"/>
  <c r="V76" i="13" s="1"/>
  <c r="N71" i="13"/>
  <c r="V71" i="13" s="1"/>
  <c r="K126" i="13"/>
  <c r="U126" i="13" s="1"/>
  <c r="K93" i="13"/>
  <c r="U93" i="13" s="1"/>
  <c r="H25" i="13"/>
  <c r="T25" i="13" s="1"/>
  <c r="H63" i="13"/>
  <c r="T63" i="13" s="1"/>
  <c r="N37" i="13"/>
  <c r="V37" i="13" s="1"/>
  <c r="N22" i="13"/>
  <c r="V22" i="13" s="1"/>
  <c r="N14" i="13"/>
  <c r="V14" i="13" s="1"/>
  <c r="N122" i="13"/>
  <c r="V122" i="13" s="1"/>
  <c r="N36" i="13"/>
  <c r="V36" i="13" s="1"/>
  <c r="N21" i="13"/>
  <c r="V21" i="13" s="1"/>
  <c r="N114" i="13"/>
  <c r="V114" i="13" s="1"/>
  <c r="N113" i="13"/>
  <c r="V113" i="13" s="1"/>
  <c r="N52" i="13"/>
  <c r="V52" i="13" s="1"/>
  <c r="N55" i="13"/>
  <c r="V55" i="13" s="1"/>
  <c r="K59" i="13"/>
  <c r="U59" i="13" s="1"/>
  <c r="K28" i="13"/>
  <c r="U28" i="13" s="1"/>
  <c r="H137" i="13"/>
  <c r="T137" i="13" s="1"/>
  <c r="H82" i="13"/>
  <c r="T82" i="13" s="1"/>
  <c r="H77" i="13"/>
  <c r="T77" i="13" s="1"/>
  <c r="H83" i="13"/>
  <c r="T83" i="13" s="1"/>
  <c r="S83" i="13"/>
  <c r="H50" i="13"/>
  <c r="T50" i="13" s="1"/>
  <c r="H46" i="13"/>
  <c r="T46" i="13" s="1"/>
  <c r="N78" i="13"/>
  <c r="V78" i="13" s="1"/>
  <c r="N79" i="13"/>
  <c r="V79" i="13" s="1"/>
  <c r="N120" i="13"/>
  <c r="V120" i="13" s="1"/>
  <c r="N50" i="13"/>
  <c r="V50" i="13" s="1"/>
  <c r="N31" i="13"/>
  <c r="V31" i="13" s="1"/>
  <c r="N117" i="13"/>
  <c r="V117" i="13" s="1"/>
  <c r="N130" i="13"/>
  <c r="V130" i="13" s="1"/>
  <c r="N74" i="13"/>
  <c r="V74" i="13" s="1"/>
  <c r="S89" i="13"/>
  <c r="N32" i="13"/>
  <c r="V32" i="13" s="1"/>
  <c r="N44" i="13"/>
  <c r="V44" i="13" s="1"/>
  <c r="N67" i="13"/>
  <c r="V67" i="13" s="1"/>
  <c r="N34" i="13"/>
  <c r="V34" i="13" s="1"/>
  <c r="K48" i="13"/>
  <c r="U48" i="13" s="1"/>
  <c r="K66" i="13"/>
  <c r="U66" i="13" s="1"/>
  <c r="K45" i="13"/>
  <c r="U45" i="13" s="1"/>
  <c r="K134" i="13"/>
  <c r="U134" i="13" s="1"/>
  <c r="K101" i="13"/>
  <c r="U101" i="13" s="1"/>
  <c r="K53" i="13"/>
  <c r="U53" i="13" s="1"/>
  <c r="N28" i="13"/>
  <c r="V28" i="13" s="1"/>
  <c r="K19" i="13"/>
  <c r="U19" i="13" s="1"/>
  <c r="S134" i="13"/>
  <c r="K90" i="13"/>
  <c r="U90" i="13" s="1"/>
  <c r="H49" i="13"/>
  <c r="T49" i="13" s="1"/>
  <c r="K77" i="13"/>
  <c r="U77" i="13" s="1"/>
  <c r="H34" i="13"/>
  <c r="T34" i="13" s="1"/>
  <c r="H13" i="13"/>
  <c r="T13" i="13" s="1"/>
  <c r="H54" i="13"/>
  <c r="T54" i="13" s="1"/>
  <c r="S12" i="13"/>
  <c r="H90" i="13"/>
  <c r="T90" i="13" s="1"/>
  <c r="H20" i="13"/>
  <c r="T20" i="13" s="1"/>
  <c r="H52" i="13"/>
  <c r="H138" i="13"/>
  <c r="T138" i="13" s="1"/>
  <c r="H136" i="13"/>
  <c r="T136" i="13" s="1"/>
  <c r="S105" i="13"/>
  <c r="S77" i="13"/>
  <c r="H113" i="13"/>
  <c r="T113" i="13" s="1"/>
  <c r="H141" i="13"/>
  <c r="T141" i="13" s="1"/>
  <c r="H44" i="13"/>
  <c r="T44" i="13" s="1"/>
  <c r="H127" i="13"/>
  <c r="T127" i="13" s="1"/>
  <c r="H64" i="13"/>
  <c r="T64" i="13" s="1"/>
  <c r="H68" i="13"/>
  <c r="T68" i="13" s="1"/>
  <c r="H24" i="13"/>
  <c r="T24" i="13" s="1"/>
  <c r="H65" i="13"/>
  <c r="T65" i="13" s="1"/>
  <c r="H79" i="13"/>
  <c r="T79" i="13" s="1"/>
  <c r="H123" i="13"/>
  <c r="T123" i="13" s="1"/>
  <c r="H94" i="13"/>
  <c r="T94" i="13" s="1"/>
  <c r="N65" i="13"/>
  <c r="V65" i="13" s="1"/>
  <c r="N124" i="13"/>
  <c r="V124" i="13" s="1"/>
  <c r="H125" i="13"/>
  <c r="T125" i="13" s="1"/>
  <c r="N15" i="13"/>
  <c r="V15" i="13" s="1"/>
  <c r="H116" i="13"/>
  <c r="T116" i="13" s="1"/>
  <c r="H92" i="13"/>
  <c r="T92" i="13" s="1"/>
  <c r="H55" i="13"/>
  <c r="T55" i="13" s="1"/>
  <c r="H130" i="13"/>
  <c r="T130" i="13" s="1"/>
  <c r="H67" i="13"/>
  <c r="T67" i="13" s="1"/>
  <c r="H86" i="13"/>
  <c r="T86" i="13" s="1"/>
  <c r="H115" i="13"/>
  <c r="T115" i="13" s="1"/>
  <c r="H14" i="13"/>
  <c r="T14" i="13" s="1"/>
  <c r="H103" i="13"/>
  <c r="T103" i="13" s="1"/>
  <c r="H39" i="13"/>
  <c r="T39" i="13" s="1"/>
  <c r="H118" i="13"/>
  <c r="T118" i="13" s="1"/>
  <c r="H30" i="13"/>
  <c r="T30" i="13" s="1"/>
  <c r="S69" i="13"/>
  <c r="H69" i="13"/>
  <c r="T69" i="13" s="1"/>
  <c r="K24" i="13"/>
  <c r="U24" i="13" s="1"/>
  <c r="N41" i="13"/>
  <c r="V41" i="13" s="1"/>
  <c r="K42" i="13"/>
  <c r="U42" i="13" s="1"/>
  <c r="S139" i="13"/>
  <c r="N39" i="13"/>
  <c r="V39" i="13" s="1"/>
  <c r="H35" i="13"/>
  <c r="T35" i="13" s="1"/>
  <c r="H72" i="13"/>
  <c r="T72" i="13" s="1"/>
  <c r="H88" i="13"/>
  <c r="T88" i="13" s="1"/>
  <c r="H121" i="13"/>
  <c r="T121" i="13" s="1"/>
  <c r="K143" i="13"/>
  <c r="U143" i="13" s="1"/>
  <c r="K72" i="13"/>
  <c r="U72" i="13" s="1"/>
  <c r="H106" i="13"/>
  <c r="T106" i="13" s="1"/>
  <c r="N38" i="13"/>
  <c r="V38" i="13" s="1"/>
  <c r="H10" i="13"/>
  <c r="T10" i="13" s="1"/>
  <c r="H87" i="13"/>
  <c r="T87" i="13" s="1"/>
  <c r="H117" i="13"/>
  <c r="T117" i="13" s="1"/>
  <c r="K11" i="13"/>
  <c r="U11" i="13" s="1"/>
  <c r="K112" i="13"/>
  <c r="U112" i="13" s="1"/>
  <c r="K30" i="13"/>
  <c r="U30" i="13" s="1"/>
  <c r="K79" i="13"/>
  <c r="U79" i="13" s="1"/>
  <c r="R140" i="13"/>
  <c r="K140" i="13"/>
  <c r="U140" i="13" s="1"/>
  <c r="K43" i="13"/>
  <c r="U43" i="13" s="1"/>
  <c r="K12" i="13"/>
  <c r="U12" i="13" s="1"/>
  <c r="H59" i="13"/>
  <c r="T59" i="13" s="1"/>
  <c r="H80" i="13"/>
  <c r="T80" i="13" s="1"/>
  <c r="H140" i="13"/>
  <c r="T140" i="13" s="1"/>
  <c r="R119" i="13"/>
  <c r="N86" i="13"/>
  <c r="V86" i="13" s="1"/>
  <c r="R138" i="13"/>
  <c r="H97" i="13"/>
  <c r="T97" i="13" s="1"/>
  <c r="H71" i="13"/>
  <c r="T71" i="13" s="1"/>
  <c r="H99" i="13"/>
  <c r="T99" i="13" s="1"/>
  <c r="K124" i="13"/>
  <c r="U124" i="13" s="1"/>
  <c r="H57" i="13"/>
  <c r="T57" i="13" s="1"/>
  <c r="R81" i="13"/>
  <c r="H15" i="13"/>
  <c r="H56" i="13"/>
  <c r="T56" i="13" s="1"/>
  <c r="K94" i="13"/>
  <c r="U94" i="13" s="1"/>
  <c r="R12" i="13"/>
  <c r="R95" i="13"/>
  <c r="R20" i="13"/>
  <c r="N93" i="13"/>
  <c r="V93" i="13" s="1"/>
  <c r="R23" i="13"/>
  <c r="R43" i="13"/>
  <c r="N96" i="13"/>
  <c r="V96" i="13" s="1"/>
  <c r="R120" i="13"/>
  <c r="K40" i="13"/>
  <c r="U40" i="13" s="1"/>
  <c r="R89" i="13"/>
  <c r="R51" i="13"/>
  <c r="R33" i="13"/>
  <c r="N98" i="13"/>
  <c r="V98" i="13" s="1"/>
  <c r="K74" i="13"/>
  <c r="U74" i="13" s="1"/>
  <c r="R76" i="13"/>
  <c r="K95" i="13"/>
  <c r="U95" i="13" s="1"/>
  <c r="R73" i="13"/>
  <c r="S37" i="13"/>
  <c r="R38" i="13"/>
  <c r="N75" i="13"/>
  <c r="V75" i="13" s="1"/>
  <c r="H11" i="13"/>
  <c r="T11" i="13" s="1"/>
  <c r="H22" i="13"/>
  <c r="T22" i="13" s="1"/>
  <c r="H26" i="13"/>
  <c r="T26" i="13" s="1"/>
  <c r="R46" i="13"/>
  <c r="R107" i="13"/>
  <c r="R118" i="13"/>
  <c r="R79" i="13"/>
  <c r="K142" i="13"/>
  <c r="U142" i="13" s="1"/>
  <c r="K31" i="13"/>
  <c r="U31" i="13" s="1"/>
  <c r="K16" i="13"/>
  <c r="U16" i="13" s="1"/>
  <c r="K128" i="13"/>
  <c r="U128" i="13" s="1"/>
  <c r="N137" i="13"/>
  <c r="V137" i="13" s="1"/>
  <c r="R106" i="13"/>
  <c r="N94" i="13"/>
  <c r="V94" i="13" s="1"/>
  <c r="S108" i="13"/>
  <c r="K75" i="13"/>
  <c r="U75" i="13" s="1"/>
  <c r="N141" i="13"/>
  <c r="V141" i="13" s="1"/>
  <c r="N116" i="13"/>
  <c r="V116" i="13" s="1"/>
  <c r="K114" i="13"/>
  <c r="U114" i="13" s="1"/>
  <c r="K69" i="13"/>
  <c r="U69" i="13" s="1"/>
  <c r="R30" i="13"/>
  <c r="K88" i="13"/>
  <c r="U88" i="13" s="1"/>
  <c r="S141" i="13"/>
  <c r="K18" i="13"/>
  <c r="U18" i="13" s="1"/>
  <c r="R60" i="13"/>
  <c r="H91" i="13"/>
  <c r="T91" i="13" s="1"/>
  <c r="H45" i="13"/>
  <c r="T45" i="13" s="1"/>
  <c r="R112" i="13"/>
  <c r="S132" i="13"/>
  <c r="N16" i="13"/>
  <c r="V16" i="13" s="1"/>
  <c r="H21" i="13"/>
  <c r="T21" i="13" s="1"/>
  <c r="R47" i="13"/>
  <c r="R108" i="13"/>
  <c r="R132" i="13"/>
  <c r="H101" i="13"/>
  <c r="T101" i="13" s="1"/>
  <c r="N136" i="13"/>
  <c r="V136" i="13" s="1"/>
  <c r="H145" i="13"/>
  <c r="T145" i="13" s="1"/>
  <c r="R122" i="13"/>
  <c r="H61" i="13"/>
  <c r="T61" i="13" s="1"/>
  <c r="R27" i="13"/>
  <c r="H119" i="13"/>
  <c r="T119" i="13" s="1"/>
  <c r="R124" i="13"/>
  <c r="K64" i="13"/>
  <c r="U64" i="13" s="1"/>
  <c r="N56" i="13"/>
  <c r="V56" i="13" s="1"/>
  <c r="K105" i="13"/>
  <c r="U105" i="13" s="1"/>
  <c r="K97" i="13"/>
  <c r="U97" i="13" s="1"/>
  <c r="S100" i="13"/>
  <c r="S40" i="13"/>
  <c r="S49" i="13"/>
  <c r="K54" i="13"/>
  <c r="U54" i="13" s="1"/>
  <c r="N107" i="13"/>
  <c r="V107" i="13" s="1"/>
  <c r="H76" i="13"/>
  <c r="T76" i="13" s="1"/>
  <c r="K37" i="13"/>
  <c r="U37" i="13" s="1"/>
  <c r="S80" i="13"/>
  <c r="K41" i="13"/>
  <c r="U41" i="13" s="1"/>
  <c r="N42" i="13"/>
  <c r="V42" i="13" s="1"/>
  <c r="S72" i="13"/>
  <c r="R104" i="13"/>
  <c r="H33" i="13"/>
  <c r="T33" i="13" s="1"/>
  <c r="N119" i="13"/>
  <c r="V119" i="13" s="1"/>
  <c r="S78" i="13"/>
  <c r="S29" i="13"/>
  <c r="K113" i="13"/>
  <c r="U113" i="13" s="1"/>
  <c r="N45" i="13"/>
  <c r="V45" i="13" s="1"/>
  <c r="H23" i="13"/>
  <c r="T23" i="13" s="1"/>
  <c r="R71" i="13"/>
  <c r="K58" i="13"/>
  <c r="U58" i="13" s="1"/>
  <c r="N144" i="13"/>
  <c r="V144" i="13" s="1"/>
  <c r="N18" i="13"/>
  <c r="V18" i="13" s="1"/>
  <c r="H36" i="13"/>
  <c r="T36" i="13" s="1"/>
  <c r="S133" i="13"/>
  <c r="S32" i="13"/>
  <c r="H102" i="13"/>
  <c r="H75" i="13"/>
  <c r="T75" i="13" s="1"/>
  <c r="N24" i="13"/>
  <c r="V24" i="13" s="1"/>
  <c r="H73" i="13"/>
  <c r="T73" i="13" s="1"/>
  <c r="R137" i="13"/>
  <c r="R62" i="13"/>
  <c r="H74" i="13"/>
  <c r="T74" i="13" s="1"/>
  <c r="H120" i="13"/>
  <c r="T120" i="13" s="1"/>
  <c r="S131" i="13"/>
  <c r="S95" i="13"/>
  <c r="H18" i="13"/>
  <c r="T18" i="13" s="1"/>
  <c r="H84" i="13"/>
  <c r="T84" i="13" s="1"/>
  <c r="H47" i="13"/>
  <c r="T47" i="13" s="1"/>
  <c r="S96" i="13"/>
  <c r="K49" i="13"/>
  <c r="U49" i="13" s="1"/>
  <c r="R42" i="13"/>
  <c r="R52" i="13"/>
  <c r="H43" i="13"/>
  <c r="T43" i="13" s="1"/>
  <c r="K76" i="13"/>
  <c r="U76" i="13" s="1"/>
  <c r="S101" i="13"/>
  <c r="K15" i="13"/>
  <c r="U15" i="13" s="1"/>
  <c r="K132" i="13"/>
  <c r="U132" i="13" s="1"/>
  <c r="H41" i="13"/>
  <c r="T41" i="13" s="1"/>
  <c r="K107" i="13"/>
  <c r="U107" i="13" s="1"/>
  <c r="K130" i="13"/>
  <c r="U130" i="13" s="1"/>
  <c r="K60" i="13"/>
  <c r="U60" i="13" s="1"/>
  <c r="R121" i="13"/>
  <c r="R57" i="13"/>
  <c r="H147" i="13"/>
  <c r="T147" i="13" s="1"/>
  <c r="N80" i="13"/>
  <c r="V80" i="13" s="1"/>
  <c r="R139" i="13"/>
  <c r="N40" i="13"/>
  <c r="V40" i="13" s="1"/>
  <c r="H17" i="13"/>
  <c r="N134" i="13"/>
  <c r="V134" i="13" s="1"/>
  <c r="R99" i="13"/>
  <c r="H105" i="13"/>
  <c r="T105" i="13" s="1"/>
  <c r="N19" i="13"/>
  <c r="V19" i="13" s="1"/>
  <c r="N69" i="13"/>
  <c r="V69" i="13" s="1"/>
  <c r="H131" i="13"/>
  <c r="Q131" i="13" s="1"/>
  <c r="S143" i="13"/>
  <c r="H81" i="13"/>
  <c r="T81" i="13" s="1"/>
  <c r="S114" i="13"/>
  <c r="K17" i="13"/>
  <c r="U17" i="13" s="1"/>
  <c r="N104" i="13"/>
  <c r="V104" i="13" s="1"/>
  <c r="H132" i="13"/>
  <c r="T132" i="13" s="1"/>
  <c r="H112" i="13"/>
  <c r="R136" i="13"/>
  <c r="R53" i="13"/>
  <c r="R145" i="13"/>
  <c r="R123" i="13"/>
  <c r="H85" i="13"/>
  <c r="T85" i="13" s="1"/>
  <c r="H122" i="13"/>
  <c r="T122" i="13" s="1"/>
  <c r="R91" i="13"/>
  <c r="R78" i="13"/>
  <c r="R92" i="13"/>
  <c r="R94" i="13"/>
  <c r="H27" i="13"/>
  <c r="T27" i="13" s="1"/>
  <c r="H60" i="13"/>
  <c r="T60" i="13" s="1"/>
  <c r="N10" i="13"/>
  <c r="V10" i="13" s="1"/>
  <c r="R45" i="13"/>
  <c r="H62" i="13"/>
  <c r="H53" i="13"/>
  <c r="T53" i="13" s="1"/>
  <c r="H93" i="13"/>
  <c r="T93" i="13" s="1"/>
  <c r="R39" i="13"/>
  <c r="R26" i="13"/>
  <c r="R35" i="13"/>
  <c r="R55" i="13"/>
  <c r="R25" i="13"/>
  <c r="R146" i="13"/>
  <c r="R67" i="13"/>
  <c r="R49" i="13"/>
  <c r="R129" i="13"/>
  <c r="R110" i="13"/>
  <c r="H124" i="13"/>
  <c r="T124" i="13" s="1"/>
  <c r="R148" i="13"/>
  <c r="R22" i="13"/>
  <c r="R68" i="13"/>
  <c r="R32" i="13"/>
  <c r="N99" i="13"/>
  <c r="V99" i="13" s="1"/>
  <c r="R128" i="13"/>
  <c r="R142" i="13"/>
  <c r="R109" i="13"/>
  <c r="R133" i="13"/>
  <c r="R130" i="13"/>
  <c r="R13" i="13"/>
  <c r="R117" i="13"/>
  <c r="R87" i="13"/>
  <c r="R44" i="13"/>
  <c r="R80" i="13"/>
  <c r="R84" i="13"/>
  <c r="R40" i="13"/>
  <c r="R96" i="13"/>
  <c r="R69" i="13"/>
  <c r="R144" i="13"/>
  <c r="R11" i="13"/>
  <c r="R14" i="13"/>
  <c r="R74" i="13"/>
  <c r="R58" i="13"/>
  <c r="R19" i="13"/>
  <c r="K103" i="13"/>
  <c r="U103" i="13" s="1"/>
  <c r="R131" i="13"/>
  <c r="R103" i="13"/>
  <c r="R10" i="13"/>
  <c r="R135" i="13"/>
  <c r="R37" i="13"/>
  <c r="R82" i="13"/>
  <c r="R59" i="13"/>
  <c r="K67" i="13"/>
  <c r="U67" i="13" s="1"/>
  <c r="R41" i="13"/>
  <c r="R48" i="13"/>
  <c r="R115" i="13"/>
  <c r="R100" i="13"/>
  <c r="R126" i="13"/>
  <c r="K87" i="13"/>
  <c r="U87" i="13" s="1"/>
  <c r="R66" i="13"/>
  <c r="R102" i="13"/>
  <c r="R15" i="13"/>
  <c r="R98" i="13"/>
  <c r="R31" i="13"/>
  <c r="K9" i="13"/>
  <c r="U9" i="13" s="1"/>
  <c r="R141" i="13"/>
  <c r="R127" i="13"/>
  <c r="H32" i="13"/>
  <c r="T32" i="13" s="1"/>
  <c r="R90" i="13"/>
  <c r="R24" i="13"/>
  <c r="R61" i="13"/>
  <c r="R88" i="13"/>
  <c r="K35" i="13"/>
  <c r="U35" i="13" s="1"/>
  <c r="N112" i="13"/>
  <c r="V112" i="13" s="1"/>
  <c r="K116" i="13"/>
  <c r="U116" i="13" s="1"/>
  <c r="K147" i="13"/>
  <c r="U147" i="13" s="1"/>
  <c r="K136" i="13"/>
  <c r="U136" i="13" s="1"/>
  <c r="K21" i="13"/>
  <c r="U21" i="13" s="1"/>
  <c r="K68" i="13"/>
  <c r="U68" i="13" s="1"/>
  <c r="K100" i="13"/>
  <c r="U100" i="13" s="1"/>
  <c r="S102" i="13"/>
  <c r="S28" i="13"/>
  <c r="K51" i="13"/>
  <c r="U51" i="13" s="1"/>
  <c r="S67" i="13"/>
  <c r="S128" i="13"/>
  <c r="K118" i="13"/>
  <c r="U118" i="13" s="1"/>
  <c r="K23" i="13"/>
  <c r="U23" i="13" s="1"/>
  <c r="S93" i="13"/>
  <c r="S63" i="13"/>
  <c r="S98" i="13"/>
  <c r="S130" i="13"/>
  <c r="S35" i="13"/>
  <c r="N82" i="13"/>
  <c r="V82" i="13" s="1"/>
  <c r="S13" i="13"/>
  <c r="N47" i="13"/>
  <c r="V47" i="13" s="1"/>
  <c r="N108" i="13"/>
  <c r="V108" i="13" s="1"/>
  <c r="N97" i="13"/>
  <c r="V97" i="13" s="1"/>
  <c r="S124" i="13"/>
  <c r="S119" i="13"/>
  <c r="N63" i="13"/>
  <c r="V63" i="13" s="1"/>
  <c r="N110" i="13"/>
  <c r="V110" i="13" s="1"/>
  <c r="S86" i="13"/>
  <c r="S122" i="13"/>
  <c r="N105" i="13"/>
  <c r="V105" i="13" s="1"/>
  <c r="S36" i="13"/>
  <c r="S11" i="13"/>
  <c r="K34" i="13"/>
  <c r="U34" i="13" s="1"/>
  <c r="H31" i="13"/>
  <c r="T31" i="13" s="1"/>
  <c r="H12" i="13"/>
  <c r="H38" i="13"/>
  <c r="T38" i="13" s="1"/>
  <c r="R34" i="13"/>
  <c r="H134" i="13"/>
  <c r="T134" i="13" s="1"/>
  <c r="H29" i="13"/>
  <c r="T29" i="13" s="1"/>
  <c r="R64" i="13"/>
  <c r="H135" i="13"/>
  <c r="T135" i="13" s="1"/>
  <c r="H128" i="13"/>
  <c r="T128" i="13" s="1"/>
  <c r="R75" i="13"/>
  <c r="R63" i="13"/>
  <c r="K85" i="13"/>
  <c r="U85" i="13" s="1"/>
  <c r="K13" i="13"/>
  <c r="U13" i="13" s="1"/>
  <c r="K78" i="13"/>
  <c r="U78" i="13" s="1"/>
  <c r="S88" i="13"/>
  <c r="K117" i="13"/>
  <c r="U117" i="13" s="1"/>
  <c r="K25" i="13"/>
  <c r="U25" i="13" s="1"/>
  <c r="S20" i="13"/>
  <c r="S33" i="13"/>
  <c r="S21" i="13"/>
  <c r="K146" i="13"/>
  <c r="U146" i="13" s="1"/>
  <c r="S31" i="13"/>
  <c r="S70" i="13"/>
  <c r="K39" i="13"/>
  <c r="U39" i="13" s="1"/>
  <c r="N51" i="13"/>
  <c r="V51" i="13" s="1"/>
  <c r="N12" i="13"/>
  <c r="V12" i="13" s="1"/>
  <c r="S148" i="13"/>
  <c r="S54" i="13"/>
  <c r="S82" i="13"/>
  <c r="S117" i="13"/>
  <c r="N27" i="13"/>
  <c r="V27" i="13" s="1"/>
  <c r="N87" i="13"/>
  <c r="V87" i="13" s="1"/>
  <c r="S42" i="13"/>
  <c r="N81" i="13"/>
  <c r="V81" i="13" s="1"/>
  <c r="N62" i="13"/>
  <c r="V62" i="13" s="1"/>
  <c r="S91" i="13"/>
  <c r="S56" i="13"/>
  <c r="K38" i="13"/>
  <c r="U38" i="13" s="1"/>
  <c r="S18" i="13"/>
  <c r="S48" i="13"/>
  <c r="N23" i="13"/>
  <c r="V23" i="13" s="1"/>
  <c r="S120" i="13"/>
  <c r="S110" i="13"/>
  <c r="N46" i="13"/>
  <c r="V46" i="13" s="1"/>
  <c r="N11" i="13"/>
  <c r="V11" i="13" s="1"/>
  <c r="S66" i="13"/>
  <c r="R105" i="13"/>
  <c r="R56" i="13"/>
  <c r="R21" i="13"/>
  <c r="R36" i="13"/>
  <c r="R113" i="13"/>
  <c r="R134" i="13"/>
  <c r="R29" i="13"/>
  <c r="R18" i="13"/>
  <c r="R116" i="13"/>
  <c r="R85" i="13"/>
  <c r="K33" i="13"/>
  <c r="U33" i="13" s="1"/>
  <c r="K81" i="13"/>
  <c r="U81" i="13" s="1"/>
  <c r="K129" i="13"/>
  <c r="U129" i="13" s="1"/>
  <c r="K86" i="13"/>
  <c r="U86" i="13" s="1"/>
  <c r="K91" i="13"/>
  <c r="U91" i="13" s="1"/>
  <c r="K44" i="13"/>
  <c r="U44" i="13" s="1"/>
  <c r="K20" i="13"/>
  <c r="U20" i="13" s="1"/>
  <c r="K10" i="13"/>
  <c r="U10" i="13" s="1"/>
  <c r="K27" i="13"/>
  <c r="U27" i="13" s="1"/>
  <c r="K138" i="13"/>
  <c r="U138" i="13" s="1"/>
  <c r="K14" i="13"/>
  <c r="U14" i="13" s="1"/>
  <c r="S65" i="13"/>
  <c r="S115" i="13"/>
  <c r="S90" i="13"/>
  <c r="K111" i="13"/>
  <c r="U111" i="13" s="1"/>
  <c r="K22" i="13"/>
  <c r="U22" i="13" s="1"/>
  <c r="S76" i="13"/>
  <c r="S74" i="13"/>
  <c r="K32" i="13"/>
  <c r="U32" i="13" s="1"/>
  <c r="K36" i="13"/>
  <c r="U36" i="13" s="1"/>
  <c r="N103" i="13"/>
  <c r="V103" i="13" s="1"/>
  <c r="S59" i="13"/>
  <c r="S84" i="13"/>
  <c r="K29" i="13"/>
  <c r="U29" i="13" s="1"/>
  <c r="S147" i="13"/>
  <c r="S58" i="13"/>
  <c r="N43" i="13"/>
  <c r="V43" i="13" s="1"/>
  <c r="N138" i="13"/>
  <c r="V138" i="13" s="1"/>
  <c r="N88" i="13"/>
  <c r="V88" i="13" s="1"/>
  <c r="N95" i="13"/>
  <c r="V95" i="13" s="1"/>
  <c r="S62" i="13"/>
  <c r="K145" i="13"/>
  <c r="U145" i="13" s="1"/>
  <c r="N92" i="13"/>
  <c r="V92" i="13" s="1"/>
  <c r="S111" i="13"/>
  <c r="S125" i="13"/>
  <c r="S17" i="13"/>
  <c r="N145" i="13"/>
  <c r="V145" i="13" s="1"/>
  <c r="S146" i="13"/>
  <c r="N143" i="13"/>
  <c r="V143" i="13" s="1"/>
  <c r="S142" i="13"/>
  <c r="S30" i="13"/>
  <c r="N126" i="13"/>
  <c r="V126" i="13" s="1"/>
  <c r="N135" i="13"/>
  <c r="V135" i="13" s="1"/>
  <c r="K65" i="13"/>
  <c r="U65" i="13" s="1"/>
  <c r="H37" i="13"/>
  <c r="H139" i="13"/>
  <c r="T139" i="13" s="1"/>
  <c r="H98" i="13"/>
  <c r="T98" i="13" s="1"/>
  <c r="H96" i="13"/>
  <c r="T96" i="13" s="1"/>
  <c r="H143" i="13"/>
  <c r="T143" i="13" s="1"/>
  <c r="R72" i="13"/>
  <c r="R54" i="13"/>
  <c r="R70" i="13"/>
  <c r="K73" i="13"/>
  <c r="U73" i="13" s="1"/>
  <c r="K26" i="13"/>
  <c r="U26" i="13" s="1"/>
  <c r="K110" i="13"/>
  <c r="U110" i="13" s="1"/>
  <c r="K133" i="13"/>
  <c r="U133" i="13" s="1"/>
  <c r="K139" i="13"/>
  <c r="U139" i="13" s="1"/>
  <c r="N49" i="13"/>
  <c r="V49" i="13" s="1"/>
  <c r="K122" i="13"/>
  <c r="U122" i="13" s="1"/>
  <c r="S138" i="13"/>
  <c r="S39" i="13"/>
  <c r="N129" i="13"/>
  <c r="V129" i="13" s="1"/>
  <c r="K121" i="13"/>
  <c r="U121" i="13" s="1"/>
  <c r="N57" i="13"/>
  <c r="V57" i="13" s="1"/>
  <c r="S9" i="13"/>
  <c r="S87" i="13"/>
  <c r="K56" i="13"/>
  <c r="U56" i="13" s="1"/>
  <c r="S26" i="13"/>
  <c r="S55" i="13"/>
  <c r="N146" i="13"/>
  <c r="V146" i="13" s="1"/>
  <c r="S52" i="13"/>
  <c r="S79" i="13"/>
  <c r="S34" i="13"/>
  <c r="K57" i="13"/>
  <c r="U57" i="13" s="1"/>
  <c r="S118" i="13"/>
  <c r="S24" i="13"/>
  <c r="S43" i="13"/>
  <c r="S64" i="13"/>
  <c r="K89" i="13"/>
  <c r="U89" i="13" s="1"/>
  <c r="S45" i="13"/>
  <c r="S94" i="13"/>
  <c r="S75" i="13"/>
  <c r="S121" i="13"/>
  <c r="S81" i="13"/>
  <c r="R101" i="13"/>
  <c r="R16" i="13"/>
  <c r="R93" i="13"/>
  <c r="R143" i="13"/>
  <c r="R125" i="13"/>
  <c r="R147" i="13"/>
  <c r="R97" i="13"/>
  <c r="R17" i="13"/>
  <c r="K46" i="13"/>
  <c r="U46" i="13" s="1"/>
  <c r="S97" i="13"/>
  <c r="K120" i="13"/>
  <c r="U120" i="13" s="1"/>
  <c r="N148" i="13"/>
  <c r="V148" i="13" s="1"/>
  <c r="K61" i="13"/>
  <c r="U61" i="13" s="1"/>
  <c r="K63" i="13"/>
  <c r="U63" i="13" s="1"/>
  <c r="K84" i="13"/>
  <c r="U84" i="13" s="1"/>
  <c r="S71" i="13"/>
  <c r="S99" i="13"/>
  <c r="K108" i="13"/>
  <c r="U108" i="13" s="1"/>
  <c r="K62" i="13"/>
  <c r="U62" i="13" s="1"/>
  <c r="R28" i="13"/>
  <c r="H28" i="13"/>
  <c r="S109" i="13"/>
  <c r="S145" i="13"/>
  <c r="R9" i="13"/>
  <c r="H9" i="13"/>
  <c r="S68" i="13"/>
  <c r="S103" i="13"/>
  <c r="N60" i="13"/>
  <c r="V60" i="13" s="1"/>
  <c r="N123" i="13"/>
  <c r="V123" i="13" s="1"/>
  <c r="N91" i="13"/>
  <c r="V91" i="13" s="1"/>
  <c r="S126" i="13"/>
  <c r="S15" i="13"/>
  <c r="S140" i="13"/>
  <c r="N59" i="13"/>
  <c r="V59" i="13" s="1"/>
  <c r="S41" i="13"/>
  <c r="S16" i="13"/>
  <c r="N64" i="13"/>
  <c r="V64" i="13" s="1"/>
  <c r="N17" i="13"/>
  <c r="V17" i="13" s="1"/>
  <c r="N101" i="13"/>
  <c r="V101" i="13" s="1"/>
  <c r="S144" i="13"/>
  <c r="S14" i="13"/>
  <c r="N106" i="13"/>
  <c r="V106" i="13" s="1"/>
  <c r="S25" i="13"/>
  <c r="K135" i="13"/>
  <c r="U135" i="13" s="1"/>
  <c r="S51" i="13"/>
  <c r="S61" i="13"/>
  <c r="K109" i="13"/>
  <c r="U109" i="13" s="1"/>
  <c r="R83" i="13"/>
  <c r="H104" i="13"/>
  <c r="H114" i="13"/>
  <c r="H133" i="13"/>
  <c r="T133" i="13" s="1"/>
  <c r="H126" i="13"/>
  <c r="T126" i="13" s="1"/>
  <c r="R65" i="13"/>
  <c r="H95" i="13"/>
  <c r="T95" i="13" s="1"/>
  <c r="H142" i="13"/>
  <c r="T142" i="13" s="1"/>
  <c r="R50" i="13"/>
  <c r="H48" i="13"/>
  <c r="T48" i="13" s="1"/>
  <c r="H40" i="13"/>
  <c r="K50" i="13"/>
  <c r="U50" i="13" s="1"/>
  <c r="K137" i="13"/>
  <c r="U137" i="13" s="1"/>
  <c r="K144" i="13"/>
  <c r="U144" i="13" s="1"/>
  <c r="K70" i="13"/>
  <c r="U70" i="13" s="1"/>
  <c r="K119" i="13"/>
  <c r="U119" i="13" s="1"/>
  <c r="S10" i="13"/>
  <c r="S22" i="13"/>
  <c r="N53" i="13"/>
  <c r="V53" i="13" s="1"/>
  <c r="S135" i="13"/>
  <c r="S53" i="13"/>
  <c r="N139" i="13"/>
  <c r="V139" i="13" s="1"/>
  <c r="N90" i="13"/>
  <c r="V90" i="13" s="1"/>
  <c r="S113" i="13"/>
  <c r="S23" i="13"/>
  <c r="S44" i="13"/>
  <c r="S60" i="13"/>
  <c r="N25" i="13"/>
  <c r="V25" i="13" s="1"/>
  <c r="N72" i="13"/>
  <c r="V72" i="13" s="1"/>
  <c r="K104" i="13"/>
  <c r="U104" i="13" s="1"/>
  <c r="S129" i="13"/>
  <c r="S116" i="13"/>
  <c r="K71" i="13"/>
  <c r="U71" i="13" s="1"/>
  <c r="S47" i="13"/>
  <c r="S123" i="13"/>
  <c r="N26" i="13"/>
  <c r="V26" i="13" s="1"/>
  <c r="S136" i="13"/>
  <c r="S46" i="13"/>
  <c r="S92" i="13"/>
  <c r="K80" i="13"/>
  <c r="U80" i="13" s="1"/>
  <c r="S107" i="13"/>
  <c r="S137" i="13"/>
  <c r="K83" i="13"/>
  <c r="U83" i="13" s="1"/>
  <c r="R77" i="13"/>
  <c r="R114" i="13"/>
  <c r="H78" i="13"/>
  <c r="T78" i="13" s="1"/>
  <c r="H66" i="13"/>
  <c r="T66" i="13" s="1"/>
  <c r="S85" i="13"/>
  <c r="K106" i="13"/>
  <c r="U106" i="13" s="1"/>
  <c r="N66" i="13"/>
  <c r="V66" i="13" s="1"/>
  <c r="S104" i="13"/>
  <c r="N30" i="13"/>
  <c r="V30" i="13" s="1"/>
  <c r="S57" i="13"/>
  <c r="S106" i="13"/>
  <c r="K55" i="13"/>
  <c r="U55" i="13" s="1"/>
  <c r="S19" i="13"/>
  <c r="K96" i="13"/>
  <c r="U96" i="13" s="1"/>
  <c r="S73" i="13"/>
  <c r="K123" i="13"/>
  <c r="U123" i="13" s="1"/>
  <c r="R111" i="13"/>
  <c r="H111" i="13"/>
  <c r="S112" i="13"/>
  <c r="S27" i="13"/>
  <c r="N115" i="13"/>
  <c r="V115" i="13" s="1"/>
  <c r="S127" i="13"/>
  <c r="N100" i="13"/>
  <c r="V100" i="13" s="1"/>
  <c r="S38" i="13"/>
  <c r="S50" i="13"/>
  <c r="N9" i="13"/>
  <c r="V9" i="13" s="1"/>
  <c r="T70" i="13"/>
  <c r="T109" i="13"/>
  <c r="T51" i="13"/>
  <c r="P149" i="13"/>
  <c r="L10" i="5" s="1"/>
  <c r="M149" i="13"/>
  <c r="I10" i="5" s="1"/>
  <c r="L149" i="13"/>
  <c r="H10" i="5" s="1"/>
  <c r="J149" i="13"/>
  <c r="F10" i="5" s="1"/>
  <c r="O149" i="13"/>
  <c r="K10" i="5" s="1"/>
  <c r="I149" i="13"/>
  <c r="E10" i="5" s="1"/>
  <c r="K2" i="10"/>
  <c r="H8" i="9" s="1"/>
  <c r="N2" i="10"/>
  <c r="K8" i="9" s="1"/>
  <c r="P46" i="3"/>
  <c r="P48" i="3"/>
  <c r="M46" i="3"/>
  <c r="P47" i="3"/>
  <c r="M49" i="3"/>
  <c r="M47" i="3"/>
  <c r="P49" i="3"/>
  <c r="N2" i="2"/>
  <c r="M10" i="3"/>
  <c r="M9" i="3" s="1"/>
  <c r="BM96" i="1"/>
  <c r="G25" i="6" l="1"/>
  <c r="B25" i="6"/>
  <c r="C25" i="6"/>
  <c r="F25" i="6"/>
  <c r="E22" i="6"/>
  <c r="G27" i="6"/>
  <c r="F27" i="6"/>
  <c r="B18" i="6"/>
  <c r="C18" i="6"/>
  <c r="B22" i="6"/>
  <c r="E20" i="6"/>
  <c r="D18" i="6"/>
  <c r="F11" i="6"/>
  <c r="B27" i="6"/>
  <c r="B11" i="6"/>
  <c r="D12" i="6"/>
  <c r="C22" i="6"/>
  <c r="D22" i="6"/>
  <c r="E25" i="6"/>
  <c r="G11" i="6"/>
  <c r="F17" i="6"/>
  <c r="G22" i="6"/>
  <c r="D17" i="6"/>
  <c r="E17" i="6"/>
  <c r="G20" i="6"/>
  <c r="F18" i="6"/>
  <c r="D11" i="6"/>
  <c r="G18" i="6"/>
  <c r="F12" i="6"/>
  <c r="B12" i="6"/>
  <c r="E11" i="6"/>
  <c r="B20" i="6"/>
  <c r="G12" i="6"/>
  <c r="F20" i="6"/>
  <c r="C12" i="6"/>
  <c r="G33" i="6"/>
  <c r="B33" i="6"/>
  <c r="C33" i="6"/>
  <c r="E33" i="6"/>
  <c r="F33" i="6"/>
  <c r="G17" i="6"/>
  <c r="C20" i="6"/>
  <c r="B17" i="6"/>
  <c r="D27" i="6"/>
  <c r="C35" i="6"/>
  <c r="C27" i="6"/>
  <c r="D35" i="6"/>
  <c r="E35" i="6"/>
  <c r="F35" i="6"/>
  <c r="G35" i="6"/>
  <c r="G30" i="6"/>
  <c r="E30" i="6"/>
  <c r="D30" i="6"/>
  <c r="C30" i="6"/>
  <c r="B30" i="6"/>
  <c r="F30" i="6"/>
  <c r="B23" i="6"/>
  <c r="G23" i="6"/>
  <c r="F23" i="6"/>
  <c r="E23" i="6"/>
  <c r="C23" i="6"/>
  <c r="D23" i="6"/>
  <c r="B39" i="6"/>
  <c r="G39" i="6"/>
  <c r="F39" i="6"/>
  <c r="C39" i="6"/>
  <c r="E39" i="6"/>
  <c r="D39" i="6"/>
  <c r="F41" i="6"/>
  <c r="E41" i="6"/>
  <c r="C41" i="6"/>
  <c r="B41" i="6"/>
  <c r="G41" i="6"/>
  <c r="D41" i="6"/>
  <c r="D36" i="6"/>
  <c r="C36" i="6"/>
  <c r="E36" i="6"/>
  <c r="G36" i="6"/>
  <c r="F36" i="6"/>
  <c r="B36" i="6"/>
  <c r="B15" i="6"/>
  <c r="G15" i="6"/>
  <c r="F15" i="6"/>
  <c r="E15" i="6"/>
  <c r="D15" i="6"/>
  <c r="C15" i="6"/>
  <c r="G14" i="6"/>
  <c r="E14" i="6"/>
  <c r="D14" i="6"/>
  <c r="C14" i="6"/>
  <c r="B14" i="6"/>
  <c r="F14" i="6"/>
  <c r="D40" i="6"/>
  <c r="C40" i="6"/>
  <c r="G40" i="6"/>
  <c r="E40" i="6"/>
  <c r="F40" i="6"/>
  <c r="B40" i="6"/>
  <c r="B19" i="6"/>
  <c r="G19" i="6"/>
  <c r="F19" i="6"/>
  <c r="E19" i="6"/>
  <c r="D19" i="6"/>
  <c r="C19" i="6"/>
  <c r="G37" i="6"/>
  <c r="F37" i="6"/>
  <c r="E37" i="6"/>
  <c r="C37" i="6"/>
  <c r="B37" i="6"/>
  <c r="D37" i="6"/>
  <c r="D32" i="6"/>
  <c r="C32" i="6"/>
  <c r="E32" i="6"/>
  <c r="G32" i="6"/>
  <c r="F32" i="6"/>
  <c r="B32" i="6"/>
  <c r="G34" i="6"/>
  <c r="E34" i="6"/>
  <c r="D34" i="6"/>
  <c r="C34" i="6"/>
  <c r="B34" i="6"/>
  <c r="F34" i="6"/>
  <c r="D16" i="6"/>
  <c r="C16" i="6"/>
  <c r="E16" i="6"/>
  <c r="G16" i="6"/>
  <c r="F16" i="6"/>
  <c r="B16" i="6"/>
  <c r="G26" i="6"/>
  <c r="E26" i="6"/>
  <c r="D26" i="6"/>
  <c r="C26" i="6"/>
  <c r="B26" i="6"/>
  <c r="F26" i="6"/>
  <c r="D24" i="6"/>
  <c r="C24" i="6"/>
  <c r="E24" i="6"/>
  <c r="G24" i="6"/>
  <c r="F24" i="6"/>
  <c r="B24" i="6"/>
  <c r="F29" i="6"/>
  <c r="E29" i="6"/>
  <c r="C29" i="6"/>
  <c r="B29" i="6"/>
  <c r="G29" i="6"/>
  <c r="D29" i="6"/>
  <c r="B31" i="6"/>
  <c r="G31" i="6"/>
  <c r="F31" i="6"/>
  <c r="E31" i="6"/>
  <c r="C31" i="6"/>
  <c r="D31" i="6"/>
  <c r="D28" i="6"/>
  <c r="C28" i="6"/>
  <c r="E28" i="6"/>
  <c r="G28" i="6"/>
  <c r="F28" i="6"/>
  <c r="B28" i="6"/>
  <c r="G10" i="6"/>
  <c r="E10" i="6"/>
  <c r="D10" i="6"/>
  <c r="C10" i="6"/>
  <c r="B10" i="6"/>
  <c r="F10" i="6"/>
  <c r="G21" i="6"/>
  <c r="F21" i="6"/>
  <c r="E21" i="6"/>
  <c r="C21" i="6"/>
  <c r="B21" i="6"/>
  <c r="D21" i="6"/>
  <c r="G38" i="6"/>
  <c r="E38" i="6"/>
  <c r="D38" i="6"/>
  <c r="C38" i="6"/>
  <c r="B38" i="6"/>
  <c r="F38" i="6"/>
  <c r="F13" i="6"/>
  <c r="E13" i="6"/>
  <c r="C13" i="6"/>
  <c r="B13" i="6"/>
  <c r="G13" i="6"/>
  <c r="D13" i="6"/>
  <c r="D11" i="10"/>
  <c r="D131" i="13"/>
  <c r="C131" i="13"/>
  <c r="E131" i="13"/>
  <c r="Q71" i="10"/>
  <c r="Q52" i="10"/>
  <c r="Q64" i="10"/>
  <c r="Q24" i="10"/>
  <c r="Q30" i="10"/>
  <c r="Q2" i="10"/>
  <c r="N8" i="9" s="1"/>
  <c r="W127" i="13"/>
  <c r="Q102" i="13"/>
  <c r="W125" i="13"/>
  <c r="W128" i="13"/>
  <c r="Q52" i="13"/>
  <c r="W98" i="13"/>
  <c r="T52" i="13"/>
  <c r="W52" i="13" s="1"/>
  <c r="W48" i="13"/>
  <c r="Q127" i="13"/>
  <c r="Q67" i="13"/>
  <c r="W77" i="13"/>
  <c r="Q77" i="13"/>
  <c r="Q125" i="13"/>
  <c r="Q79" i="13"/>
  <c r="W79" i="13"/>
  <c r="T131" i="13"/>
  <c r="W131" i="13" s="1"/>
  <c r="Q41" i="13"/>
  <c r="Q113" i="13"/>
  <c r="W113" i="13"/>
  <c r="W124" i="13"/>
  <c r="W74" i="13"/>
  <c r="W41" i="13"/>
  <c r="W140" i="13"/>
  <c r="Q140" i="13"/>
  <c r="W82" i="13"/>
  <c r="W90" i="13"/>
  <c r="W107" i="13"/>
  <c r="W101" i="13"/>
  <c r="W86" i="13"/>
  <c r="Q15" i="13"/>
  <c r="W14" i="13"/>
  <c r="W21" i="13"/>
  <c r="Q74" i="13"/>
  <c r="W54" i="13"/>
  <c r="Q40" i="13"/>
  <c r="W109" i="13"/>
  <c r="Q37" i="13"/>
  <c r="T15" i="13"/>
  <c r="W15" i="13" s="1"/>
  <c r="Q19" i="13"/>
  <c r="T40" i="13"/>
  <c r="W40" i="13" s="1"/>
  <c r="Q142" i="13"/>
  <c r="W24" i="13"/>
  <c r="Q64" i="13"/>
  <c r="Q24" i="13"/>
  <c r="Q23" i="13"/>
  <c r="W64" i="13"/>
  <c r="Q128" i="13"/>
  <c r="Q107" i="13"/>
  <c r="W92" i="13"/>
  <c r="Q143" i="13"/>
  <c r="W143" i="13"/>
  <c r="Q16" i="13"/>
  <c r="W16" i="13"/>
  <c r="Q141" i="13"/>
  <c r="Q46" i="13"/>
  <c r="W93" i="13"/>
  <c r="Q42" i="13"/>
  <c r="W42" i="13"/>
  <c r="Q59" i="13"/>
  <c r="W43" i="13"/>
  <c r="W142" i="13"/>
  <c r="W38" i="13"/>
  <c r="Q78" i="13"/>
  <c r="W73" i="13"/>
  <c r="W84" i="13"/>
  <c r="W78" i="13"/>
  <c r="W70" i="13"/>
  <c r="Q18" i="13"/>
  <c r="Q56" i="13"/>
  <c r="Q109" i="13"/>
  <c r="Q55" i="13"/>
  <c r="W75" i="13"/>
  <c r="W118" i="13"/>
  <c r="Q38" i="13"/>
  <c r="T102" i="13"/>
  <c r="W102" i="13" s="1"/>
  <c r="Q124" i="13"/>
  <c r="Q119" i="13"/>
  <c r="W141" i="13"/>
  <c r="Q45" i="13"/>
  <c r="Q94" i="13"/>
  <c r="W45" i="13"/>
  <c r="W134" i="13"/>
  <c r="W30" i="13"/>
  <c r="Q115" i="13"/>
  <c r="Q80" i="13"/>
  <c r="W19" i="13"/>
  <c r="Q101" i="13"/>
  <c r="W60" i="13"/>
  <c r="Q17" i="13"/>
  <c r="Q136" i="13"/>
  <c r="Q26" i="13"/>
  <c r="Q76" i="13"/>
  <c r="Q58" i="13"/>
  <c r="Q31" i="13"/>
  <c r="W81" i="13"/>
  <c r="W57" i="13"/>
  <c r="W136" i="13"/>
  <c r="W76" i="13"/>
  <c r="W58" i="13"/>
  <c r="Q63" i="13"/>
  <c r="Q123" i="13"/>
  <c r="Q69" i="13"/>
  <c r="Q27" i="13"/>
  <c r="Q114" i="13"/>
  <c r="W33" i="13"/>
  <c r="W63" i="13"/>
  <c r="W120" i="13"/>
  <c r="Q62" i="13"/>
  <c r="W132" i="13"/>
  <c r="W55" i="13"/>
  <c r="Q30" i="13"/>
  <c r="Q112" i="13"/>
  <c r="Q89" i="13"/>
  <c r="Q68" i="13"/>
  <c r="W94" i="13"/>
  <c r="Q54" i="13"/>
  <c r="T17" i="13"/>
  <c r="W17" i="13" s="1"/>
  <c r="Q130" i="13"/>
  <c r="Q75" i="13"/>
  <c r="W18" i="13"/>
  <c r="W69" i="13"/>
  <c r="Q43" i="13"/>
  <c r="W115" i="13"/>
  <c r="W148" i="13"/>
  <c r="Q121" i="13"/>
  <c r="Q72" i="13"/>
  <c r="Q47" i="13"/>
  <c r="W130" i="13"/>
  <c r="T62" i="13"/>
  <c r="W62" i="13" s="1"/>
  <c r="Q132" i="13"/>
  <c r="W56" i="13"/>
  <c r="Q12" i="13"/>
  <c r="W122" i="13"/>
  <c r="Q118" i="13"/>
  <c r="T112" i="13"/>
  <c r="W112" i="13" s="1"/>
  <c r="W67" i="13"/>
  <c r="W31" i="13"/>
  <c r="W32" i="13"/>
  <c r="Q122" i="13"/>
  <c r="W105" i="13"/>
  <c r="W126" i="13"/>
  <c r="Q93" i="13"/>
  <c r="Q126" i="13"/>
  <c r="W49" i="13"/>
  <c r="W110" i="13"/>
  <c r="T12" i="13"/>
  <c r="W12" i="13" s="1"/>
  <c r="W91" i="13"/>
  <c r="Q90" i="13"/>
  <c r="Q49" i="13"/>
  <c r="Q82" i="13"/>
  <c r="Q98" i="13"/>
  <c r="T114" i="13"/>
  <c r="W114" i="13" s="1"/>
  <c r="Q32" i="13"/>
  <c r="W53" i="13"/>
  <c r="Q99" i="13"/>
  <c r="W99" i="13"/>
  <c r="W95" i="13"/>
  <c r="Q97" i="13"/>
  <c r="Q95" i="13"/>
  <c r="W59" i="13"/>
  <c r="W97" i="13"/>
  <c r="W11" i="13"/>
  <c r="Q53" i="13"/>
  <c r="Q129" i="13"/>
  <c r="Q92" i="13"/>
  <c r="Q61" i="13"/>
  <c r="W87" i="13"/>
  <c r="W83" i="13"/>
  <c r="W147" i="13"/>
  <c r="Q116" i="13"/>
  <c r="Q147" i="13"/>
  <c r="W20" i="13"/>
  <c r="W35" i="13"/>
  <c r="Q83" i="13"/>
  <c r="W44" i="13"/>
  <c r="W25" i="13"/>
  <c r="Q87" i="13"/>
  <c r="W10" i="13"/>
  <c r="Q70" i="13"/>
  <c r="Q81" i="13"/>
  <c r="Q22" i="13"/>
  <c r="W61" i="13"/>
  <c r="Q50" i="13"/>
  <c r="W96" i="13"/>
  <c r="Q139" i="13"/>
  <c r="Q106" i="13"/>
  <c r="Q144" i="13"/>
  <c r="Q10" i="13"/>
  <c r="W50" i="13"/>
  <c r="W117" i="13"/>
  <c r="W80" i="13"/>
  <c r="W129" i="13"/>
  <c r="Q14" i="13"/>
  <c r="W139" i="13"/>
  <c r="W144" i="13"/>
  <c r="Q104" i="13"/>
  <c r="Q39" i="13"/>
  <c r="Q51" i="13"/>
  <c r="W89" i="13"/>
  <c r="W121" i="13"/>
  <c r="W39" i="13"/>
  <c r="Q35" i="13"/>
  <c r="W51" i="13"/>
  <c r="Q20" i="13"/>
  <c r="W26" i="13"/>
  <c r="Q110" i="13"/>
  <c r="Q25" i="13"/>
  <c r="Q33" i="13"/>
  <c r="W27" i="13"/>
  <c r="Q84" i="13"/>
  <c r="Q44" i="13"/>
  <c r="W119" i="13"/>
  <c r="W123" i="13"/>
  <c r="Q21" i="13"/>
  <c r="W29" i="13"/>
  <c r="Q120" i="13"/>
  <c r="Q96" i="13"/>
  <c r="W135" i="13"/>
  <c r="T9" i="13"/>
  <c r="W9" i="13" s="1"/>
  <c r="Q9" i="13"/>
  <c r="Q134" i="13"/>
  <c r="W66" i="13"/>
  <c r="W68" i="13"/>
  <c r="W146" i="13"/>
  <c r="T104" i="13"/>
  <c r="W104" i="13" s="1"/>
  <c r="W47" i="13"/>
  <c r="W106" i="13"/>
  <c r="W22" i="13"/>
  <c r="Q146" i="13"/>
  <c r="W88" i="13"/>
  <c r="Q145" i="13"/>
  <c r="Q138" i="13"/>
  <c r="Q65" i="13"/>
  <c r="Q48" i="13"/>
  <c r="Q133" i="13"/>
  <c r="Q108" i="13"/>
  <c r="T37" i="13"/>
  <c r="W37" i="13" s="1"/>
  <c r="Q34" i="13"/>
  <c r="W13" i="13"/>
  <c r="Q137" i="13"/>
  <c r="Q135" i="13"/>
  <c r="W145" i="13"/>
  <c r="W138" i="13"/>
  <c r="W65" i="13"/>
  <c r="W133" i="13"/>
  <c r="W108" i="13"/>
  <c r="W34" i="13"/>
  <c r="Q13" i="13"/>
  <c r="W137" i="13"/>
  <c r="Q28" i="13"/>
  <c r="T28" i="13"/>
  <c r="W28" i="13" s="1"/>
  <c r="W71" i="13"/>
  <c r="W36" i="13"/>
  <c r="Q66" i="13"/>
  <c r="Q103" i="13"/>
  <c r="T111" i="13"/>
  <c r="W111" i="13" s="1"/>
  <c r="Q111" i="13"/>
  <c r="W100" i="13"/>
  <c r="W23" i="13"/>
  <c r="W103" i="13"/>
  <c r="Q71" i="13"/>
  <c r="Q60" i="13"/>
  <c r="W72" i="13"/>
  <c r="W85" i="13"/>
  <c r="W116" i="13"/>
  <c r="Q36" i="13"/>
  <c r="Q88" i="13"/>
  <c r="Q100" i="13"/>
  <c r="Q85" i="13"/>
  <c r="Q57" i="13"/>
  <c r="Q148" i="13"/>
  <c r="Q11" i="13"/>
  <c r="Q91" i="13"/>
  <c r="Q117" i="13"/>
  <c r="Q73" i="13"/>
  <c r="W46" i="13"/>
  <c r="Q86" i="13"/>
  <c r="Q29" i="13"/>
  <c r="Q105" i="13"/>
  <c r="H149" i="13"/>
  <c r="D10" i="5" s="1"/>
  <c r="K149" i="13"/>
  <c r="G10" i="5" s="1"/>
  <c r="N149" i="13"/>
  <c r="J10" i="5" s="1"/>
  <c r="D9" i="6" l="1"/>
  <c r="E9" i="6"/>
  <c r="G9" i="6"/>
  <c r="F9" i="6"/>
  <c r="D12" i="10"/>
  <c r="D13" i="10" s="1"/>
  <c r="D91" i="13"/>
  <c r="C91" i="13"/>
  <c r="C14" i="13"/>
  <c r="D14" i="13"/>
  <c r="C142" i="13"/>
  <c r="D142" i="13"/>
  <c r="D138" i="13"/>
  <c r="C138" i="13"/>
  <c r="C112" i="13"/>
  <c r="D112" i="13"/>
  <c r="D114" i="13"/>
  <c r="C114" i="13"/>
  <c r="D107" i="13"/>
  <c r="C107" i="13"/>
  <c r="D140" i="13"/>
  <c r="C140" i="13"/>
  <c r="D148" i="13"/>
  <c r="C148" i="13"/>
  <c r="C103" i="13"/>
  <c r="D103" i="13"/>
  <c r="D25" i="13"/>
  <c r="C25" i="13"/>
  <c r="C95" i="13"/>
  <c r="D95" i="13"/>
  <c r="D75" i="13"/>
  <c r="C75" i="13"/>
  <c r="D27" i="13"/>
  <c r="C27" i="13"/>
  <c r="C101" i="13"/>
  <c r="D101" i="13"/>
  <c r="C55" i="13"/>
  <c r="D55" i="13"/>
  <c r="C46" i="13"/>
  <c r="D46" i="13"/>
  <c r="D19" i="13"/>
  <c r="C19" i="13"/>
  <c r="D66" i="13"/>
  <c r="C66" i="13"/>
  <c r="C110" i="13"/>
  <c r="D110" i="13"/>
  <c r="D83" i="13"/>
  <c r="C83" i="13"/>
  <c r="D82" i="13"/>
  <c r="C82" i="13"/>
  <c r="C86" i="13"/>
  <c r="D86" i="13"/>
  <c r="C71" i="13"/>
  <c r="D71" i="13"/>
  <c r="C134" i="13"/>
  <c r="D134" i="13"/>
  <c r="D92" i="13"/>
  <c r="C92" i="13"/>
  <c r="D49" i="13"/>
  <c r="C49" i="13"/>
  <c r="D121" i="13"/>
  <c r="C121" i="13"/>
  <c r="D58" i="13"/>
  <c r="C58" i="13"/>
  <c r="C125" i="13"/>
  <c r="D125" i="13"/>
  <c r="D52" i="13"/>
  <c r="C52" i="13"/>
  <c r="D20" i="13"/>
  <c r="C20" i="13"/>
  <c r="C104" i="13"/>
  <c r="D104" i="13"/>
  <c r="D10" i="13"/>
  <c r="C10" i="13"/>
  <c r="D81" i="13"/>
  <c r="C81" i="13"/>
  <c r="D129" i="13"/>
  <c r="C129" i="13"/>
  <c r="D90" i="13"/>
  <c r="C90" i="13"/>
  <c r="D12" i="13"/>
  <c r="C12" i="13"/>
  <c r="C62" i="13"/>
  <c r="D62" i="13"/>
  <c r="C63" i="13"/>
  <c r="D63" i="13"/>
  <c r="D124" i="13"/>
  <c r="C124" i="13"/>
  <c r="C16" i="13"/>
  <c r="D16" i="13"/>
  <c r="C77" i="13"/>
  <c r="D77" i="13"/>
  <c r="C111" i="13"/>
  <c r="D111" i="13"/>
  <c r="C96" i="13"/>
  <c r="D96" i="13"/>
  <c r="C87" i="13"/>
  <c r="D87" i="13"/>
  <c r="C32" i="13"/>
  <c r="D32" i="13"/>
  <c r="D17" i="13"/>
  <c r="C17" i="13"/>
  <c r="D74" i="13"/>
  <c r="C74" i="13"/>
  <c r="D41" i="13"/>
  <c r="C41" i="13"/>
  <c r="C127" i="13"/>
  <c r="D127" i="13"/>
  <c r="D11" i="13"/>
  <c r="C11" i="13"/>
  <c r="D33" i="13"/>
  <c r="C33" i="13"/>
  <c r="D105" i="13"/>
  <c r="C105" i="13"/>
  <c r="D145" i="13"/>
  <c r="C145" i="13"/>
  <c r="D50" i="13"/>
  <c r="C50" i="13"/>
  <c r="D98" i="13"/>
  <c r="C98" i="13"/>
  <c r="C45" i="13"/>
  <c r="D45" i="13"/>
  <c r="C78" i="13"/>
  <c r="D78" i="13"/>
  <c r="C128" i="13"/>
  <c r="D128" i="13"/>
  <c r="D97" i="13"/>
  <c r="C97" i="13"/>
  <c r="C69" i="13"/>
  <c r="D69" i="13"/>
  <c r="C109" i="13"/>
  <c r="D109" i="13"/>
  <c r="C141" i="13"/>
  <c r="D141" i="13"/>
  <c r="C15" i="13"/>
  <c r="D15" i="13"/>
  <c r="C39" i="13"/>
  <c r="D39" i="13"/>
  <c r="C22" i="13"/>
  <c r="D22" i="13"/>
  <c r="D123" i="13"/>
  <c r="C123" i="13"/>
  <c r="C80" i="13"/>
  <c r="D80" i="13"/>
  <c r="C56" i="13"/>
  <c r="D56" i="13"/>
  <c r="C37" i="13"/>
  <c r="D37" i="13"/>
  <c r="D100" i="13"/>
  <c r="C100" i="13"/>
  <c r="D108" i="13"/>
  <c r="C108" i="13"/>
  <c r="D9" i="13"/>
  <c r="C9" i="13"/>
  <c r="D73" i="13"/>
  <c r="C73" i="13"/>
  <c r="C88" i="13"/>
  <c r="D88" i="13"/>
  <c r="C133" i="13"/>
  <c r="D133" i="13"/>
  <c r="C144" i="13"/>
  <c r="D144" i="13"/>
  <c r="D147" i="13"/>
  <c r="C147" i="13"/>
  <c r="C53" i="13"/>
  <c r="D53" i="13"/>
  <c r="D99" i="13"/>
  <c r="C99" i="13"/>
  <c r="D122" i="13"/>
  <c r="C122" i="13"/>
  <c r="D26" i="13"/>
  <c r="C26" i="13"/>
  <c r="C64" i="13"/>
  <c r="D64" i="13"/>
  <c r="C40" i="13"/>
  <c r="D40" i="13"/>
  <c r="D65" i="13"/>
  <c r="C65" i="13"/>
  <c r="D139" i="13"/>
  <c r="C139" i="13"/>
  <c r="D42" i="13"/>
  <c r="C42" i="13"/>
  <c r="D137" i="13"/>
  <c r="C137" i="13"/>
  <c r="D60" i="13"/>
  <c r="C60" i="13"/>
  <c r="D34" i="13"/>
  <c r="C34" i="13"/>
  <c r="C21" i="13"/>
  <c r="D21" i="13"/>
  <c r="C61" i="13"/>
  <c r="D61" i="13"/>
  <c r="C93" i="13"/>
  <c r="D93" i="13"/>
  <c r="C31" i="13"/>
  <c r="D31" i="13"/>
  <c r="C79" i="13"/>
  <c r="C85" i="13"/>
  <c r="D85" i="13"/>
  <c r="D146" i="13"/>
  <c r="C146" i="13"/>
  <c r="D36" i="13"/>
  <c r="C36" i="13"/>
  <c r="D28" i="13"/>
  <c r="C28" i="13"/>
  <c r="C48" i="13"/>
  <c r="D48" i="13"/>
  <c r="D84" i="13"/>
  <c r="C84" i="13"/>
  <c r="D35" i="13"/>
  <c r="C35" i="13"/>
  <c r="D116" i="13"/>
  <c r="C116" i="13"/>
  <c r="D132" i="13"/>
  <c r="C132" i="13"/>
  <c r="D43" i="13"/>
  <c r="C43" i="13"/>
  <c r="D68" i="13"/>
  <c r="C68" i="13"/>
  <c r="C143" i="13"/>
  <c r="D143" i="13"/>
  <c r="D113" i="13"/>
  <c r="C113" i="13"/>
  <c r="D67" i="13"/>
  <c r="C67" i="13"/>
  <c r="C102" i="13"/>
  <c r="D102" i="13"/>
  <c r="D89" i="13"/>
  <c r="C89" i="13"/>
  <c r="E73" i="13"/>
  <c r="E88" i="13"/>
  <c r="E133" i="13"/>
  <c r="E147" i="13"/>
  <c r="E36" i="13"/>
  <c r="E28" i="13"/>
  <c r="E84" i="13"/>
  <c r="E106" i="13"/>
  <c r="C106" i="13" s="1"/>
  <c r="E116" i="13"/>
  <c r="E132" i="13"/>
  <c r="E43" i="13"/>
  <c r="E136" i="13"/>
  <c r="C136" i="13" s="1"/>
  <c r="E143" i="13"/>
  <c r="E91" i="13"/>
  <c r="E111" i="13"/>
  <c r="E65" i="13"/>
  <c r="E96" i="13"/>
  <c r="E14" i="13"/>
  <c r="E139" i="13"/>
  <c r="E87" i="13"/>
  <c r="E32" i="13"/>
  <c r="E89" i="13"/>
  <c r="E17" i="13"/>
  <c r="E42" i="13"/>
  <c r="E142" i="13"/>
  <c r="E74" i="13"/>
  <c r="E41" i="13"/>
  <c r="E127" i="13"/>
  <c r="E11" i="13"/>
  <c r="E137" i="13"/>
  <c r="E138" i="13"/>
  <c r="E33" i="13"/>
  <c r="E112" i="13"/>
  <c r="E114" i="13"/>
  <c r="E107" i="13"/>
  <c r="E140" i="13"/>
  <c r="E105" i="13"/>
  <c r="E148" i="13"/>
  <c r="E103" i="13"/>
  <c r="E145" i="13"/>
  <c r="E25" i="13"/>
  <c r="E50" i="13"/>
  <c r="E95" i="13"/>
  <c r="E98" i="13"/>
  <c r="E126" i="13"/>
  <c r="C126" i="13" s="1"/>
  <c r="E47" i="13"/>
  <c r="C47" i="13" s="1"/>
  <c r="E75" i="13"/>
  <c r="E30" i="13"/>
  <c r="C30" i="13" s="1"/>
  <c r="D30" i="13" s="1"/>
  <c r="E27" i="13"/>
  <c r="E101" i="13"/>
  <c r="E45" i="13"/>
  <c r="E55" i="13"/>
  <c r="E78" i="13"/>
  <c r="E46" i="13"/>
  <c r="E128" i="13"/>
  <c r="E19" i="13"/>
  <c r="E29" i="13"/>
  <c r="C29" i="13" s="1"/>
  <c r="E57" i="13"/>
  <c r="C57" i="13" s="1"/>
  <c r="E60" i="13"/>
  <c r="E66" i="13"/>
  <c r="E34" i="13"/>
  <c r="E21" i="13"/>
  <c r="E110" i="13"/>
  <c r="E51" i="13"/>
  <c r="C51" i="13" s="1"/>
  <c r="E83" i="13"/>
  <c r="E61" i="13"/>
  <c r="E97" i="13"/>
  <c r="E82" i="13"/>
  <c r="E93" i="13"/>
  <c r="E118" i="13"/>
  <c r="C118" i="13" s="1"/>
  <c r="E72" i="13"/>
  <c r="C72" i="13" s="1"/>
  <c r="E69" i="13"/>
  <c r="E31" i="13"/>
  <c r="E109" i="13"/>
  <c r="E141" i="13"/>
  <c r="E15" i="13"/>
  <c r="E79" i="13"/>
  <c r="E86" i="13"/>
  <c r="E85" i="13"/>
  <c r="E71" i="13"/>
  <c r="E146" i="13"/>
  <c r="E134" i="13"/>
  <c r="E39" i="13"/>
  <c r="E22" i="13"/>
  <c r="E92" i="13"/>
  <c r="E49" i="13"/>
  <c r="E121" i="13"/>
  <c r="E123" i="13"/>
  <c r="E58" i="13"/>
  <c r="E80" i="13"/>
  <c r="E119" i="13"/>
  <c r="C119" i="13" s="1"/>
  <c r="D119" i="13" s="1"/>
  <c r="E56" i="13"/>
  <c r="E37" i="13"/>
  <c r="E125" i="13"/>
  <c r="E52" i="13"/>
  <c r="E100" i="13"/>
  <c r="E108" i="13"/>
  <c r="E9" i="13"/>
  <c r="E20" i="13"/>
  <c r="E104" i="13"/>
  <c r="E10" i="13"/>
  <c r="E81" i="13"/>
  <c r="E129" i="13"/>
  <c r="E90" i="13"/>
  <c r="E12" i="13"/>
  <c r="E54" i="13"/>
  <c r="C54" i="13" s="1"/>
  <c r="E62" i="13"/>
  <c r="E63" i="13"/>
  <c r="E76" i="13"/>
  <c r="C76" i="13" s="1"/>
  <c r="E115" i="13"/>
  <c r="C115" i="13" s="1"/>
  <c r="E124" i="13"/>
  <c r="E18" i="13"/>
  <c r="C18" i="13" s="1"/>
  <c r="E16" i="13"/>
  <c r="E77" i="13"/>
  <c r="E53" i="13"/>
  <c r="E99" i="13"/>
  <c r="E122" i="13"/>
  <c r="E26" i="13"/>
  <c r="E64" i="13"/>
  <c r="E40" i="13"/>
  <c r="E44" i="13"/>
  <c r="C44" i="13" s="1"/>
  <c r="E35" i="13"/>
  <c r="E68" i="13"/>
  <c r="E113" i="13"/>
  <c r="E67" i="13"/>
  <c r="E102" i="13"/>
  <c r="E48" i="13"/>
  <c r="E144" i="13"/>
  <c r="E24" i="13"/>
  <c r="C24" i="13" s="1"/>
  <c r="E70" i="13"/>
  <c r="C70" i="13" s="1"/>
  <c r="E59" i="13"/>
  <c r="C59" i="13" s="1"/>
  <c r="E117" i="13"/>
  <c r="C117" i="13" s="1"/>
  <c r="E38" i="13"/>
  <c r="C38" i="13" s="1"/>
  <c r="E135" i="13"/>
  <c r="C135" i="13" s="1"/>
  <c r="E13" i="13"/>
  <c r="C13" i="13" s="1"/>
  <c r="E120" i="13"/>
  <c r="C120" i="13" s="1"/>
  <c r="E94" i="13"/>
  <c r="C94" i="13" s="1"/>
  <c r="E130" i="13"/>
  <c r="C130" i="13" s="1"/>
  <c r="E23" i="13"/>
  <c r="C23" i="13" s="1"/>
  <c r="Q149" i="13"/>
  <c r="M10" i="5" s="1"/>
  <c r="R149" i="13"/>
  <c r="N10" i="5" s="1"/>
  <c r="S149" i="13"/>
  <c r="O10" i="5" s="1"/>
  <c r="D51" i="13" l="1"/>
  <c r="D47" i="13"/>
  <c r="D115" i="13"/>
  <c r="D29" i="13"/>
  <c r="D136" i="13"/>
  <c r="D54" i="13"/>
  <c r="D118" i="13"/>
  <c r="D106" i="13"/>
  <c r="D79" i="13"/>
  <c r="D72" i="13"/>
  <c r="D126" i="13"/>
  <c r="D57" i="13"/>
  <c r="D18" i="13"/>
  <c r="D76" i="13"/>
  <c r="D38" i="13"/>
  <c r="D130" i="13"/>
  <c r="D70" i="13"/>
  <c r="D117" i="13"/>
  <c r="D23" i="13"/>
  <c r="D120" i="13"/>
  <c r="D13" i="13"/>
  <c r="D44" i="13"/>
  <c r="D24" i="13"/>
  <c r="D59" i="13"/>
  <c r="D94" i="13"/>
  <c r="D135" i="13"/>
  <c r="D14" i="10"/>
  <c r="A32" i="5" l="1"/>
  <c r="G32" i="5" s="1"/>
  <c r="A26" i="5"/>
  <c r="A14" i="5"/>
  <c r="K14" i="5" s="1"/>
  <c r="A16" i="5"/>
  <c r="G16" i="5" s="1"/>
  <c r="A34" i="5"/>
  <c r="A21" i="5"/>
  <c r="A29" i="5"/>
  <c r="A19" i="5"/>
  <c r="C19" i="5" s="1"/>
  <c r="A17" i="5"/>
  <c r="L17" i="5" s="1"/>
  <c r="A27" i="5"/>
  <c r="A12" i="5"/>
  <c r="A30" i="5"/>
  <c r="A25" i="5"/>
  <c r="A20" i="5"/>
  <c r="N20" i="5" s="1"/>
  <c r="A15" i="5"/>
  <c r="N15" i="5" s="1"/>
  <c r="A33" i="5"/>
  <c r="A24" i="5"/>
  <c r="A11" i="5"/>
  <c r="A22" i="5"/>
  <c r="A28" i="5"/>
  <c r="M28" i="5" s="1"/>
  <c r="A23" i="5"/>
  <c r="A18" i="5"/>
  <c r="E18" i="5" s="1"/>
  <c r="A13" i="5"/>
  <c r="A31" i="5"/>
  <c r="D15" i="10"/>
  <c r="B17" i="5" l="1"/>
  <c r="D20" i="5"/>
  <c r="O20" i="5"/>
  <c r="E14" i="5"/>
  <c r="B14" i="5"/>
  <c r="G20" i="5"/>
  <c r="H20" i="5"/>
  <c r="M20" i="5"/>
  <c r="L14" i="5"/>
  <c r="I14" i="5"/>
  <c r="L15" i="5"/>
  <c r="G14" i="5"/>
  <c r="C20" i="5"/>
  <c r="O14" i="5"/>
  <c r="L20" i="5"/>
  <c r="H14" i="5"/>
  <c r="E20" i="5"/>
  <c r="D14" i="5"/>
  <c r="D17" i="5"/>
  <c r="F17" i="5"/>
  <c r="K17" i="5"/>
  <c r="L16" i="5"/>
  <c r="H19" i="5"/>
  <c r="M16" i="5"/>
  <c r="H16" i="5"/>
  <c r="C16" i="5"/>
  <c r="K19" i="5"/>
  <c r="I15" i="5"/>
  <c r="K16" i="5"/>
  <c r="B19" i="5"/>
  <c r="F16" i="5"/>
  <c r="N16" i="5"/>
  <c r="O16" i="5"/>
  <c r="D16" i="5"/>
  <c r="O19" i="5"/>
  <c r="C28" i="5"/>
  <c r="D19" i="5"/>
  <c r="M14" i="5"/>
  <c r="J14" i="5"/>
  <c r="J19" i="5"/>
  <c r="N19" i="5"/>
  <c r="M19" i="5"/>
  <c r="F19" i="5"/>
  <c r="B16" i="5"/>
  <c r="F14" i="5"/>
  <c r="C14" i="5"/>
  <c r="J16" i="5"/>
  <c r="N14" i="5"/>
  <c r="G19" i="5"/>
  <c r="G17" i="5"/>
  <c r="K15" i="5"/>
  <c r="I18" i="5"/>
  <c r="O17" i="5"/>
  <c r="E15" i="5"/>
  <c r="N17" i="5"/>
  <c r="B15" i="5"/>
  <c r="B18" i="5"/>
  <c r="C17" i="5"/>
  <c r="M15" i="5"/>
  <c r="O32" i="5"/>
  <c r="H32" i="5"/>
  <c r="C18" i="5"/>
  <c r="D18" i="5"/>
  <c r="H17" i="5"/>
  <c r="N28" i="5"/>
  <c r="L32" i="5"/>
  <c r="K18" i="5"/>
  <c r="M18" i="5"/>
  <c r="I17" i="5"/>
  <c r="J15" i="5"/>
  <c r="O28" i="5"/>
  <c r="E32" i="5"/>
  <c r="F18" i="5"/>
  <c r="E17" i="5"/>
  <c r="J17" i="5"/>
  <c r="I28" i="5"/>
  <c r="M32" i="5"/>
  <c r="C32" i="5"/>
  <c r="O18" i="5"/>
  <c r="D32" i="5"/>
  <c r="H18" i="5"/>
  <c r="N18" i="5"/>
  <c r="M17" i="5"/>
  <c r="C15" i="5"/>
  <c r="J28" i="5"/>
  <c r="B32" i="5"/>
  <c r="J18" i="5"/>
  <c r="G18" i="5"/>
  <c r="K32" i="5"/>
  <c r="I32" i="5"/>
  <c r="I20" i="5"/>
  <c r="L19" i="5"/>
  <c r="I19" i="5"/>
  <c r="L18" i="5"/>
  <c r="E28" i="5"/>
  <c r="F32" i="5"/>
  <c r="J20" i="5"/>
  <c r="E19" i="5"/>
  <c r="H15" i="5"/>
  <c r="F15" i="5"/>
  <c r="J32" i="5"/>
  <c r="N32" i="5"/>
  <c r="F28" i="5"/>
  <c r="K28" i="5"/>
  <c r="E16" i="5"/>
  <c r="I16" i="5"/>
  <c r="F20" i="5"/>
  <c r="K20" i="5"/>
  <c r="G15" i="5"/>
  <c r="D15" i="5"/>
  <c r="B28" i="5"/>
  <c r="D28" i="5"/>
  <c r="B20" i="5"/>
  <c r="O15" i="5"/>
  <c r="G28" i="5"/>
  <c r="L28" i="5"/>
  <c r="H28" i="5"/>
  <c r="I24" i="5"/>
  <c r="H24" i="5"/>
  <c r="O24" i="5"/>
  <c r="G24" i="5"/>
  <c r="B24" i="5"/>
  <c r="N24" i="5"/>
  <c r="F24" i="5"/>
  <c r="M24" i="5"/>
  <c r="E24" i="5"/>
  <c r="L24" i="5"/>
  <c r="D24" i="5"/>
  <c r="K24" i="5"/>
  <c r="C24" i="5"/>
  <c r="J24" i="5"/>
  <c r="N31" i="5"/>
  <c r="F31" i="5"/>
  <c r="M31" i="5"/>
  <c r="E31" i="5"/>
  <c r="L31" i="5"/>
  <c r="D31" i="5"/>
  <c r="K31" i="5"/>
  <c r="C31" i="5"/>
  <c r="B31" i="5"/>
  <c r="J31" i="5"/>
  <c r="I31" i="5"/>
  <c r="H31" i="5"/>
  <c r="O31" i="5"/>
  <c r="G31" i="5"/>
  <c r="H29" i="5"/>
  <c r="O29" i="5"/>
  <c r="G29" i="5"/>
  <c r="N29" i="5"/>
  <c r="F29" i="5"/>
  <c r="M29" i="5"/>
  <c r="E29" i="5"/>
  <c r="L29" i="5"/>
  <c r="D29" i="5"/>
  <c r="K29" i="5"/>
  <c r="C29" i="5"/>
  <c r="B29" i="5"/>
  <c r="J29" i="5"/>
  <c r="I29" i="5"/>
  <c r="H21" i="5"/>
  <c r="O21" i="5"/>
  <c r="G21" i="5"/>
  <c r="N21" i="5"/>
  <c r="F21" i="5"/>
  <c r="M21" i="5"/>
  <c r="E21" i="5"/>
  <c r="L21" i="5"/>
  <c r="D21" i="5"/>
  <c r="K21" i="5"/>
  <c r="C21" i="5"/>
  <c r="B21" i="5"/>
  <c r="J21" i="5"/>
  <c r="I21" i="5"/>
  <c r="L33" i="5"/>
  <c r="D33" i="5"/>
  <c r="K33" i="5"/>
  <c r="C33" i="5"/>
  <c r="B33" i="5"/>
  <c r="J33" i="5"/>
  <c r="I33" i="5"/>
  <c r="H33" i="5"/>
  <c r="O33" i="5"/>
  <c r="G33" i="5"/>
  <c r="N33" i="5"/>
  <c r="F33" i="5"/>
  <c r="E33" i="5"/>
  <c r="M33" i="5"/>
  <c r="K22" i="5"/>
  <c r="C22" i="5"/>
  <c r="J22" i="5"/>
  <c r="I22" i="5"/>
  <c r="H22" i="5"/>
  <c r="O22" i="5"/>
  <c r="G22" i="5"/>
  <c r="B22" i="5"/>
  <c r="N22" i="5"/>
  <c r="F22" i="5"/>
  <c r="M22" i="5"/>
  <c r="E22" i="5"/>
  <c r="L22" i="5"/>
  <c r="D22" i="5"/>
  <c r="J11" i="5"/>
  <c r="I11" i="5"/>
  <c r="H11" i="5"/>
  <c r="O11" i="5"/>
  <c r="G11" i="5"/>
  <c r="N11" i="5"/>
  <c r="F11" i="5"/>
  <c r="M11" i="5"/>
  <c r="E11" i="5"/>
  <c r="L11" i="5"/>
  <c r="D11" i="5"/>
  <c r="K11" i="5"/>
  <c r="C11" i="5"/>
  <c r="B11" i="5"/>
  <c r="N23" i="5"/>
  <c r="F23" i="5"/>
  <c r="M23" i="5"/>
  <c r="E23" i="5"/>
  <c r="L23" i="5"/>
  <c r="D23" i="5"/>
  <c r="K23" i="5"/>
  <c r="C23" i="5"/>
  <c r="B23" i="5"/>
  <c r="J23" i="5"/>
  <c r="I23" i="5"/>
  <c r="H23" i="5"/>
  <c r="G23" i="5"/>
  <c r="O23" i="5"/>
  <c r="H13" i="5"/>
  <c r="O13" i="5"/>
  <c r="G13" i="5"/>
  <c r="N13" i="5"/>
  <c r="F13" i="5"/>
  <c r="M13" i="5"/>
  <c r="E13" i="5"/>
  <c r="L13" i="5"/>
  <c r="D13" i="5"/>
  <c r="K13" i="5"/>
  <c r="C13" i="5"/>
  <c r="B13" i="5"/>
  <c r="J13" i="5"/>
  <c r="I13" i="5"/>
  <c r="L25" i="5"/>
  <c r="D25" i="5"/>
  <c r="K25" i="5"/>
  <c r="C25" i="5"/>
  <c r="B25" i="5"/>
  <c r="J25" i="5"/>
  <c r="I25" i="5"/>
  <c r="H25" i="5"/>
  <c r="O25" i="5"/>
  <c r="G25" i="5"/>
  <c r="N25" i="5"/>
  <c r="F25" i="5"/>
  <c r="M25" i="5"/>
  <c r="E25" i="5"/>
  <c r="M12" i="5"/>
  <c r="E12" i="5"/>
  <c r="L12" i="5"/>
  <c r="D12" i="5"/>
  <c r="K12" i="5"/>
  <c r="C12" i="5"/>
  <c r="J12" i="5"/>
  <c r="I12" i="5"/>
  <c r="H12" i="5"/>
  <c r="O12" i="5"/>
  <c r="G12" i="5"/>
  <c r="B12" i="5"/>
  <c r="N12" i="5"/>
  <c r="F12" i="5"/>
  <c r="O26" i="5"/>
  <c r="G26" i="5"/>
  <c r="B26" i="5"/>
  <c r="N26" i="5"/>
  <c r="F26" i="5"/>
  <c r="M26" i="5"/>
  <c r="E26" i="5"/>
  <c r="L26" i="5"/>
  <c r="D26" i="5"/>
  <c r="K26" i="5"/>
  <c r="C26" i="5"/>
  <c r="J26" i="5"/>
  <c r="I26" i="5"/>
  <c r="H26" i="5"/>
  <c r="K30" i="5"/>
  <c r="C30" i="5"/>
  <c r="J30" i="5"/>
  <c r="I30" i="5"/>
  <c r="H30" i="5"/>
  <c r="O30" i="5"/>
  <c r="G30" i="5"/>
  <c r="B30" i="5"/>
  <c r="N30" i="5"/>
  <c r="F30" i="5"/>
  <c r="M30" i="5"/>
  <c r="E30" i="5"/>
  <c r="D30" i="5"/>
  <c r="L30" i="5"/>
  <c r="J27" i="5"/>
  <c r="I27" i="5"/>
  <c r="H27" i="5"/>
  <c r="O27" i="5"/>
  <c r="G27" i="5"/>
  <c r="N27" i="5"/>
  <c r="F27" i="5"/>
  <c r="M27" i="5"/>
  <c r="E27" i="5"/>
  <c r="L27" i="5"/>
  <c r="D27" i="5"/>
  <c r="K27" i="5"/>
  <c r="C27" i="5"/>
  <c r="B27" i="5"/>
  <c r="O34" i="5"/>
  <c r="G34" i="5"/>
  <c r="B34" i="5"/>
  <c r="N34" i="5"/>
  <c r="F34" i="5"/>
  <c r="M34" i="5"/>
  <c r="E34" i="5"/>
  <c r="L34" i="5"/>
  <c r="D34" i="5"/>
  <c r="K34" i="5"/>
  <c r="C34" i="5"/>
  <c r="J34" i="5"/>
  <c r="I34" i="5"/>
  <c r="H34" i="5"/>
  <c r="D16" i="10"/>
  <c r="D17" i="10" l="1"/>
  <c r="D18" i="10" l="1"/>
  <c r="D19" i="10" l="1"/>
  <c r="D20" i="10" l="1"/>
  <c r="D21" i="10" l="1"/>
  <c r="D22" i="10" l="1"/>
  <c r="D23" i="10" l="1"/>
  <c r="D24" i="10" s="1"/>
  <c r="D25" i="10" s="1"/>
  <c r="D26" i="10" s="1"/>
  <c r="D27" i="10" l="1"/>
  <c r="D28" i="10" l="1"/>
  <c r="D29" i="10" l="1"/>
  <c r="D30" i="10" l="1"/>
  <c r="D31" i="10" l="1"/>
  <c r="D32" i="10" l="1"/>
  <c r="D33" i="10" l="1"/>
  <c r="D34" i="10" s="1"/>
  <c r="D35" i="10" s="1"/>
  <c r="D36" i="10" s="1"/>
  <c r="D37" i="10" s="1"/>
  <c r="D38" i="10" s="1"/>
  <c r="D39" i="10" s="1"/>
  <c r="D40" i="10" s="1"/>
  <c r="D41" i="10" s="1"/>
  <c r="D42" i="10" s="1"/>
  <c r="D43" i="10" s="1"/>
  <c r="D44" i="10" s="1"/>
  <c r="D45" i="10" s="1"/>
  <c r="D46" i="10" s="1"/>
  <c r="D47" i="10" s="1"/>
  <c r="D48" i="10" s="1"/>
  <c r="D49" i="10" s="1"/>
  <c r="D50" i="10" s="1"/>
  <c r="D51" i="10" s="1"/>
  <c r="D52" i="10" s="1"/>
  <c r="D53" i="10" s="1"/>
  <c r="D54" i="10" s="1"/>
  <c r="D55" i="10" s="1"/>
  <c r="D56" i="10" s="1"/>
  <c r="D57" i="10" s="1"/>
  <c r="D58" i="10" s="1"/>
  <c r="D59" i="10" s="1"/>
  <c r="D60" i="10" s="1"/>
  <c r="D61" i="10" s="1"/>
  <c r="D62" i="10" s="1"/>
  <c r="D63" i="10" s="1"/>
  <c r="D64" i="10" s="1"/>
  <c r="D65" i="10" s="1"/>
  <c r="D66" i="10" s="1"/>
  <c r="D67" i="10" s="1"/>
  <c r="D68" i="10" s="1"/>
  <c r="D69" i="10" s="1"/>
  <c r="D70" i="10" s="1"/>
  <c r="D71" i="10" s="1"/>
  <c r="D72" i="10" s="1"/>
  <c r="D73" i="10" s="1"/>
  <c r="D74" i="10" s="1"/>
  <c r="D75" i="10" s="1"/>
  <c r="D76" i="10" s="1"/>
  <c r="D77" i="10" s="1"/>
  <c r="D78" i="10" s="1"/>
  <c r="D79" i="10" s="1"/>
  <c r="D80" i="10" s="1"/>
  <c r="D81" i="10" s="1"/>
  <c r="D82" i="10" s="1"/>
  <c r="D83" i="10" s="1"/>
  <c r="D84" i="10" s="1"/>
  <c r="D85" i="10" s="1"/>
  <c r="D86" i="10" s="1"/>
  <c r="D87" i="10" s="1"/>
  <c r="D88" i="10" s="1"/>
  <c r="D89" i="10" s="1"/>
  <c r="D90" i="10" s="1"/>
  <c r="D91" i="10" s="1"/>
  <c r="D92" i="10" s="1"/>
  <c r="D93" i="10" s="1"/>
  <c r="D94" i="10" s="1"/>
  <c r="D95" i="10" s="1"/>
  <c r="D96" i="10" s="1"/>
  <c r="D97" i="10" s="1"/>
  <c r="D98" i="10" s="1"/>
  <c r="D99" i="10" s="1"/>
  <c r="D100" i="10" s="1"/>
  <c r="D101" i="10" s="1"/>
  <c r="D102" i="10" s="1"/>
  <c r="O71" i="9" s="1"/>
  <c r="J17" i="9" l="1"/>
  <c r="P17" i="9"/>
  <c r="B17" i="9"/>
  <c r="N17" i="9"/>
  <c r="I18" i="9"/>
  <c r="H18" i="9"/>
  <c r="D17" i="9"/>
  <c r="L18" i="9"/>
  <c r="P18" i="9"/>
  <c r="C18" i="9"/>
  <c r="E20" i="9"/>
  <c r="J21" i="9"/>
  <c r="F23" i="9"/>
  <c r="F22" i="9"/>
  <c r="G23" i="9"/>
  <c r="E44" i="9"/>
  <c r="I20" i="9"/>
  <c r="C27" i="9"/>
  <c r="H30" i="9"/>
  <c r="B36" i="9"/>
  <c r="H29" i="9"/>
  <c r="H33" i="9"/>
  <c r="F29" i="9"/>
  <c r="F20" i="9"/>
  <c r="C26" i="9"/>
  <c r="L26" i="9"/>
  <c r="L48" i="9"/>
  <c r="K51" i="9"/>
  <c r="K29" i="9"/>
  <c r="J31" i="9"/>
  <c r="M44" i="9"/>
  <c r="G26" i="9"/>
  <c r="N27" i="9"/>
  <c r="I19" i="9"/>
  <c r="P21" i="9"/>
  <c r="L25" i="9"/>
  <c r="D44" i="9"/>
  <c r="G40" i="9"/>
  <c r="L31" i="9"/>
  <c r="B65" i="9"/>
  <c r="H43" i="9"/>
  <c r="I58" i="9"/>
  <c r="B73" i="9"/>
  <c r="C56" i="9"/>
  <c r="L76" i="9"/>
  <c r="B28" i="9"/>
  <c r="E62" i="9"/>
  <c r="I40" i="9"/>
  <c r="C53" i="9"/>
  <c r="F30" i="9"/>
  <c r="N61" i="9"/>
  <c r="D37" i="9"/>
  <c r="C37" i="9"/>
  <c r="O29" i="9"/>
  <c r="F34" i="9"/>
  <c r="O31" i="9"/>
  <c r="I31" i="9"/>
  <c r="D34" i="9"/>
  <c r="O69" i="9"/>
  <c r="J34" i="9"/>
  <c r="P30" i="9"/>
  <c r="H38" i="9"/>
  <c r="P25" i="9"/>
  <c r="N30" i="9"/>
  <c r="B58" i="9"/>
  <c r="O63" i="9"/>
  <c r="G55" i="9"/>
  <c r="L45" i="9"/>
  <c r="G59" i="9"/>
  <c r="E28" i="9"/>
  <c r="N62" i="9"/>
  <c r="L21" i="9"/>
  <c r="K32" i="9"/>
  <c r="J40" i="9"/>
  <c r="N29" i="9"/>
  <c r="I54" i="9"/>
  <c r="L33" i="9"/>
  <c r="K19" i="9"/>
  <c r="H24" i="9"/>
  <c r="P49" i="9"/>
  <c r="D20" i="9"/>
  <c r="I27" i="9"/>
  <c r="H70" i="9"/>
  <c r="M46" i="9"/>
  <c r="M27" i="9"/>
  <c r="B26" i="9"/>
  <c r="K58" i="9"/>
  <c r="C47" i="9"/>
  <c r="L44" i="9"/>
  <c r="H60" i="9"/>
  <c r="C61" i="9"/>
  <c r="E52" i="9"/>
  <c r="K62" i="9"/>
  <c r="F64" i="9"/>
  <c r="B38" i="9"/>
  <c r="G60" i="9"/>
  <c r="G58" i="9"/>
  <c r="M60" i="9"/>
  <c r="M28" i="9"/>
  <c r="P32" i="9"/>
  <c r="E24" i="9"/>
  <c r="K37" i="9"/>
  <c r="F19" i="9"/>
  <c r="O41" i="9"/>
  <c r="P55" i="9"/>
  <c r="H21" i="9"/>
  <c r="B68" i="9"/>
  <c r="N45" i="9"/>
  <c r="N24" i="9"/>
  <c r="E59" i="9"/>
  <c r="F65" i="9"/>
  <c r="M40" i="9"/>
  <c r="B46" i="9"/>
  <c r="J41" i="9"/>
  <c r="F32" i="9"/>
  <c r="F58" i="9"/>
  <c r="P57" i="9"/>
  <c r="K69" i="9"/>
  <c r="P44" i="9"/>
  <c r="H57" i="9"/>
  <c r="D35" i="9"/>
  <c r="H51" i="9"/>
  <c r="F66" i="9"/>
  <c r="C69" i="9"/>
  <c r="C44" i="9"/>
  <c r="L24" i="9"/>
  <c r="M59" i="9"/>
  <c r="J29" i="9"/>
  <c r="F61" i="9"/>
  <c r="D32" i="9"/>
  <c r="B24" i="9"/>
  <c r="K40" i="9"/>
  <c r="B35" i="9"/>
  <c r="P35" i="9"/>
  <c r="N47" i="9"/>
  <c r="O68" i="9"/>
  <c r="K60" i="9"/>
  <c r="N76" i="9"/>
  <c r="F47" i="9"/>
  <c r="B61" i="9"/>
  <c r="B34" i="9"/>
  <c r="H73" i="9"/>
  <c r="P37" i="9"/>
  <c r="I44" i="9"/>
  <c r="N54" i="9"/>
  <c r="B45" i="9"/>
  <c r="G69" i="9"/>
  <c r="J73" i="9"/>
  <c r="J27" i="9"/>
  <c r="F76" i="9"/>
  <c r="I66" i="9"/>
  <c r="O28" i="9"/>
  <c r="C28" i="9"/>
  <c r="L57" i="9"/>
  <c r="M53" i="9"/>
  <c r="P41" i="9"/>
  <c r="E40" i="9"/>
  <c r="E60" i="9"/>
  <c r="D19" i="9"/>
  <c r="D27" i="9"/>
  <c r="H53" i="9"/>
  <c r="P39" i="9"/>
  <c r="P23" i="9"/>
  <c r="M30" i="9"/>
  <c r="L66" i="9"/>
  <c r="J37" i="9"/>
  <c r="L62" i="9"/>
  <c r="K46" i="9"/>
  <c r="O58" i="9"/>
  <c r="D72" i="9"/>
  <c r="D66" i="9"/>
  <c r="H66" i="9"/>
  <c r="J67" i="9"/>
  <c r="K53" i="9"/>
  <c r="L52" i="9"/>
  <c r="O62" i="9"/>
  <c r="E47" i="9"/>
  <c r="I42" i="9"/>
  <c r="I76" i="9"/>
  <c r="P42" i="9"/>
  <c r="N67" i="9"/>
  <c r="N46" i="9"/>
  <c r="B21" i="9"/>
  <c r="P72" i="9"/>
  <c r="G68" i="9"/>
  <c r="K42" i="9"/>
  <c r="P31" i="9"/>
  <c r="J52" i="9"/>
  <c r="N58" i="9"/>
  <c r="E31" i="9"/>
  <c r="F57" i="9"/>
  <c r="L58" i="9"/>
  <c r="F33" i="9"/>
  <c r="J47" i="9"/>
  <c r="K59" i="9"/>
  <c r="D56" i="9"/>
  <c r="D45" i="9"/>
  <c r="K47" i="9"/>
  <c r="J24" i="9"/>
  <c r="H72" i="9"/>
  <c r="F59" i="9"/>
  <c r="F37" i="9"/>
  <c r="E45" i="9"/>
  <c r="O37" i="9"/>
  <c r="L73" i="9"/>
  <c r="B71" i="9"/>
  <c r="E42" i="9"/>
  <c r="P69" i="9"/>
  <c r="D39" i="9"/>
  <c r="K56" i="9"/>
  <c r="N60" i="9"/>
  <c r="B75" i="9"/>
  <c r="M31" i="9"/>
  <c r="G56" i="9"/>
  <c r="L75" i="9"/>
  <c r="E36" i="9"/>
  <c r="B56" i="9"/>
  <c r="F69" i="9"/>
  <c r="B37" i="9"/>
  <c r="K24" i="9"/>
  <c r="F45" i="9"/>
  <c r="I36" i="9"/>
  <c r="G49" i="9"/>
  <c r="K45" i="9"/>
  <c r="J64" i="9"/>
  <c r="E27" i="9"/>
  <c r="C41" i="9"/>
  <c r="L23" i="9"/>
  <c r="D25" i="9"/>
  <c r="M25" i="9"/>
  <c r="N41" i="9"/>
  <c r="C74" i="9"/>
  <c r="I70" i="9"/>
  <c r="N70" i="9"/>
  <c r="F53" i="9"/>
  <c r="F67" i="9"/>
  <c r="N23" i="9"/>
  <c r="C42" i="9"/>
  <c r="H34" i="9"/>
  <c r="D54" i="9"/>
  <c r="P64" i="9"/>
  <c r="F26" i="9"/>
  <c r="E30" i="9"/>
  <c r="N63" i="9"/>
  <c r="F41" i="9"/>
  <c r="H52" i="9"/>
  <c r="K76" i="9"/>
  <c r="B64" i="9"/>
  <c r="I43" i="9"/>
  <c r="P63" i="9"/>
  <c r="N71" i="9"/>
  <c r="D23" i="9"/>
  <c r="O19" i="9"/>
  <c r="G73" i="9"/>
  <c r="F24" i="9"/>
  <c r="E48" i="9"/>
  <c r="D73" i="9"/>
  <c r="L36" i="9"/>
  <c r="O50" i="9"/>
  <c r="O46" i="9"/>
  <c r="K55" i="9"/>
  <c r="M70" i="9"/>
  <c r="D24" i="9"/>
  <c r="O67" i="9"/>
  <c r="G20" i="9"/>
  <c r="O59" i="9"/>
  <c r="L50" i="9"/>
  <c r="G54" i="9"/>
  <c r="J59" i="9"/>
  <c r="I22" i="9"/>
  <c r="L22" i="9"/>
  <c r="O48" i="9"/>
  <c r="L69" i="9"/>
  <c r="J46" i="9"/>
  <c r="F55" i="9"/>
  <c r="I49" i="9"/>
  <c r="I39" i="9"/>
  <c r="L41" i="9"/>
  <c r="M48" i="9"/>
  <c r="O49" i="9"/>
  <c r="M35" i="9"/>
  <c r="C35" i="9"/>
  <c r="J42" i="9"/>
  <c r="N51" i="9"/>
  <c r="K65" i="9"/>
  <c r="H41" i="9"/>
  <c r="C66" i="9"/>
  <c r="G37" i="9"/>
  <c r="O34" i="9"/>
  <c r="O45" i="9"/>
  <c r="P22" i="9"/>
  <c r="K52" i="9"/>
  <c r="N19" i="9"/>
  <c r="O61" i="9"/>
  <c r="L64" i="9"/>
  <c r="C33" i="9"/>
  <c r="D43" i="9"/>
  <c r="N64" i="9"/>
  <c r="O56" i="9"/>
  <c r="P60" i="9"/>
  <c r="G66" i="9"/>
  <c r="F72" i="9"/>
  <c r="N73" i="9"/>
  <c r="C51" i="9"/>
  <c r="F73" i="9"/>
  <c r="L54" i="9"/>
  <c r="P43" i="9"/>
  <c r="K54" i="9"/>
  <c r="C43" i="9"/>
  <c r="E64" i="9"/>
  <c r="G42" i="9"/>
  <c r="E23" i="9"/>
  <c r="M19" i="9"/>
  <c r="M49" i="9"/>
  <c r="K71" i="9"/>
  <c r="E19" i="9"/>
  <c r="D21" i="9"/>
  <c r="I23" i="9"/>
  <c r="E75" i="9"/>
  <c r="M67" i="9"/>
  <c r="E57" i="9"/>
  <c r="N50" i="9"/>
  <c r="H55" i="9"/>
  <c r="H69" i="9"/>
  <c r="E68" i="9"/>
  <c r="H31" i="9"/>
  <c r="O22" i="9"/>
  <c r="M26" i="9"/>
  <c r="M36" i="9"/>
  <c r="M45" i="9"/>
  <c r="C49" i="9"/>
  <c r="I73" i="9"/>
  <c r="B40" i="9"/>
  <c r="I41" i="9"/>
  <c r="D49" i="9"/>
  <c r="B41" i="9"/>
  <c r="O43" i="9"/>
  <c r="K30" i="9"/>
  <c r="P65" i="9"/>
  <c r="L43" i="9"/>
  <c r="I26" i="9"/>
  <c r="K44" i="9"/>
  <c r="M21" i="9"/>
  <c r="E18" i="9"/>
  <c r="K23" i="9"/>
  <c r="K27" i="9"/>
  <c r="B25" i="9"/>
  <c r="G17" i="9"/>
  <c r="O18" i="9"/>
  <c r="K28" i="9"/>
  <c r="I24" i="9"/>
  <c r="N22" i="9"/>
  <c r="I25" i="9"/>
  <c r="G41" i="9"/>
  <c r="K22" i="9"/>
  <c r="E25" i="9"/>
  <c r="M22" i="9"/>
  <c r="D70" i="9"/>
  <c r="C52" i="9"/>
  <c r="H45" i="9"/>
  <c r="G71" i="9"/>
  <c r="O76" i="9"/>
  <c r="I52" i="9"/>
  <c r="L35" i="9"/>
  <c r="M74" i="9"/>
  <c r="I69" i="9"/>
  <c r="H58" i="9"/>
  <c r="I68" i="9"/>
  <c r="L47" i="9"/>
  <c r="M57" i="9"/>
  <c r="D51" i="9"/>
  <c r="J68" i="9"/>
  <c r="J66" i="9"/>
  <c r="M69" i="9"/>
  <c r="P59" i="9"/>
  <c r="P54" i="9"/>
  <c r="K57" i="9"/>
  <c r="J33" i="9"/>
  <c r="I51" i="9"/>
  <c r="K66" i="9"/>
  <c r="N55" i="9"/>
  <c r="O57" i="9"/>
  <c r="I57" i="9"/>
  <c r="J60" i="9"/>
  <c r="H65" i="9"/>
  <c r="M41" i="9"/>
  <c r="B66" i="9"/>
  <c r="J57" i="9"/>
  <c r="P74" i="9"/>
  <c r="E67" i="9"/>
  <c r="F75" i="9"/>
  <c r="L71" i="9"/>
  <c r="G62" i="9"/>
  <c r="M42" i="9"/>
  <c r="N49" i="9"/>
  <c r="E32" i="9"/>
  <c r="D71" i="9"/>
  <c r="O64" i="9"/>
  <c r="O73" i="9"/>
  <c r="K41" i="9"/>
  <c r="O44" i="9"/>
  <c r="O52" i="9"/>
  <c r="D29" i="9"/>
  <c r="N35" i="9"/>
  <c r="E70" i="9"/>
  <c r="D57" i="9"/>
  <c r="L63" i="9"/>
  <c r="L27" i="9"/>
  <c r="N44" i="9"/>
  <c r="B42" i="9"/>
  <c r="F18" i="9"/>
  <c r="N69" i="9"/>
  <c r="G50" i="9"/>
  <c r="O32" i="9"/>
  <c r="O33" i="9"/>
  <c r="D63" i="9"/>
  <c r="L38" i="9"/>
  <c r="I61" i="9"/>
  <c r="M37" i="9"/>
  <c r="O51" i="9"/>
  <c r="B47" i="9"/>
  <c r="F21" i="9"/>
  <c r="D62" i="9"/>
  <c r="M29" i="9"/>
  <c r="E39" i="9"/>
  <c r="N20" i="9"/>
  <c r="P38" i="9"/>
  <c r="F71" i="9"/>
  <c r="B31" i="9"/>
  <c r="D31" i="9"/>
  <c r="L40" i="9"/>
  <c r="M71" i="9"/>
  <c r="L61" i="9"/>
  <c r="G44" i="9"/>
  <c r="D40" i="9"/>
  <c r="D28" i="9"/>
  <c r="M43" i="9"/>
  <c r="C73" i="9"/>
  <c r="F48" i="9"/>
  <c r="M34" i="9"/>
  <c r="G65" i="9"/>
  <c r="N57" i="9"/>
  <c r="P28" i="9"/>
  <c r="D61" i="9"/>
  <c r="P29" i="9"/>
  <c r="M47" i="9"/>
  <c r="O54" i="9"/>
  <c r="J32" i="9"/>
  <c r="L20" i="9"/>
  <c r="E21" i="9"/>
  <c r="B27" i="9"/>
  <c r="G46" i="9"/>
  <c r="C31" i="9"/>
  <c r="P56" i="9"/>
  <c r="G24" i="9"/>
  <c r="H50" i="9"/>
  <c r="G74" i="9"/>
  <c r="I32" i="9"/>
  <c r="E35" i="9"/>
  <c r="C39" i="9"/>
  <c r="B53" i="9"/>
  <c r="I17" i="9"/>
  <c r="G21" i="9"/>
  <c r="P46" i="9"/>
  <c r="K75" i="9"/>
  <c r="C59" i="9"/>
  <c r="E65" i="9"/>
  <c r="G47" i="9"/>
  <c r="C68" i="9"/>
  <c r="C19" i="9"/>
  <c r="K26" i="9"/>
  <c r="L29" i="9"/>
  <c r="H23" i="9"/>
  <c r="C45" i="9"/>
  <c r="L32" i="9"/>
  <c r="H76" i="9"/>
  <c r="D22" i="9"/>
  <c r="B19" i="9"/>
  <c r="E51" i="9"/>
  <c r="I65" i="9"/>
  <c r="K35" i="9"/>
  <c r="C30" i="9"/>
  <c r="J39" i="9"/>
  <c r="F56" i="9"/>
  <c r="I46" i="9"/>
  <c r="J49" i="9"/>
  <c r="I67" i="9"/>
  <c r="J53" i="9"/>
  <c r="F44" i="9"/>
  <c r="K43" i="9"/>
  <c r="J23" i="9"/>
  <c r="M20" i="9"/>
  <c r="B74" i="9"/>
  <c r="C20" i="9"/>
  <c r="G30" i="9"/>
  <c r="G27" i="9"/>
  <c r="L30" i="9"/>
  <c r="D67" i="9"/>
  <c r="J44" i="9"/>
  <c r="C29" i="9"/>
  <c r="C46" i="9"/>
  <c r="J43" i="9"/>
  <c r="D55" i="9"/>
  <c r="J45" i="9"/>
  <c r="J70" i="9"/>
  <c r="C32" i="9"/>
  <c r="C62" i="9"/>
  <c r="C25" i="9"/>
  <c r="C17" i="9"/>
  <c r="G51" i="9"/>
  <c r="H48" i="9"/>
  <c r="N18" i="9"/>
  <c r="B59" i="9"/>
  <c r="F35" i="9"/>
  <c r="B62" i="9"/>
  <c r="H19" i="9"/>
  <c r="B72" i="9"/>
  <c r="L39" i="9"/>
  <c r="L34" i="9"/>
  <c r="P68" i="9"/>
  <c r="O74" i="9"/>
  <c r="F42" i="9"/>
  <c r="K50" i="9"/>
  <c r="N40" i="9"/>
  <c r="E72" i="9"/>
  <c r="I48" i="9"/>
  <c r="I71" i="9"/>
  <c r="L72" i="9"/>
  <c r="F31" i="9"/>
  <c r="I45" i="9"/>
  <c r="E26" i="9"/>
  <c r="I75" i="9"/>
  <c r="G29" i="9"/>
  <c r="F39" i="9"/>
  <c r="I29" i="9"/>
  <c r="E22" i="9"/>
  <c r="E43" i="9"/>
  <c r="J50" i="9"/>
  <c r="L51" i="9"/>
  <c r="N59" i="9"/>
  <c r="P24" i="9"/>
  <c r="L60" i="9"/>
  <c r="H62" i="9"/>
  <c r="O38" i="9"/>
  <c r="B33" i="9"/>
  <c r="E69" i="9"/>
  <c r="N56" i="9"/>
  <c r="P66" i="9"/>
  <c r="E55" i="9"/>
  <c r="L28" i="9"/>
  <c r="C48" i="9"/>
  <c r="O36" i="9"/>
  <c r="E37" i="9"/>
  <c r="H32" i="9"/>
  <c r="F40" i="9"/>
  <c r="L46" i="9"/>
  <c r="H36" i="9"/>
  <c r="I21" i="9"/>
  <c r="G57" i="9"/>
  <c r="O75" i="9"/>
  <c r="D69" i="9"/>
  <c r="J26" i="9"/>
  <c r="O42" i="9"/>
  <c r="P52" i="9"/>
  <c r="F62" i="9"/>
  <c r="N33" i="9"/>
  <c r="I35" i="9"/>
  <c r="B44" i="9"/>
  <c r="H37" i="9"/>
  <c r="O20" i="9"/>
  <c r="K64" i="9"/>
  <c r="K39" i="9"/>
  <c r="E33" i="9"/>
  <c r="K48" i="9"/>
  <c r="H59" i="9"/>
  <c r="B39" i="9"/>
  <c r="B69" i="9"/>
  <c r="L68" i="9"/>
  <c r="L19" i="9"/>
  <c r="P19" i="9"/>
  <c r="K21" i="9"/>
  <c r="G18" i="9"/>
  <c r="F51" i="9"/>
  <c r="G39" i="9"/>
  <c r="E49" i="9"/>
  <c r="I37" i="9"/>
  <c r="I64" i="9"/>
  <c r="K36" i="9"/>
  <c r="F17" i="9"/>
  <c r="B18" i="9"/>
  <c r="B23" i="9"/>
  <c r="M18" i="9"/>
  <c r="H64" i="9"/>
  <c r="O35" i="9"/>
  <c r="J72" i="9"/>
  <c r="P27" i="9"/>
  <c r="E50" i="9"/>
  <c r="H56" i="9"/>
  <c r="H54" i="9"/>
  <c r="O21" i="9"/>
  <c r="M32" i="9"/>
  <c r="J19" i="9"/>
  <c r="K17" i="9"/>
  <c r="K18" i="9"/>
  <c r="F43" i="9"/>
  <c r="H20" i="9"/>
  <c r="G35" i="9"/>
  <c r="O70" i="9"/>
  <c r="K67" i="9"/>
  <c r="P20" i="9"/>
  <c r="G19" i="9"/>
  <c r="M17" i="9"/>
  <c r="H63" i="9"/>
  <c r="I59" i="9"/>
  <c r="G28" i="9"/>
  <c r="G25" i="9"/>
  <c r="M24" i="9"/>
  <c r="J35" i="9"/>
  <c r="G63" i="9"/>
  <c r="G22" i="9"/>
  <c r="J65" i="9"/>
  <c r="P40" i="9"/>
  <c r="J25" i="9"/>
  <c r="O47" i="9"/>
  <c r="M51" i="9"/>
  <c r="G36" i="9"/>
  <c r="I38" i="9"/>
  <c r="N36" i="9"/>
  <c r="I62" i="9"/>
  <c r="J55" i="9"/>
  <c r="C63" i="9"/>
  <c r="E66" i="9"/>
  <c r="F38" i="9"/>
  <c r="H46" i="9"/>
  <c r="M65" i="9"/>
  <c r="B48" i="9"/>
  <c r="D30" i="9"/>
  <c r="N48" i="9"/>
  <c r="C65" i="9"/>
  <c r="H71" i="9"/>
  <c r="P67" i="9"/>
  <c r="M75" i="9"/>
  <c r="B76" i="9"/>
  <c r="M56" i="9"/>
  <c r="L74" i="9"/>
  <c r="D68" i="9"/>
  <c r="C60" i="9"/>
  <c r="B49" i="9"/>
  <c r="L59" i="9"/>
  <c r="L37" i="9"/>
  <c r="M50" i="9"/>
  <c r="B63" i="9"/>
  <c r="E74" i="9"/>
  <c r="K61" i="9"/>
  <c r="D33" i="9"/>
  <c r="H27" i="9"/>
  <c r="K63" i="9"/>
  <c r="I55" i="9"/>
  <c r="G75" i="9"/>
  <c r="G61" i="9"/>
  <c r="N39" i="9"/>
  <c r="I63" i="9"/>
  <c r="N53" i="9"/>
  <c r="F36" i="9"/>
  <c r="L55" i="9"/>
  <c r="P26" i="9"/>
  <c r="D41" i="9"/>
  <c r="P62" i="9"/>
  <c r="O60" i="9"/>
  <c r="O65" i="9"/>
  <c r="K74" i="9"/>
  <c r="F68" i="9"/>
  <c r="N43" i="9"/>
  <c r="C58" i="9"/>
  <c r="N34" i="9"/>
  <c r="G31" i="9"/>
  <c r="K73" i="9"/>
  <c r="G32" i="9"/>
  <c r="L70" i="9"/>
  <c r="C67" i="9"/>
  <c r="O27" i="9"/>
  <c r="N42" i="9"/>
  <c r="B29" i="9"/>
  <c r="J76" i="9"/>
  <c r="D60" i="9"/>
  <c r="H47" i="9"/>
  <c r="F28" i="9"/>
  <c r="N66" i="9"/>
  <c r="N65" i="9"/>
  <c r="B43" i="9"/>
  <c r="M66" i="9"/>
  <c r="M73" i="9"/>
  <c r="B67" i="9"/>
  <c r="D58" i="9"/>
  <c r="M62" i="9"/>
  <c r="B50" i="9"/>
  <c r="M38" i="9"/>
  <c r="E46" i="9"/>
  <c r="G48" i="9"/>
  <c r="C36" i="9"/>
  <c r="F52" i="9"/>
  <c r="O40" i="9"/>
  <c r="G76" i="9"/>
  <c r="M76" i="9"/>
  <c r="D47" i="9"/>
  <c r="E29" i="9"/>
  <c r="F49" i="9"/>
  <c r="B55" i="9"/>
  <c r="F46" i="9"/>
  <c r="O30" i="9"/>
  <c r="P71" i="9"/>
  <c r="B30" i="9"/>
  <c r="J58" i="9"/>
  <c r="E56" i="9"/>
  <c r="H68" i="9"/>
  <c r="B51" i="9"/>
  <c r="E61" i="9"/>
  <c r="B54" i="9"/>
  <c r="O72" i="9"/>
  <c r="N38" i="9"/>
  <c r="J56" i="9"/>
  <c r="O66" i="9"/>
  <c r="L53" i="9"/>
  <c r="C55" i="9"/>
  <c r="P51" i="9"/>
  <c r="P75" i="9"/>
  <c r="M72" i="9"/>
  <c r="N72" i="9"/>
  <c r="E41" i="9"/>
  <c r="M52" i="9"/>
  <c r="E71" i="9"/>
  <c r="F27" i="9"/>
  <c r="J30" i="9"/>
  <c r="J75" i="9"/>
  <c r="J38" i="9"/>
  <c r="C70" i="9"/>
  <c r="C34" i="9"/>
  <c r="G64" i="9"/>
  <c r="H39" i="9"/>
  <c r="O53" i="9"/>
  <c r="K70" i="9"/>
  <c r="I34" i="9"/>
  <c r="E73" i="9"/>
  <c r="C64" i="9"/>
  <c r="P58" i="9"/>
  <c r="I56" i="9"/>
  <c r="D75" i="9"/>
  <c r="F63" i="9"/>
  <c r="O24" i="9"/>
  <c r="O25" i="9"/>
  <c r="N52" i="9"/>
  <c r="L42" i="9"/>
  <c r="K49" i="9"/>
  <c r="I74" i="9"/>
  <c r="P36" i="9"/>
  <c r="H35" i="9"/>
  <c r="G70" i="9"/>
  <c r="J71" i="9"/>
  <c r="N21" i="9"/>
  <c r="B32" i="9"/>
  <c r="K25" i="9"/>
  <c r="L17" i="9"/>
  <c r="P76" i="9"/>
  <c r="H44" i="9"/>
  <c r="I33" i="9"/>
  <c r="H49" i="9"/>
  <c r="D36" i="9"/>
  <c r="M61" i="9"/>
  <c r="N75" i="9"/>
  <c r="K38" i="9"/>
  <c r="D50" i="9"/>
  <c r="J69" i="9"/>
  <c r="P50" i="9"/>
  <c r="C54" i="9"/>
  <c r="I28" i="9"/>
  <c r="P53" i="9"/>
  <c r="O17" i="9"/>
  <c r="N68" i="9"/>
  <c r="M55" i="9"/>
  <c r="I53" i="9"/>
  <c r="E53" i="9"/>
  <c r="C21" i="9"/>
  <c r="D52" i="9"/>
  <c r="H26" i="9"/>
  <c r="H75" i="9"/>
  <c r="H74" i="9"/>
  <c r="D48" i="9"/>
  <c r="P33" i="9"/>
  <c r="K31" i="9"/>
  <c r="D18" i="9"/>
  <c r="J22" i="9"/>
  <c r="H42" i="9"/>
  <c r="F50" i="9"/>
  <c r="N28" i="9"/>
  <c r="B22" i="9"/>
  <c r="M54" i="9"/>
  <c r="J51" i="9"/>
  <c r="P61" i="9"/>
  <c r="D46" i="9"/>
  <c r="H28" i="9"/>
  <c r="C38" i="9"/>
  <c r="P48" i="9"/>
  <c r="O23" i="9"/>
  <c r="B20" i="9"/>
  <c r="J48" i="9"/>
  <c r="J74" i="9"/>
  <c r="J18" i="9"/>
  <c r="F25" i="9"/>
  <c r="M68" i="9"/>
  <c r="F12" i="9"/>
  <c r="M12" i="9"/>
  <c r="I12" i="9"/>
  <c r="H12" i="9"/>
  <c r="D12" i="9"/>
  <c r="C12" i="9"/>
  <c r="L12" i="9"/>
  <c r="G12" i="9"/>
  <c r="O12" i="9"/>
  <c r="K12" i="9"/>
  <c r="J12" i="9"/>
  <c r="B12" i="9"/>
  <c r="P12" i="9"/>
  <c r="E12" i="9"/>
  <c r="N12" i="9"/>
  <c r="H40" i="9"/>
  <c r="C24" i="9"/>
  <c r="I47" i="9"/>
  <c r="K33" i="9"/>
  <c r="H25" i="9"/>
  <c r="G38" i="9"/>
  <c r="J61" i="9"/>
  <c r="B52" i="9"/>
  <c r="O39" i="9"/>
  <c r="E54" i="9"/>
  <c r="D65" i="9"/>
  <c r="I72" i="9"/>
  <c r="H22" i="9"/>
  <c r="K68" i="9"/>
  <c r="J28" i="9"/>
  <c r="H61" i="9"/>
  <c r="K72" i="9"/>
  <c r="E38" i="9"/>
  <c r="M33" i="9"/>
  <c r="C22" i="9"/>
  <c r="P47" i="9"/>
  <c r="F74" i="9"/>
  <c r="L67" i="9"/>
  <c r="P45" i="9"/>
  <c r="G72" i="9"/>
  <c r="J62" i="9"/>
  <c r="P34" i="9"/>
  <c r="B70" i="9"/>
  <c r="M39" i="9"/>
  <c r="M58" i="9"/>
  <c r="F54" i="9"/>
  <c r="N74" i="9"/>
  <c r="B60" i="9"/>
  <c r="N32" i="9"/>
  <c r="E76" i="9"/>
  <c r="N26" i="9"/>
  <c r="D76" i="9"/>
  <c r="L56" i="9"/>
  <c r="N37" i="9"/>
  <c r="L65" i="9"/>
  <c r="F60" i="9"/>
  <c r="C50" i="9"/>
  <c r="J54" i="9"/>
  <c r="D53" i="9"/>
  <c r="G43" i="9"/>
  <c r="D59" i="9"/>
  <c r="D26" i="9"/>
  <c r="G67" i="9"/>
  <c r="E17" i="9"/>
  <c r="J36" i="9"/>
  <c r="O26" i="9"/>
  <c r="E63" i="9"/>
  <c r="M23" i="9"/>
  <c r="L49" i="9"/>
  <c r="C23" i="9"/>
  <c r="N31" i="9"/>
  <c r="N25" i="9"/>
  <c r="B57" i="9"/>
  <c r="I50" i="9"/>
  <c r="G33" i="9"/>
  <c r="G53" i="9"/>
  <c r="F70" i="9"/>
  <c r="O55" i="9"/>
  <c r="E34" i="9"/>
  <c r="G34" i="9"/>
  <c r="K34" i="9"/>
  <c r="G45" i="9"/>
  <c r="J63" i="9"/>
  <c r="P73" i="9"/>
  <c r="D64" i="9"/>
  <c r="H67" i="9"/>
  <c r="G52" i="9"/>
  <c r="H17" i="9"/>
  <c r="C71" i="9"/>
  <c r="D42" i="9"/>
  <c r="D38" i="9"/>
  <c r="D74" i="9"/>
  <c r="P70" i="9"/>
  <c r="I60" i="9"/>
  <c r="C72" i="9"/>
  <c r="M63" i="9"/>
  <c r="C75" i="9"/>
  <c r="K20" i="9"/>
  <c r="M64" i="9"/>
  <c r="C57" i="9"/>
  <c r="C76" i="9"/>
  <c r="I30" i="9"/>
  <c r="C40" i="9"/>
  <c r="E58" i="9"/>
  <c r="J20" i="9"/>
  <c r="I13" i="9"/>
  <c r="O13" i="9"/>
  <c r="G13" i="9"/>
  <c r="O14" i="9"/>
  <c r="F13" i="9"/>
  <c r="K13" i="9"/>
  <c r="P13" i="9"/>
  <c r="H13" i="9"/>
  <c r="N13" i="9"/>
  <c r="D13" i="9"/>
  <c r="C13" i="9"/>
  <c r="L13" i="9"/>
  <c r="E13" i="9"/>
  <c r="E14" i="9"/>
  <c r="G14" i="9"/>
  <c r="P14" i="9"/>
  <c r="B13" i="9"/>
  <c r="M13" i="9"/>
  <c r="F14" i="9"/>
  <c r="M14" i="9"/>
  <c r="N14" i="9"/>
  <c r="K14" i="9"/>
  <c r="B14" i="9"/>
  <c r="D14" i="9"/>
  <c r="J13" i="9"/>
  <c r="H14" i="9"/>
  <c r="D15" i="9"/>
  <c r="L14" i="9"/>
  <c r="I14" i="9"/>
  <c r="O15" i="9"/>
  <c r="I15" i="9"/>
  <c r="C14" i="9"/>
  <c r="F15" i="9"/>
  <c r="G15" i="9"/>
  <c r="J14" i="9"/>
  <c r="N15" i="9"/>
  <c r="B15" i="9"/>
  <c r="E15" i="9"/>
  <c r="M15" i="9"/>
  <c r="C15" i="9"/>
  <c r="P15" i="9"/>
  <c r="H15" i="9"/>
  <c r="L15" i="9"/>
  <c r="K16" i="9"/>
  <c r="K15" i="9"/>
  <c r="J15" i="9"/>
  <c r="H16" i="9"/>
  <c r="N16" i="9"/>
  <c r="C16" i="9"/>
  <c r="G16" i="9"/>
  <c r="L16" i="9"/>
  <c r="M16" i="9"/>
  <c r="D16" i="9"/>
  <c r="B16" i="9"/>
  <c r="J16" i="9"/>
  <c r="I16" i="9"/>
  <c r="E16" i="9"/>
  <c r="F16" i="9"/>
  <c r="P16" i="9"/>
  <c r="O16" i="9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<sst xmlns="http://schemas.openxmlformats.org/spreadsheetml/2006/main" count="4472" uniqueCount="671">
  <si>
    <t>1.</t>
  </si>
  <si>
    <t>FRA</t>
  </si>
  <si>
    <t>Pau</t>
  </si>
  <si>
    <t>2.</t>
  </si>
  <si>
    <t>BRA</t>
  </si>
  <si>
    <t>Rio de Janero</t>
  </si>
  <si>
    <t>3.</t>
  </si>
  <si>
    <t>ESP</t>
  </si>
  <si>
    <t>Reus - Tarragona</t>
  </si>
  <si>
    <t>4.</t>
  </si>
  <si>
    <t>GER</t>
  </si>
  <si>
    <t>Bruchsal </t>
  </si>
  <si>
    <t>5.</t>
  </si>
  <si>
    <t>POR</t>
  </si>
  <si>
    <t>Sintra</t>
  </si>
  <si>
    <t>6.</t>
  </si>
  <si>
    <t>BEL</t>
  </si>
  <si>
    <t>Schaffen</t>
  </si>
  <si>
    <t>7.</t>
  </si>
  <si>
    <t>USA</t>
  </si>
  <si>
    <t>Fort Bragg</t>
  </si>
  <si>
    <t>8.</t>
  </si>
  <si>
    <t>9.</t>
  </si>
  <si>
    <t>San Javier</t>
  </si>
  <si>
    <t>10.</t>
  </si>
  <si>
    <t>AUT</t>
  </si>
  <si>
    <t>Wiener Neustadt</t>
  </si>
  <si>
    <t>11.</t>
  </si>
  <si>
    <t>SWE</t>
  </si>
  <si>
    <t>Karlsborg</t>
  </si>
  <si>
    <t>12.</t>
  </si>
  <si>
    <t>CHI</t>
  </si>
  <si>
    <t>Santiago</t>
  </si>
  <si>
    <t>13.</t>
  </si>
  <si>
    <t>UAE</t>
  </si>
  <si>
    <t>Dubai</t>
  </si>
  <si>
    <t>14.</t>
  </si>
  <si>
    <t>15.</t>
  </si>
  <si>
    <t>SUI</t>
  </si>
  <si>
    <t>Frauenfeld</t>
  </si>
  <si>
    <t>16.</t>
  </si>
  <si>
    <t>Altenstadt</t>
  </si>
  <si>
    <t>17.</t>
  </si>
  <si>
    <t>Abu Dhabi </t>
  </si>
  <si>
    <t>18.</t>
  </si>
  <si>
    <t>MAR</t>
  </si>
  <si>
    <t>Rabat</t>
  </si>
  <si>
    <t>19.</t>
  </si>
  <si>
    <t>Campinas </t>
  </si>
  <si>
    <t>20.</t>
  </si>
  <si>
    <t>21.</t>
  </si>
  <si>
    <t>ITA</t>
  </si>
  <si>
    <t>Pisa</t>
  </si>
  <si>
    <t>22.</t>
  </si>
  <si>
    <t>Granada</t>
  </si>
  <si>
    <t>23.</t>
  </si>
  <si>
    <t>TUR</t>
  </si>
  <si>
    <t>Kayseri</t>
  </si>
  <si>
    <t>24.</t>
  </si>
  <si>
    <t>Perg</t>
  </si>
  <si>
    <t>25.</t>
  </si>
  <si>
    <t>Rom</t>
  </si>
  <si>
    <t>26.</t>
  </si>
  <si>
    <t>SLO</t>
  </si>
  <si>
    <t>Cerklje</t>
  </si>
  <si>
    <t>27.</t>
  </si>
  <si>
    <t>CRO</t>
  </si>
  <si>
    <t>Zagreb</t>
  </si>
  <si>
    <t>28.</t>
  </si>
  <si>
    <t>SVK</t>
  </si>
  <si>
    <t>Lucenec</t>
  </si>
  <si>
    <t>29.</t>
  </si>
  <si>
    <t>30.</t>
  </si>
  <si>
    <t>ALG</t>
  </si>
  <si>
    <t>Tafraoui / Oran</t>
  </si>
  <si>
    <t>31.</t>
  </si>
  <si>
    <t>Krems</t>
  </si>
  <si>
    <t>32.</t>
  </si>
  <si>
    <t>RUS</t>
  </si>
  <si>
    <t>Ryazan</t>
  </si>
  <si>
    <t>33.</t>
  </si>
  <si>
    <t>IND</t>
  </si>
  <si>
    <t>Hyderabad</t>
  </si>
  <si>
    <t>34.</t>
  </si>
  <si>
    <t>35.</t>
  </si>
  <si>
    <t>Bouchs</t>
  </si>
  <si>
    <t>36.</t>
  </si>
  <si>
    <t>Rio de Janeiro</t>
  </si>
  <si>
    <t>37.</t>
  </si>
  <si>
    <t>CHN</t>
  </si>
  <si>
    <t>Qionglai</t>
  </si>
  <si>
    <t>38.</t>
  </si>
  <si>
    <t>INA</t>
  </si>
  <si>
    <t>Solo</t>
  </si>
  <si>
    <t>39.</t>
  </si>
  <si>
    <t>KOR</t>
  </si>
  <si>
    <t>Mungyeong / Pohang</t>
  </si>
  <si>
    <t>40.</t>
  </si>
  <si>
    <t>Kubinka</t>
  </si>
  <si>
    <t>41.</t>
  </si>
  <si>
    <t>Warendorf</t>
  </si>
  <si>
    <t>42.</t>
  </si>
  <si>
    <t>HUN</t>
  </si>
  <si>
    <t>Szolnok</t>
  </si>
  <si>
    <t>43.</t>
  </si>
  <si>
    <t>Wuhan</t>
  </si>
  <si>
    <t>44.</t>
  </si>
  <si>
    <t>QAT</t>
  </si>
  <si>
    <t>Doha</t>
  </si>
  <si>
    <t>45.</t>
  </si>
  <si>
    <t>Güssing</t>
  </si>
  <si>
    <t>MALE</t>
  </si>
  <si>
    <t>Individual Accuracy</t>
  </si>
  <si>
    <t>Individual Style</t>
  </si>
  <si>
    <t>Individual Overall</t>
  </si>
  <si>
    <t>Team Accuracy</t>
  </si>
  <si>
    <t>Formation Skydive</t>
  </si>
  <si>
    <t>Team Nation Overall</t>
  </si>
  <si>
    <t>Junior Accuracy</t>
  </si>
  <si>
    <t>Junior Style</t>
  </si>
  <si>
    <t>Junior Overall</t>
  </si>
  <si>
    <t>MIA</t>
  </si>
  <si>
    <t>MIS</t>
  </si>
  <si>
    <t>MIO</t>
  </si>
  <si>
    <t>MFS</t>
  </si>
  <si>
    <t>MTA</t>
  </si>
  <si>
    <t>MTO</t>
  </si>
  <si>
    <t>MJA</t>
  </si>
  <si>
    <t>MJS</t>
  </si>
  <si>
    <t>MJO</t>
  </si>
  <si>
    <t>G</t>
  </si>
  <si>
    <t>S</t>
  </si>
  <si>
    <t>B</t>
  </si>
  <si>
    <t>MIAG</t>
  </si>
  <si>
    <t>MIAS</t>
  </si>
  <si>
    <t>MIAB</t>
  </si>
  <si>
    <t>MISG</t>
  </si>
  <si>
    <t>MISS</t>
  </si>
  <si>
    <t>MISB</t>
  </si>
  <si>
    <t>MIOG</t>
  </si>
  <si>
    <t>MIOS</t>
  </si>
  <si>
    <t>MIOB</t>
  </si>
  <si>
    <t>MTAG</t>
  </si>
  <si>
    <t>MTAS</t>
  </si>
  <si>
    <t>MTAB</t>
  </si>
  <si>
    <t>MFSG</t>
  </si>
  <si>
    <t>MFSS</t>
  </si>
  <si>
    <t>MFSB</t>
  </si>
  <si>
    <t>MTOG</t>
  </si>
  <si>
    <t>MTOS</t>
  </si>
  <si>
    <t>MTOB</t>
  </si>
  <si>
    <t>MJAG</t>
  </si>
  <si>
    <t>MJAS</t>
  </si>
  <si>
    <t>MJAB</t>
  </si>
  <si>
    <t>MJSG</t>
  </si>
  <si>
    <t>MJSS</t>
  </si>
  <si>
    <t>MJSB</t>
  </si>
  <si>
    <t>MJOG</t>
  </si>
  <si>
    <t>MJOB</t>
  </si>
  <si>
    <t>MJOS</t>
  </si>
  <si>
    <t>FEMALE</t>
  </si>
  <si>
    <t>FIA</t>
  </si>
  <si>
    <t>FIS</t>
  </si>
  <si>
    <t>FIO</t>
  </si>
  <si>
    <t>FTA</t>
  </si>
  <si>
    <t>FFS</t>
  </si>
  <si>
    <t>FTO</t>
  </si>
  <si>
    <t>FJA</t>
  </si>
  <si>
    <t>FJS</t>
  </si>
  <si>
    <t>FJO</t>
  </si>
  <si>
    <t>FIAG</t>
  </si>
  <si>
    <t>FIAS</t>
  </si>
  <si>
    <t>FIAB</t>
  </si>
  <si>
    <t>FISG</t>
  </si>
  <si>
    <t>FISS</t>
  </si>
  <si>
    <t>FISB</t>
  </si>
  <si>
    <t>FIOG</t>
  </si>
  <si>
    <t>FIOS</t>
  </si>
  <si>
    <t>FIOB</t>
  </si>
  <si>
    <t>FTAG</t>
  </si>
  <si>
    <t>FTAS</t>
  </si>
  <si>
    <t>FTAB</t>
  </si>
  <si>
    <t>FFSG</t>
  </si>
  <si>
    <t>FFSS</t>
  </si>
  <si>
    <t>FFSB</t>
  </si>
  <si>
    <t>FTOG</t>
  </si>
  <si>
    <t>FTOS</t>
  </si>
  <si>
    <t>FTOB</t>
  </si>
  <si>
    <t>FJAG</t>
  </si>
  <si>
    <t>FJAS</t>
  </si>
  <si>
    <t>FJAB</t>
  </si>
  <si>
    <t>FJSG</t>
  </si>
  <si>
    <t>FJSS</t>
  </si>
  <si>
    <t>FJSB</t>
  </si>
  <si>
    <t>FJOG</t>
  </si>
  <si>
    <t>FJOS</t>
  </si>
  <si>
    <t>FJOB</t>
  </si>
  <si>
    <t>DEN</t>
  </si>
  <si>
    <t>THA</t>
  </si>
  <si>
    <t>BUL</t>
  </si>
  <si>
    <t>CZE</t>
  </si>
  <si>
    <t>UZB</t>
  </si>
  <si>
    <t>BLR</t>
  </si>
  <si>
    <t>POL</t>
  </si>
  <si>
    <t>ROU</t>
  </si>
  <si>
    <t>KAZ</t>
  </si>
  <si>
    <t>LTU</t>
  </si>
  <si>
    <t>NOR</t>
  </si>
  <si>
    <t>OMA</t>
  </si>
  <si>
    <t>PRK</t>
  </si>
  <si>
    <t>TOTAL</t>
  </si>
  <si>
    <t>NATION</t>
  </si>
  <si>
    <t>France</t>
  </si>
  <si>
    <t>Belgium</t>
  </si>
  <si>
    <t>Germany</t>
  </si>
  <si>
    <t>Spain</t>
  </si>
  <si>
    <t>Austria</t>
  </si>
  <si>
    <t>Italy</t>
  </si>
  <si>
    <t>United States of America</t>
  </si>
  <si>
    <t>Switzerland</t>
  </si>
  <si>
    <t>Denmark</t>
  </si>
  <si>
    <t>Morocco</t>
  </si>
  <si>
    <t>Brasil</t>
  </si>
  <si>
    <t>United Arab Emirates</t>
  </si>
  <si>
    <t>Oman</t>
  </si>
  <si>
    <t>Sweden</t>
  </si>
  <si>
    <t>NED</t>
  </si>
  <si>
    <t>Netherlands</t>
  </si>
  <si>
    <t>Czech Rep</t>
  </si>
  <si>
    <t>Poland</t>
  </si>
  <si>
    <t>Slovenia</t>
  </si>
  <si>
    <t>Russia</t>
  </si>
  <si>
    <t>Hungary</t>
  </si>
  <si>
    <t>Thailand</t>
  </si>
  <si>
    <t>Belarus</t>
  </si>
  <si>
    <t>Algeria</t>
  </si>
  <si>
    <t>China</t>
  </si>
  <si>
    <t>FIN</t>
  </si>
  <si>
    <t>Finnland</t>
  </si>
  <si>
    <t>JOR</t>
  </si>
  <si>
    <t>Jordan</t>
  </si>
  <si>
    <t xml:space="preserve">Lithuania </t>
  </si>
  <si>
    <t>Turkey</t>
  </si>
  <si>
    <t>Slovakia</t>
  </si>
  <si>
    <t>Korea.R</t>
  </si>
  <si>
    <t>Portugal</t>
  </si>
  <si>
    <t>Chile</t>
  </si>
  <si>
    <t>LBA</t>
  </si>
  <si>
    <t>Libya</t>
  </si>
  <si>
    <t>Romania</t>
  </si>
  <si>
    <t>SYR</t>
  </si>
  <si>
    <t>Syria</t>
  </si>
  <si>
    <t>Qatar</t>
  </si>
  <si>
    <t>BRN</t>
  </si>
  <si>
    <t>Bahrain</t>
  </si>
  <si>
    <t>GRE</t>
  </si>
  <si>
    <t>Greece</t>
  </si>
  <si>
    <t>LAT</t>
  </si>
  <si>
    <t>Latvia</t>
  </si>
  <si>
    <t>IRI</t>
  </si>
  <si>
    <t>Islamic Republic of Iran</t>
  </si>
  <si>
    <t>Kazakhstan</t>
  </si>
  <si>
    <t>UKR</t>
  </si>
  <si>
    <t>Ukraine</t>
  </si>
  <si>
    <t>ARG</t>
  </si>
  <si>
    <t>Argentina</t>
  </si>
  <si>
    <t>Bulgaria</t>
  </si>
  <si>
    <t>SRB</t>
  </si>
  <si>
    <t>Serbia</t>
  </si>
  <si>
    <t>Indonesia</t>
  </si>
  <si>
    <t>IRL</t>
  </si>
  <si>
    <t>Ireland</t>
  </si>
  <si>
    <t>KSA</t>
  </si>
  <si>
    <t>Saudi Arabia</t>
  </si>
  <si>
    <t>SRI</t>
  </si>
  <si>
    <t>Sri Lanka</t>
  </si>
  <si>
    <t>TUN</t>
  </si>
  <si>
    <t>Tunisia</t>
  </si>
  <si>
    <t>IRQ</t>
  </si>
  <si>
    <t>Iraq</t>
  </si>
  <si>
    <t>India</t>
  </si>
  <si>
    <t>CAN</t>
  </si>
  <si>
    <t>Canada</t>
  </si>
  <si>
    <t>EGY</t>
  </si>
  <si>
    <t>Egypt</t>
  </si>
  <si>
    <t>CIV</t>
  </si>
  <si>
    <t>Ivory Coast</t>
  </si>
  <si>
    <t>PLE</t>
  </si>
  <si>
    <t>Palestine</t>
  </si>
  <si>
    <t>RSA</t>
  </si>
  <si>
    <t>South Africa</t>
  </si>
  <si>
    <t>Croatia</t>
  </si>
  <si>
    <t>PER</t>
  </si>
  <si>
    <t>Peru</t>
  </si>
  <si>
    <t>VEN</t>
  </si>
  <si>
    <t>Venezuela</t>
  </si>
  <si>
    <t>YEM</t>
  </si>
  <si>
    <t>Yemen</t>
  </si>
  <si>
    <t>COL</t>
  </si>
  <si>
    <t>Colombia</t>
  </si>
  <si>
    <t>GAB</t>
  </si>
  <si>
    <t>Gabon</t>
  </si>
  <si>
    <t>KUW</t>
  </si>
  <si>
    <t xml:space="preserve">Kuwait </t>
  </si>
  <si>
    <t>Norway</t>
  </si>
  <si>
    <t>PAN</t>
  </si>
  <si>
    <t>Panama</t>
  </si>
  <si>
    <t>PHI</t>
  </si>
  <si>
    <t>Philippines</t>
  </si>
  <si>
    <t>BUR</t>
  </si>
  <si>
    <t>Burkina Faso</t>
  </si>
  <si>
    <t>CYP</t>
  </si>
  <si>
    <t>Cyprus</t>
  </si>
  <si>
    <t>D.P.R. of Korea</t>
  </si>
  <si>
    <t>ECU</t>
  </si>
  <si>
    <t>Ecuador</t>
  </si>
  <si>
    <t>SEN</t>
  </si>
  <si>
    <t>Senegal</t>
  </si>
  <si>
    <t>TOG</t>
  </si>
  <si>
    <t>Togo</t>
  </si>
  <si>
    <t>VIE</t>
  </si>
  <si>
    <t>Vietnam</t>
  </si>
  <si>
    <t>ZIM</t>
  </si>
  <si>
    <t>Zimbabwe</t>
  </si>
  <si>
    <t>AUS</t>
  </si>
  <si>
    <t>Australia</t>
  </si>
  <si>
    <t>BDI</t>
  </si>
  <si>
    <t>Burundi</t>
  </si>
  <si>
    <t>COD</t>
  </si>
  <si>
    <t>Congo D.R.</t>
  </si>
  <si>
    <t>KEN</t>
  </si>
  <si>
    <t>Kenya</t>
  </si>
  <si>
    <t>MLI</t>
  </si>
  <si>
    <t>Mali</t>
  </si>
  <si>
    <t>PAR</t>
  </si>
  <si>
    <t>Paraguay</t>
  </si>
  <si>
    <t>URU</t>
  </si>
  <si>
    <t>Uruguay</t>
  </si>
  <si>
    <t>Uzbekistan</t>
  </si>
  <si>
    <t>ANG</t>
  </si>
  <si>
    <t>Angola</t>
  </si>
  <si>
    <t>EST</t>
  </si>
  <si>
    <t>Estonia</t>
  </si>
  <si>
    <t>GBR</t>
  </si>
  <si>
    <t>Great Britain</t>
  </si>
  <si>
    <t>MSA</t>
  </si>
  <si>
    <t>Malaysia</t>
  </si>
  <si>
    <t>PAK</t>
  </si>
  <si>
    <t>Pakistan</t>
  </si>
  <si>
    <t>MALE / MIX</t>
  </si>
  <si>
    <t>INDIVIDUAL ACCURACY</t>
  </si>
  <si>
    <t>INDIVIDUAL STYLE</t>
  </si>
  <si>
    <t>INDIVIDUAL OVERALL</t>
  </si>
  <si>
    <t>TEAM ACCURACY</t>
  </si>
  <si>
    <t>FORMATION SKYDIVE</t>
  </si>
  <si>
    <t>TEAM OVERALL</t>
  </si>
  <si>
    <t>JUNIOR ACCURACY</t>
  </si>
  <si>
    <t>JUNIOR STYLE</t>
  </si>
  <si>
    <t>JUNIOR OVERALL</t>
  </si>
  <si>
    <t>RANK</t>
  </si>
  <si>
    <t>COUNTRY</t>
  </si>
  <si>
    <t>C I S M      M E D A L      T A B L E</t>
  </si>
  <si>
    <t>FROM</t>
  </si>
  <si>
    <t>TO</t>
  </si>
  <si>
    <t>PARACHUTING</t>
  </si>
  <si>
    <t xml:space="preserve"> ALL WMPC</t>
  </si>
  <si>
    <t>GOLD</t>
  </si>
  <si>
    <t>SILVER</t>
  </si>
  <si>
    <t>BRONZE</t>
  </si>
  <si>
    <t>ALL DISCIPLINES</t>
  </si>
  <si>
    <t>FG</t>
  </si>
  <si>
    <t>FS</t>
  </si>
  <si>
    <t>FB</t>
  </si>
  <si>
    <t>MB</t>
  </si>
  <si>
    <t>MG</t>
  </si>
  <si>
    <t>MS</t>
  </si>
  <si>
    <t>TG</t>
  </si>
  <si>
    <t>TS</t>
  </si>
  <si>
    <t>TB</t>
  </si>
  <si>
    <t>MT</t>
  </si>
  <si>
    <t>FT</t>
  </si>
  <si>
    <t>TT</t>
  </si>
  <si>
    <t>TOTAL MALE</t>
  </si>
  <si>
    <t>TOTAL FEMALE</t>
  </si>
  <si>
    <t>DISZIPLINEN</t>
  </si>
  <si>
    <t>T O P    5    N A T I O N S</t>
  </si>
  <si>
    <t>N A T I O N  -  M E D A L  T A B L E</t>
  </si>
  <si>
    <t>BRONCE</t>
  </si>
  <si>
    <t>M</t>
  </si>
  <si>
    <t>F</t>
  </si>
  <si>
    <t>All WMPC from</t>
  </si>
  <si>
    <t>to</t>
  </si>
  <si>
    <t>YEAR</t>
  </si>
  <si>
    <t>Host Country</t>
  </si>
  <si>
    <t>Detail view of a discipline</t>
  </si>
  <si>
    <t>Detail view of a nation</t>
  </si>
  <si>
    <t>click
here</t>
  </si>
  <si>
    <t>Overview of all WMPC since 1964:</t>
  </si>
  <si>
    <t>Detail view of a year:</t>
  </si>
  <si>
    <t>and</t>
  </si>
  <si>
    <t>enter year
in the grey field</t>
  </si>
  <si>
    <t>enter IOC Code
in the grey field</t>
  </si>
  <si>
    <t>enter Discipline short code
in the grey field</t>
  </si>
  <si>
    <t>Selection of the different
medal tables</t>
  </si>
  <si>
    <t>Discipline</t>
  </si>
  <si>
    <t>Short code</t>
  </si>
  <si>
    <t>Male Individual Accuracy</t>
  </si>
  <si>
    <t>Male Individual Style</t>
  </si>
  <si>
    <t>Male Individual Overall</t>
  </si>
  <si>
    <t>Male Team Accuracy</t>
  </si>
  <si>
    <t>Male Formation Skydive</t>
  </si>
  <si>
    <t>Male Team Overall</t>
  </si>
  <si>
    <t>Male Junior Accuracy</t>
  </si>
  <si>
    <t>Male Junior Style</t>
  </si>
  <si>
    <t>Male Junior Overall</t>
  </si>
  <si>
    <t>Female Individual Accuracy</t>
  </si>
  <si>
    <t>Female Individual Style</t>
  </si>
  <si>
    <t>Female Individual Overall</t>
  </si>
  <si>
    <t>Female Team Accuracy</t>
  </si>
  <si>
    <t>Female Formation Skydive</t>
  </si>
  <si>
    <t>Female Team Overall</t>
  </si>
  <si>
    <t>Female Junior Accuracy</t>
  </si>
  <si>
    <t>Female Junior Style</t>
  </si>
  <si>
    <t>Female Junior Overall</t>
  </si>
  <si>
    <t>Back to
selection</t>
  </si>
  <si>
    <t xml:space="preserve"> R A N K I N G    N A T I O N S</t>
  </si>
  <si>
    <t>click here</t>
  </si>
  <si>
    <t>Overview ranking of all nations</t>
  </si>
  <si>
    <t>Islam. Rep. of Iran</t>
  </si>
  <si>
    <t>Un.States of America</t>
  </si>
  <si>
    <t>TM</t>
  </si>
  <si>
    <t>TF</t>
  </si>
  <si>
    <t>Un. Arab Emirates</t>
  </si>
  <si>
    <t>Un. States of America</t>
  </si>
  <si>
    <t>NR</t>
  </si>
  <si>
    <t>English</t>
  </si>
  <si>
    <t>IOC</t>
  </si>
  <si>
    <t>Afghanistan</t>
  </si>
  <si>
    <t>AFG</t>
  </si>
  <si>
    <t>Albania</t>
  </si>
  <si>
    <t>ALB</t>
  </si>
  <si>
    <t>Armenia</t>
  </si>
  <si>
    <t>ARM</t>
  </si>
  <si>
    <t>Azerbaijan</t>
  </si>
  <si>
    <t>AZE</t>
  </si>
  <si>
    <t>Bangladesh</t>
  </si>
  <si>
    <t>BAN</t>
  </si>
  <si>
    <t>Barbados</t>
  </si>
  <si>
    <t>BAR</t>
  </si>
  <si>
    <t>Benin</t>
  </si>
  <si>
    <t>BEN</t>
  </si>
  <si>
    <t>Bolivia</t>
  </si>
  <si>
    <t>BOL</t>
  </si>
  <si>
    <t>Bosnia and Herzegovina</t>
  </si>
  <si>
    <t>BIH</t>
  </si>
  <si>
    <t>Botswana</t>
  </si>
  <si>
    <t>BOT</t>
  </si>
  <si>
    <t>Brazil</t>
  </si>
  <si>
    <t>Cameroon</t>
  </si>
  <si>
    <t>CMR</t>
  </si>
  <si>
    <t>Cape Verde</t>
  </si>
  <si>
    <t>CPV</t>
  </si>
  <si>
    <t>Central African Republic</t>
  </si>
  <si>
    <t>CAF</t>
  </si>
  <si>
    <t>Comoros</t>
  </si>
  <si>
    <t>COM</t>
  </si>
  <si>
    <t>Congo</t>
  </si>
  <si>
    <t>CGO</t>
  </si>
  <si>
    <t>Democratic Republic of the Congo</t>
  </si>
  <si>
    <t>Republic of Korea</t>
  </si>
  <si>
    <t>Cöte d'Ivoire</t>
  </si>
  <si>
    <t>Djibouti</t>
  </si>
  <si>
    <t>DJI</t>
  </si>
  <si>
    <t>Dominican Republic</t>
  </si>
  <si>
    <t>DOM</t>
  </si>
  <si>
    <t>Eritrea</t>
  </si>
  <si>
    <t>ERI</t>
  </si>
  <si>
    <t>Eswatini</t>
  </si>
  <si>
    <t>SWZ</t>
  </si>
  <si>
    <t>Finland</t>
  </si>
  <si>
    <t>Gambia</t>
  </si>
  <si>
    <t>GAM</t>
  </si>
  <si>
    <t>Georgia</t>
  </si>
  <si>
    <t>GEO</t>
  </si>
  <si>
    <t>Ghana</t>
  </si>
  <si>
    <t>GHA</t>
  </si>
  <si>
    <t>Guatemala</t>
  </si>
  <si>
    <t>GUA</t>
  </si>
  <si>
    <t>Guinea</t>
  </si>
  <si>
    <t>GUI</t>
  </si>
  <si>
    <t>Guinea-Bissau</t>
  </si>
  <si>
    <t>GBS</t>
  </si>
  <si>
    <t>Equatorial Guinea</t>
  </si>
  <si>
    <t>GEQ</t>
  </si>
  <si>
    <t>Guyana</t>
  </si>
  <si>
    <t>GUY</t>
  </si>
  <si>
    <t>Jamaica</t>
  </si>
  <si>
    <t>JAM</t>
  </si>
  <si>
    <t>Kyrgyzstan</t>
  </si>
  <si>
    <t>KGZ</t>
  </si>
  <si>
    <t>Kuwait</t>
  </si>
  <si>
    <t>Lesotho</t>
  </si>
  <si>
    <t>LES</t>
  </si>
  <si>
    <t>Lebanon</t>
  </si>
  <si>
    <t>LBN</t>
  </si>
  <si>
    <t>Lithuania</t>
  </si>
  <si>
    <t>Luxembourg</t>
  </si>
  <si>
    <t>LUX</t>
  </si>
  <si>
    <t>North Macedonia</t>
  </si>
  <si>
    <t>MKD</t>
  </si>
  <si>
    <t>Madagascar</t>
  </si>
  <si>
    <t>MAD</t>
  </si>
  <si>
    <t>Malawi</t>
  </si>
  <si>
    <t>MAW</t>
  </si>
  <si>
    <t>Malta</t>
  </si>
  <si>
    <t>MLT</t>
  </si>
  <si>
    <t>Mauritania</t>
  </si>
  <si>
    <t>MTN</t>
  </si>
  <si>
    <t>Monaco</t>
  </si>
  <si>
    <t>MON</t>
  </si>
  <si>
    <t>Mongolia</t>
  </si>
  <si>
    <t>MGL</t>
  </si>
  <si>
    <t>Montenegro</t>
  </si>
  <si>
    <t>MNE</t>
  </si>
  <si>
    <t>Mozambique</t>
  </si>
  <si>
    <t>MOZ</t>
  </si>
  <si>
    <t>Myanmar</t>
  </si>
  <si>
    <t>MYA</t>
  </si>
  <si>
    <t>Namibia</t>
  </si>
  <si>
    <t>NAM</t>
  </si>
  <si>
    <t>Nepal</t>
  </si>
  <si>
    <t>NEP</t>
  </si>
  <si>
    <t>Niger</t>
  </si>
  <si>
    <t>NIG</t>
  </si>
  <si>
    <t>Nigeria</t>
  </si>
  <si>
    <t>NGR</t>
  </si>
  <si>
    <t>Uganda</t>
  </si>
  <si>
    <t>UGA</t>
  </si>
  <si>
    <t>Democratic People's Republic of Korea</t>
  </si>
  <si>
    <t>Russian Federation</t>
  </si>
  <si>
    <t>Rwanda</t>
  </si>
  <si>
    <t>RWA</t>
  </si>
  <si>
    <t>Sierra Leone</t>
  </si>
  <si>
    <t>SLE</t>
  </si>
  <si>
    <t>Sudan</t>
  </si>
  <si>
    <t>SUD</t>
  </si>
  <si>
    <t>Suriname</t>
  </si>
  <si>
    <t>SUR</t>
  </si>
  <si>
    <t>Syrian Arab Republic</t>
  </si>
  <si>
    <t>United Republic of Tanzania</t>
  </si>
  <si>
    <t>TAN</t>
  </si>
  <si>
    <t>Chad</t>
  </si>
  <si>
    <t>CHA</t>
  </si>
  <si>
    <t>Czech Republic</t>
  </si>
  <si>
    <t>Trinidad and Tobago</t>
  </si>
  <si>
    <t>TTO</t>
  </si>
  <si>
    <t>Turkmenistan</t>
  </si>
  <si>
    <t>TKM</t>
  </si>
  <si>
    <t>Zambia</t>
  </si>
  <si>
    <t>ZAM</t>
  </si>
  <si>
    <t>CISM COUNTRIES</t>
  </si>
  <si>
    <t>Year</t>
  </si>
  <si>
    <t>Nr.</t>
  </si>
  <si>
    <t>Location</t>
  </si>
  <si>
    <t>HOST COUNTRIES</t>
  </si>
  <si>
    <t>Male Individual Accuracy Gold</t>
  </si>
  <si>
    <t>Male Individual Accuracy Silver</t>
  </si>
  <si>
    <t>Male Individual Accuracy Bronze</t>
  </si>
  <si>
    <t>Male Individual Style Gold</t>
  </si>
  <si>
    <t>Male Individual Style Silver</t>
  </si>
  <si>
    <t>Male Individual Style Bronze</t>
  </si>
  <si>
    <t>Male Individual Overall Gold</t>
  </si>
  <si>
    <t>Male Individual Overall Silver</t>
  </si>
  <si>
    <t>Male Individual Overall Bronze</t>
  </si>
  <si>
    <t>Male Team Accuracy Gold</t>
  </si>
  <si>
    <t>Male Team Accuracy Silver</t>
  </si>
  <si>
    <t>Male Team Accuracy Bronze</t>
  </si>
  <si>
    <t>Male Formation Skydive Gold</t>
  </si>
  <si>
    <t>Male Formation Skydive Silver</t>
  </si>
  <si>
    <t>Male Formation Skydive Bronze</t>
  </si>
  <si>
    <t>Male Team Overall Gold</t>
  </si>
  <si>
    <t>Male Team Overall Silver</t>
  </si>
  <si>
    <t>Male Team Overall Bronze</t>
  </si>
  <si>
    <t>Male Junior Accuracy Gold</t>
  </si>
  <si>
    <t>Male Junior Accuracy Silver</t>
  </si>
  <si>
    <t>Male Junior Accuracy Bronze</t>
  </si>
  <si>
    <t>Male Junior Style Gold</t>
  </si>
  <si>
    <t>Male Junior Style Silver</t>
  </si>
  <si>
    <t>Male Junior Style Bronze</t>
  </si>
  <si>
    <t>Male Junior Overall Gold</t>
  </si>
  <si>
    <t>Male Junior Overall Silver</t>
  </si>
  <si>
    <t>Male Junior Overall Bronze</t>
  </si>
  <si>
    <t>Female Individual Accuracy Gold</t>
  </si>
  <si>
    <t>Female Individual Accuracy Silver</t>
  </si>
  <si>
    <t>Female Individual Accuracy Bronze</t>
  </si>
  <si>
    <t>Female Individual Style Gold</t>
  </si>
  <si>
    <t>Female Individual Style Silver</t>
  </si>
  <si>
    <t>Female Individual Style Bronze</t>
  </si>
  <si>
    <t>Female Individual Overall Gold</t>
  </si>
  <si>
    <t>Female Individual Overall Silver</t>
  </si>
  <si>
    <t>Female Individual Overall Bronze</t>
  </si>
  <si>
    <t>Female Team Accuracy Gold</t>
  </si>
  <si>
    <t>Female Team Accuracy Silver</t>
  </si>
  <si>
    <t>Female Team Accuracy Bronze</t>
  </si>
  <si>
    <t>Female Formation Skydive Gold</t>
  </si>
  <si>
    <t>Female Formation Skydive Silver</t>
  </si>
  <si>
    <t>Female Formation Skydive Bronze</t>
  </si>
  <si>
    <t>Female Team Overall Gold</t>
  </si>
  <si>
    <t>Female Team Overall Silver</t>
  </si>
  <si>
    <t>Female Team Overall Bronze</t>
  </si>
  <si>
    <t>Female Junior Accuracy Gold</t>
  </si>
  <si>
    <t>Female Junior Accuracy Silver</t>
  </si>
  <si>
    <t>Female Junior Accuracy Bronze</t>
  </si>
  <si>
    <t>Female Junior Style Gold</t>
  </si>
  <si>
    <t>Female Junior Style Silver</t>
  </si>
  <si>
    <t>Female Junior Style Bronze</t>
  </si>
  <si>
    <t>Female Junior Overall Gold</t>
  </si>
  <si>
    <t>Female Junior Overall Silver</t>
  </si>
  <si>
    <t>Female Junior Overall Bronze</t>
  </si>
  <si>
    <t>SUMME</t>
  </si>
  <si>
    <t>Rank</t>
  </si>
  <si>
    <t>Country</t>
  </si>
  <si>
    <t>Point G</t>
  </si>
  <si>
    <t>Point S</t>
  </si>
  <si>
    <t>Point B</t>
  </si>
  <si>
    <t>Point T</t>
  </si>
  <si>
    <t>1964    to</t>
  </si>
  <si>
    <t>TOT.</t>
  </si>
  <si>
    <t>All nations that have already participated
in a CISM WMPC since 1964.</t>
  </si>
  <si>
    <t>Host
Nation</t>
  </si>
  <si>
    <t>Short
code</t>
  </si>
  <si>
    <t xml:space="preserve">                             D I S C I P L I N E :</t>
  </si>
  <si>
    <t>Y E A R:</t>
  </si>
  <si>
    <t>Dem.Republic of the Congo</t>
  </si>
  <si>
    <t>Dem. Republic of Korea</t>
  </si>
  <si>
    <t>All WMPC from:</t>
  </si>
  <si>
    <t>BESCHREIBUNG - AKTUALISIEREN</t>
  </si>
  <si>
    <t>R -"enter-data"</t>
  </si>
  <si>
    <t>ausgeblendet</t>
  </si>
  <si>
    <t>Achtung bei EX-Aequo Wetungen (Mehrere gleiche Jahre anlegen)</t>
  </si>
  <si>
    <t>Formeln Spalte A+B Kopieren</t>
  </si>
  <si>
    <t>R-"SELEKTION"</t>
  </si>
  <si>
    <t>Letzte Jahreszahl hinzufügen</t>
  </si>
  <si>
    <t>Kontrolle ob neues Land dazugekommen ist</t>
  </si>
  <si>
    <t>R-"calc.rank"</t>
  </si>
  <si>
    <t>Daten neu sortieren A-P Reihenfolge:</t>
  </si>
  <si>
    <t>Reihenfolge: E-H-K nach größe absteigend</t>
  </si>
  <si>
    <t>Kopieren der Daten A-C nach Reg.Blatt "R" in Spalten  B-D (wegen Flaggen)</t>
  </si>
  <si>
    <t>R-"calc.year"</t>
  </si>
  <si>
    <t>R-"calc.nat"</t>
  </si>
  <si>
    <t>R-"calc.disziplin"</t>
  </si>
  <si>
    <t>Wird automatisch berechnet</t>
  </si>
  <si>
    <t>R -"Parameter"</t>
  </si>
  <si>
    <t>Keine Aktion erforderlich</t>
  </si>
  <si>
    <t>Eingabe der Ergebnisse vom letzten Wettkampf</t>
  </si>
  <si>
    <t>R-"O"</t>
  </si>
  <si>
    <t>Kontrolle top 5 Nationen (Flaggen)</t>
  </si>
  <si>
    <t>R-"R"</t>
  </si>
  <si>
    <t>Einfügen der Daten aus R-"calc.rank" A-C nach B-D</t>
  </si>
  <si>
    <t>Ex-aequo Ränge manuell korrigieren.</t>
  </si>
  <si>
    <t>R-"Y"</t>
  </si>
  <si>
    <t>R-"N"</t>
  </si>
  <si>
    <t>R-"D"</t>
  </si>
  <si>
    <t>SHORTCUTS DISCIPLIN</t>
  </si>
  <si>
    <t>PARTICIPATED COUNTRIES SINCE 1964</t>
  </si>
  <si>
    <t xml:space="preserve">  HOST COUNTRY:</t>
  </si>
  <si>
    <t>LOCATION:</t>
  </si>
  <si>
    <t xml:space="preserve">                           N A T I O N:</t>
  </si>
  <si>
    <t>Host country:</t>
  </si>
  <si>
    <t>Nation:</t>
  </si>
  <si>
    <t>Disziplin: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</si>
</sst>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€&quot;\ * #,##0.00_-;\-&quot;€&quot;\ * #,##0.00_-;_-&quot;€&quot;\ * &quot;-&quot;??_-;_-@_-"/>
    <numFmt numFmtId="164" formatCode="0.000"/>
  </numFmts>
  <fonts count="5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4"/>
      <color theme="0"/>
      <name val="Arial"/>
      <family val="2"/>
    </font>
    <font>
      <sz val="11"/>
      <color theme="0"/>
      <name val="Arial"/>
      <family val="2"/>
    </font>
    <font>
      <b/>
      <sz val="18"/>
      <color theme="0"/>
      <name val="Arial"/>
      <family val="2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name val="Arial"/>
      <family val="2"/>
    </font>
    <font>
      <b/>
      <sz val="18"/>
      <color theme="1"/>
      <name val="Arial"/>
      <family val="2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b/>
      <sz val="9"/>
      <name val="Arial"/>
      <family val="2"/>
    </font>
    <font>
      <b/>
      <sz val="10"/>
      <color theme="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i/>
      <sz val="11"/>
      <name val="Arial"/>
      <family val="2"/>
    </font>
    <font>
      <i/>
      <sz val="10"/>
      <name val="Arial"/>
      <family val="2"/>
    </font>
    <font>
      <i/>
      <sz val="11"/>
      <color theme="1"/>
      <name val="Calibri"/>
      <family val="2"/>
      <scheme val="minor"/>
    </font>
    <font>
      <sz val="10"/>
      <name val="Arial"/>
    </font>
    <font>
      <b/>
      <sz val="16"/>
      <name val="Arial"/>
      <family val="2"/>
    </font>
    <font>
      <sz val="16"/>
      <name val="Arial"/>
      <family val="2"/>
    </font>
    <font>
      <sz val="12"/>
      <name val="Arial"/>
      <family val="2"/>
    </font>
    <font>
      <i/>
      <sz val="8"/>
      <name val="Arial"/>
      <family val="2"/>
    </font>
    <font>
      <b/>
      <sz val="12"/>
      <name val="Arial"/>
      <family val="2"/>
    </font>
    <font>
      <b/>
      <sz val="28"/>
      <name val="Arial"/>
      <family val="2"/>
    </font>
    <font>
      <b/>
      <sz val="20"/>
      <name val="Arial"/>
      <family val="2"/>
    </font>
    <font>
      <b/>
      <sz val="22"/>
      <name val="Arial"/>
      <family val="2"/>
    </font>
    <font>
      <u/>
      <sz val="11"/>
      <color theme="10"/>
      <name val="Calibri"/>
      <family val="2"/>
      <scheme val="minor"/>
    </font>
    <font>
      <b/>
      <u/>
      <sz val="16"/>
      <color theme="0"/>
      <name val="Arial"/>
      <family val="2"/>
    </font>
    <font>
      <b/>
      <u/>
      <sz val="14"/>
      <color theme="0"/>
      <name val="Arial"/>
      <family val="2"/>
    </font>
    <font>
      <b/>
      <u/>
      <sz val="12"/>
      <color theme="0"/>
      <name val="Arial"/>
      <family val="2"/>
    </font>
    <font>
      <sz val="8"/>
      <name val="Calibri"/>
      <family val="2"/>
      <scheme val="minor"/>
    </font>
    <font>
      <b/>
      <sz val="20"/>
      <color theme="0"/>
      <name val="Arial"/>
      <family val="2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0"/>
      <name val="Arial"/>
      <family val="2"/>
    </font>
    <font>
      <sz val="8"/>
      <name val="Arial"/>
      <family val="2"/>
    </font>
    <font>
      <b/>
      <sz val="20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0"/>
      <name val="Arial"/>
      <family val="2"/>
    </font>
    <font>
      <b/>
      <sz val="10"/>
      <color theme="4" tint="-0.249977111117893"/>
      <name val="Arial"/>
      <family val="2"/>
    </font>
    <font>
      <b/>
      <sz val="10"/>
      <color rgb="FFFF33CC"/>
      <name val="Arial"/>
      <family val="2"/>
    </font>
    <font>
      <b/>
      <sz val="11"/>
      <name val="Calibri"/>
      <family val="2"/>
      <scheme val="minor"/>
    </font>
    <font>
      <b/>
      <sz val="20"/>
      <color rgb="FF00B0F0"/>
      <name val="Arial"/>
      <family val="2"/>
    </font>
    <font>
      <b/>
      <sz val="16"/>
      <color rgb="FFFF0000"/>
      <name val="Arial"/>
      <family val="2"/>
    </font>
    <font>
      <b/>
      <sz val="18"/>
      <color rgb="FFFF000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CC9900"/>
        <bgColor indexed="64"/>
      </patternFill>
    </fill>
  </fills>
  <borders count="1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dashed">
        <color indexed="64"/>
      </right>
      <top style="thick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ck">
        <color indexed="64"/>
      </top>
      <bottom style="dashed">
        <color indexed="64"/>
      </bottom>
      <diagonal/>
    </border>
    <border>
      <left style="dashed">
        <color indexed="64"/>
      </left>
      <right/>
      <top style="thick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thick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ck">
        <color indexed="64"/>
      </top>
      <bottom style="dashed">
        <color indexed="64"/>
      </bottom>
      <diagonal/>
    </border>
    <border>
      <left style="dashed">
        <color indexed="64"/>
      </left>
      <right style="thick">
        <color indexed="64"/>
      </right>
      <top style="thick">
        <color indexed="64"/>
      </top>
      <bottom style="dashed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dashed">
        <color indexed="64"/>
      </left>
      <right style="thick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dashed">
        <color indexed="64"/>
      </right>
      <top style="dashed">
        <color indexed="64"/>
      </top>
      <bottom style="thick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ck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ck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dashed">
        <color indexed="64"/>
      </bottom>
      <diagonal/>
    </border>
    <border>
      <left style="dashed">
        <color indexed="64"/>
      </left>
      <right style="thick">
        <color indexed="64"/>
      </right>
      <top style="dashed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/>
      <top style="thick">
        <color auto="1"/>
      </top>
      <bottom style="medium">
        <color auto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thick">
        <color auto="1"/>
      </bottom>
      <diagonal/>
    </border>
  </borders>
  <cellStyleXfs count="4">
    <xf numFmtId="0" fontId="0" fillId="0" borderId="0"/>
    <xf numFmtId="44" fontId="12" fillId="0" borderId="0" applyFont="0" applyFill="0" applyBorder="0" applyAlignment="0" applyProtection="0"/>
    <xf numFmtId="0" fontId="28" fillId="0" borderId="0"/>
    <xf numFmtId="0" fontId="37" fillId="0" borderId="0" applyNumberFormat="0" applyFill="0" applyBorder="0" applyAlignment="0" applyProtection="0"/>
  </cellStyleXfs>
  <cellXfs count="70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1" fillId="8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/>
    </xf>
    <xf numFmtId="0" fontId="1" fillId="2" borderId="5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0" fillId="9" borderId="8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3" fillId="9" borderId="0" xfId="0" applyFont="1" applyFill="1" applyAlignment="1">
      <alignment vertical="center"/>
    </xf>
    <xf numFmtId="3" fontId="5" fillId="9" borderId="0" xfId="0" applyNumberFormat="1" applyFont="1" applyFill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44" fontId="14" fillId="0" borderId="0" xfId="1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44" fontId="18" fillId="0" borderId="0" xfId="1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0" fontId="7" fillId="7" borderId="1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3" fillId="12" borderId="26" xfId="0" applyFont="1" applyFill="1" applyBorder="1" applyAlignment="1">
      <alignment vertical="center"/>
    </xf>
    <xf numFmtId="0" fontId="3" fillId="10" borderId="26" xfId="0" applyFont="1" applyFill="1" applyBorder="1" applyAlignment="1">
      <alignment vertical="center"/>
    </xf>
    <xf numFmtId="0" fontId="3" fillId="11" borderId="26" xfId="0" applyFont="1" applyFill="1" applyBorder="1" applyAlignment="1">
      <alignment vertical="center"/>
    </xf>
    <xf numFmtId="0" fontId="3" fillId="0" borderId="38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 wrapText="1"/>
    </xf>
    <xf numFmtId="0" fontId="10" fillId="0" borderId="28" xfId="0" applyFont="1" applyBorder="1" applyAlignment="1">
      <alignment vertical="center"/>
    </xf>
    <xf numFmtId="0" fontId="3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 wrapText="1"/>
    </xf>
    <xf numFmtId="0" fontId="10" fillId="0" borderId="20" xfId="0" applyFont="1" applyBorder="1" applyAlignment="1">
      <alignment vertical="center"/>
    </xf>
    <xf numFmtId="0" fontId="14" fillId="0" borderId="39" xfId="0" applyFont="1" applyBorder="1" applyAlignment="1">
      <alignment vertical="center"/>
    </xf>
    <xf numFmtId="0" fontId="20" fillId="3" borderId="8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/>
    </xf>
    <xf numFmtId="0" fontId="20" fillId="3" borderId="9" xfId="0" applyFont="1" applyFill="1" applyBorder="1" applyAlignment="1">
      <alignment horizontal="center" vertical="center"/>
    </xf>
    <xf numFmtId="0" fontId="20" fillId="7" borderId="8" xfId="0" applyFont="1" applyFill="1" applyBorder="1" applyAlignment="1">
      <alignment horizontal="center" vertical="center"/>
    </xf>
    <xf numFmtId="0" fontId="20" fillId="7" borderId="1" xfId="0" applyFont="1" applyFill="1" applyBorder="1" applyAlignment="1">
      <alignment horizontal="center" vertical="center"/>
    </xf>
    <xf numFmtId="0" fontId="20" fillId="7" borderId="5" xfId="0" applyFont="1" applyFill="1" applyBorder="1" applyAlignment="1">
      <alignment horizontal="center" vertical="center"/>
    </xf>
    <xf numFmtId="0" fontId="20" fillId="7" borderId="9" xfId="0" applyFont="1" applyFill="1" applyBorder="1" applyAlignment="1">
      <alignment horizontal="center" vertical="center"/>
    </xf>
    <xf numFmtId="0" fontId="15" fillId="0" borderId="42" xfId="0" applyFont="1" applyBorder="1" applyAlignment="1">
      <alignment vertical="center" wrapText="1"/>
    </xf>
    <xf numFmtId="0" fontId="13" fillId="0" borderId="42" xfId="0" applyFont="1" applyBorder="1" applyAlignment="1">
      <alignment vertical="center"/>
    </xf>
    <xf numFmtId="0" fontId="0" fillId="0" borderId="0" xfId="0" applyBorder="1"/>
    <xf numFmtId="3" fontId="22" fillId="0" borderId="0" xfId="0" applyNumberFormat="1" applyFont="1" applyFill="1" applyAlignment="1">
      <alignment vertical="center"/>
    </xf>
    <xf numFmtId="3" fontId="21" fillId="9" borderId="7" xfId="0" applyNumberFormat="1" applyFont="1" applyFill="1" applyBorder="1" applyAlignment="1">
      <alignment horizontal="center" vertical="center"/>
    </xf>
    <xf numFmtId="3" fontId="15" fillId="9" borderId="8" xfId="0" applyNumberFormat="1" applyFont="1" applyFill="1" applyBorder="1" applyAlignment="1">
      <alignment horizontal="center" vertical="center"/>
    </xf>
    <xf numFmtId="3" fontId="15" fillId="9" borderId="1" xfId="0" applyNumberFormat="1" applyFont="1" applyFill="1" applyBorder="1" applyAlignment="1">
      <alignment horizontal="center" vertical="center"/>
    </xf>
    <xf numFmtId="3" fontId="15" fillId="9" borderId="5" xfId="0" applyNumberFormat="1" applyFont="1" applyFill="1" applyBorder="1" applyAlignment="1">
      <alignment horizontal="center" vertical="center"/>
    </xf>
    <xf numFmtId="3" fontId="15" fillId="9" borderId="9" xfId="0" applyNumberFormat="1" applyFont="1" applyFill="1" applyBorder="1" applyAlignment="1">
      <alignment horizontal="center" vertical="center"/>
    </xf>
    <xf numFmtId="3" fontId="23" fillId="0" borderId="0" xfId="0" applyNumberFormat="1" applyFont="1" applyFill="1" applyBorder="1" applyAlignment="1">
      <alignment horizontal="center" vertical="center"/>
    </xf>
    <xf numFmtId="3" fontId="24" fillId="0" borderId="0" xfId="0" applyNumberFormat="1" applyFont="1"/>
    <xf numFmtId="0" fontId="13" fillId="0" borderId="7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 wrapText="1"/>
    </xf>
    <xf numFmtId="0" fontId="0" fillId="0" borderId="0" xfId="0" applyFont="1"/>
    <xf numFmtId="0" fontId="7" fillId="12" borderId="38" xfId="0" applyFont="1" applyFill="1" applyBorder="1" applyAlignment="1">
      <alignment horizontal="center" vertical="center"/>
    </xf>
    <xf numFmtId="0" fontId="7" fillId="12" borderId="28" xfId="0" applyFont="1" applyFill="1" applyBorder="1" applyAlignment="1">
      <alignment horizontal="center" vertical="center"/>
    </xf>
    <xf numFmtId="0" fontId="7" fillId="12" borderId="29" xfId="0" applyFont="1" applyFill="1" applyBorder="1" applyAlignment="1">
      <alignment horizontal="center" vertical="center"/>
    </xf>
    <xf numFmtId="3" fontId="21" fillId="9" borderId="8" xfId="0" applyNumberFormat="1" applyFont="1" applyFill="1" applyBorder="1" applyAlignment="1">
      <alignment horizontal="center" vertical="center"/>
    </xf>
    <xf numFmtId="3" fontId="21" fillId="9" borderId="43" xfId="0" applyNumberFormat="1" applyFont="1" applyFill="1" applyBorder="1" applyAlignment="1">
      <alignment horizontal="center" vertical="center"/>
    </xf>
    <xf numFmtId="0" fontId="21" fillId="0" borderId="8" xfId="0" applyFont="1" applyBorder="1" applyAlignment="1">
      <alignment horizontal="center" vertical="center" wrapText="1"/>
    </xf>
    <xf numFmtId="0" fontId="21" fillId="0" borderId="4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0" fontId="7" fillId="7" borderId="28" xfId="0" applyFont="1" applyFill="1" applyBorder="1" applyAlignment="1">
      <alignment horizontal="center" vertical="center"/>
    </xf>
    <xf numFmtId="0" fontId="7" fillId="7" borderId="29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/>
    </xf>
    <xf numFmtId="0" fontId="0" fillId="0" borderId="0" xfId="0" applyFill="1" applyBorder="1"/>
    <xf numFmtId="0" fontId="1" fillId="9" borderId="44" xfId="0" applyFont="1" applyFill="1" applyBorder="1" applyAlignment="1">
      <alignment horizontal="center" vertical="center"/>
    </xf>
    <xf numFmtId="3" fontId="21" fillId="9" borderId="45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3" fontId="21" fillId="0" borderId="0" xfId="0" applyNumberFormat="1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 wrapText="1"/>
    </xf>
    <xf numFmtId="0" fontId="15" fillId="0" borderId="46" xfId="0" applyFont="1" applyBorder="1" applyAlignment="1">
      <alignment vertical="center" wrapText="1"/>
    </xf>
    <xf numFmtId="0" fontId="15" fillId="0" borderId="9" xfId="0" applyFont="1" applyBorder="1" applyAlignment="1">
      <alignment vertical="center" wrapText="1"/>
    </xf>
    <xf numFmtId="0" fontId="13" fillId="0" borderId="9" xfId="0" applyFont="1" applyBorder="1" applyAlignment="1">
      <alignment vertical="center"/>
    </xf>
    <xf numFmtId="0" fontId="15" fillId="0" borderId="19" xfId="0" applyFont="1" applyBorder="1" applyAlignment="1">
      <alignment horizontal="center" vertical="center" wrapText="1"/>
    </xf>
    <xf numFmtId="0" fontId="15" fillId="0" borderId="21" xfId="0" applyFont="1" applyBorder="1" applyAlignment="1">
      <alignment vertical="center" wrapText="1"/>
    </xf>
    <xf numFmtId="0" fontId="7" fillId="0" borderId="42" xfId="0" applyFont="1" applyFill="1" applyBorder="1" applyAlignment="1">
      <alignment horizontal="center" vertical="center"/>
    </xf>
    <xf numFmtId="3" fontId="22" fillId="0" borderId="42" xfId="0" applyNumberFormat="1" applyFont="1" applyFill="1" applyBorder="1" applyAlignment="1">
      <alignment horizontal="center" vertical="center"/>
    </xf>
    <xf numFmtId="3" fontId="25" fillId="9" borderId="7" xfId="0" applyNumberFormat="1" applyFont="1" applyFill="1" applyBorder="1" applyAlignment="1">
      <alignment horizontal="center" vertical="center"/>
    </xf>
    <xf numFmtId="3" fontId="25" fillId="9" borderId="43" xfId="0" applyNumberFormat="1" applyFont="1" applyFill="1" applyBorder="1" applyAlignment="1">
      <alignment horizontal="center" vertical="center"/>
    </xf>
    <xf numFmtId="0" fontId="26" fillId="0" borderId="7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6" fillId="0" borderId="33" xfId="0" applyFont="1" applyBorder="1" applyAlignment="1">
      <alignment horizontal="center" vertical="center" wrapText="1"/>
    </xf>
    <xf numFmtId="0" fontId="26" fillId="0" borderId="24" xfId="0" applyFont="1" applyBorder="1" applyAlignment="1">
      <alignment horizontal="center" vertical="center" wrapText="1"/>
    </xf>
    <xf numFmtId="0" fontId="30" fillId="0" borderId="0" xfId="2" applyFont="1" applyAlignment="1">
      <alignment vertical="center"/>
    </xf>
    <xf numFmtId="0" fontId="23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0" fontId="23" fillId="0" borderId="0" xfId="2" applyFont="1" applyAlignment="1">
      <alignment horizontal="center" vertical="center"/>
    </xf>
    <xf numFmtId="0" fontId="32" fillId="0" borderId="0" xfId="2" applyFont="1" applyAlignment="1">
      <alignment horizontal="center" vertical="center"/>
    </xf>
    <xf numFmtId="0" fontId="32" fillId="0" borderId="0" xfId="2" applyFont="1" applyAlignment="1">
      <alignment vertical="center"/>
    </xf>
    <xf numFmtId="0" fontId="32" fillId="0" borderId="58" xfId="2" applyFont="1" applyBorder="1" applyAlignment="1">
      <alignment horizontal="center" vertical="center"/>
    </xf>
    <xf numFmtId="0" fontId="32" fillId="0" borderId="59" xfId="2" applyFont="1" applyBorder="1" applyAlignment="1">
      <alignment horizontal="center" vertical="center"/>
    </xf>
    <xf numFmtId="0" fontId="19" fillId="0" borderId="60" xfId="2" applyFont="1" applyBorder="1" applyAlignment="1">
      <alignment horizontal="center" vertical="center"/>
    </xf>
    <xf numFmtId="0" fontId="32" fillId="0" borderId="61" xfId="2" applyFont="1" applyBorder="1" applyAlignment="1">
      <alignment horizontal="center" vertical="center"/>
    </xf>
    <xf numFmtId="0" fontId="15" fillId="0" borderId="48" xfId="2" applyFont="1" applyBorder="1" applyAlignment="1">
      <alignment horizontal="center" vertical="center" wrapText="1"/>
    </xf>
    <xf numFmtId="0" fontId="33" fillId="0" borderId="47" xfId="2" applyFont="1" applyBorder="1" applyAlignment="1">
      <alignment horizontal="center" vertical="center" wrapText="1"/>
    </xf>
    <xf numFmtId="0" fontId="32" fillId="0" borderId="48" xfId="2" applyFont="1" applyBorder="1" applyAlignment="1">
      <alignment horizontal="center" vertical="center" wrapText="1"/>
    </xf>
    <xf numFmtId="0" fontId="32" fillId="0" borderId="63" xfId="2" applyFont="1" applyBorder="1" applyAlignment="1">
      <alignment horizontal="center" vertical="center" wrapText="1"/>
    </xf>
    <xf numFmtId="0" fontId="33" fillId="0" borderId="64" xfId="2" applyFont="1" applyBorder="1" applyAlignment="1">
      <alignment horizontal="center" vertical="center" wrapText="1"/>
    </xf>
    <xf numFmtId="0" fontId="31" fillId="0" borderId="0" xfId="2" applyFont="1" applyAlignment="1">
      <alignment vertical="center" wrapText="1"/>
    </xf>
    <xf numFmtId="0" fontId="23" fillId="0" borderId="0" xfId="2" applyFont="1" applyAlignment="1">
      <alignment vertical="center" wrapText="1"/>
    </xf>
    <xf numFmtId="0" fontId="15" fillId="0" borderId="66" xfId="2" applyFont="1" applyBorder="1" applyAlignment="1">
      <alignment horizontal="center" vertical="center" wrapText="1"/>
    </xf>
    <xf numFmtId="0" fontId="33" fillId="0" borderId="65" xfId="2" applyFont="1" applyBorder="1" applyAlignment="1">
      <alignment horizontal="center" vertical="center" wrapText="1"/>
    </xf>
    <xf numFmtId="0" fontId="33" fillId="0" borderId="30" xfId="2" applyFont="1" applyBorder="1" applyAlignment="1">
      <alignment horizontal="center" vertical="center" wrapText="1"/>
    </xf>
    <xf numFmtId="0" fontId="33" fillId="0" borderId="65" xfId="2" applyFont="1" applyBorder="1" applyAlignment="1">
      <alignment horizontal="center" vertical="center"/>
    </xf>
    <xf numFmtId="0" fontId="33" fillId="0" borderId="30" xfId="2" applyFont="1" applyBorder="1" applyAlignment="1">
      <alignment horizontal="center" vertical="center"/>
    </xf>
    <xf numFmtId="0" fontId="33" fillId="0" borderId="56" xfId="2" applyFont="1" applyBorder="1" applyAlignment="1">
      <alignment horizontal="center" vertical="center"/>
    </xf>
    <xf numFmtId="0" fontId="15" fillId="0" borderId="1" xfId="2" applyFont="1" applyBorder="1" applyAlignment="1">
      <alignment horizontal="center" vertical="center" wrapText="1"/>
    </xf>
    <xf numFmtId="0" fontId="33" fillId="0" borderId="8" xfId="2" applyFont="1" applyBorder="1" applyAlignment="1">
      <alignment horizontal="center" vertical="center"/>
    </xf>
    <xf numFmtId="0" fontId="15" fillId="0" borderId="69" xfId="2" applyFont="1" applyBorder="1" applyAlignment="1">
      <alignment horizontal="center" vertical="center" wrapText="1"/>
    </xf>
    <xf numFmtId="0" fontId="33" fillId="0" borderId="68" xfId="2" applyFont="1" applyBorder="1" applyAlignment="1">
      <alignment horizontal="center" vertical="center" wrapText="1"/>
    </xf>
    <xf numFmtId="0" fontId="33" fillId="0" borderId="72" xfId="2" applyFont="1" applyBorder="1" applyAlignment="1">
      <alignment horizontal="center" vertical="center" wrapText="1"/>
    </xf>
    <xf numFmtId="0" fontId="29" fillId="0" borderId="0" xfId="2" applyFont="1" applyAlignment="1">
      <alignment vertical="center"/>
    </xf>
    <xf numFmtId="0" fontId="19" fillId="14" borderId="60" xfId="2" applyFont="1" applyFill="1" applyBorder="1" applyAlignment="1">
      <alignment horizontal="center" vertical="center"/>
    </xf>
    <xf numFmtId="0" fontId="32" fillId="14" borderId="58" xfId="2" applyFont="1" applyFill="1" applyBorder="1" applyAlignment="1">
      <alignment horizontal="center" vertical="center"/>
    </xf>
    <xf numFmtId="0" fontId="32" fillId="14" borderId="62" xfId="2" applyFont="1" applyFill="1" applyBorder="1" applyAlignment="1">
      <alignment horizontal="center" vertical="center"/>
    </xf>
    <xf numFmtId="0" fontId="33" fillId="14" borderId="64" xfId="2" applyFont="1" applyFill="1" applyBorder="1" applyAlignment="1">
      <alignment horizontal="center" vertical="center" wrapText="1"/>
    </xf>
    <xf numFmtId="0" fontId="32" fillId="14" borderId="48" xfId="2" applyFont="1" applyFill="1" applyBorder="1" applyAlignment="1">
      <alignment horizontal="center" vertical="center" wrapText="1"/>
    </xf>
    <xf numFmtId="0" fontId="32" fillId="14" borderId="49" xfId="2" applyFont="1" applyFill="1" applyBorder="1" applyAlignment="1">
      <alignment horizontal="center" vertical="center" wrapText="1"/>
    </xf>
    <xf numFmtId="0" fontId="33" fillId="14" borderId="30" xfId="2" applyFont="1" applyFill="1" applyBorder="1" applyAlignment="1">
      <alignment horizontal="center" vertical="center" wrapText="1"/>
    </xf>
    <xf numFmtId="0" fontId="33" fillId="14" borderId="30" xfId="2" applyFont="1" applyFill="1" applyBorder="1" applyAlignment="1">
      <alignment horizontal="center" vertical="center"/>
    </xf>
    <xf numFmtId="0" fontId="33" fillId="14" borderId="8" xfId="2" applyFont="1" applyFill="1" applyBorder="1" applyAlignment="1">
      <alignment horizontal="center" vertical="center"/>
    </xf>
    <xf numFmtId="0" fontId="33" fillId="14" borderId="72" xfId="2" applyFont="1" applyFill="1" applyBorder="1" applyAlignment="1">
      <alignment horizontal="center" vertical="center" wrapText="1"/>
    </xf>
    <xf numFmtId="0" fontId="33" fillId="0" borderId="47" xfId="2" applyFont="1" applyBorder="1" applyAlignment="1">
      <alignment vertical="center" wrapText="1"/>
    </xf>
    <xf numFmtId="0" fontId="33" fillId="0" borderId="65" xfId="2" applyFont="1" applyBorder="1" applyAlignment="1">
      <alignment vertical="center" wrapText="1"/>
    </xf>
    <xf numFmtId="0" fontId="33" fillId="0" borderId="56" xfId="2" applyFont="1" applyBorder="1" applyAlignment="1">
      <alignment vertical="center" wrapText="1"/>
    </xf>
    <xf numFmtId="0" fontId="33" fillId="0" borderId="68" xfId="2" applyFont="1" applyBorder="1" applyAlignment="1">
      <alignment vertical="center" wrapText="1"/>
    </xf>
    <xf numFmtId="0" fontId="33" fillId="0" borderId="0" xfId="2" applyFont="1" applyFill="1" applyBorder="1" applyAlignment="1">
      <alignment vertical="center"/>
    </xf>
    <xf numFmtId="0" fontId="31" fillId="0" borderId="0" xfId="2" applyFont="1" applyAlignment="1">
      <alignment horizontal="center" vertical="center"/>
    </xf>
    <xf numFmtId="0" fontId="15" fillId="0" borderId="47" xfId="2" applyFont="1" applyBorder="1" applyAlignment="1">
      <alignment horizontal="center" vertical="center" wrapText="1"/>
    </xf>
    <xf numFmtId="0" fontId="21" fillId="0" borderId="64" xfId="2" applyFont="1" applyBorder="1" applyAlignment="1">
      <alignment horizontal="center" vertical="center" wrapText="1"/>
    </xf>
    <xf numFmtId="0" fontId="21" fillId="14" borderId="64" xfId="2" applyFont="1" applyFill="1" applyBorder="1" applyAlignment="1">
      <alignment horizontal="center" vertical="center" wrapText="1"/>
    </xf>
    <xf numFmtId="0" fontId="28" fillId="0" borderId="57" xfId="2" applyBorder="1" applyAlignment="1">
      <alignment vertical="center"/>
    </xf>
    <xf numFmtId="0" fontId="15" fillId="0" borderId="56" xfId="2" applyFont="1" applyBorder="1" applyAlignment="1">
      <alignment horizontal="center" vertical="center" wrapText="1"/>
    </xf>
    <xf numFmtId="0" fontId="32" fillId="0" borderId="1" xfId="2" applyFont="1" applyBorder="1" applyAlignment="1">
      <alignment horizontal="center" vertical="center" wrapText="1"/>
    </xf>
    <xf numFmtId="0" fontId="32" fillId="0" borderId="9" xfId="2" applyFont="1" applyBorder="1" applyAlignment="1">
      <alignment horizontal="center" vertical="center" wrapText="1"/>
    </xf>
    <xf numFmtId="0" fontId="21" fillId="0" borderId="8" xfId="2" applyFont="1" applyBorder="1" applyAlignment="1">
      <alignment horizontal="center" vertical="center" wrapText="1"/>
    </xf>
    <xf numFmtId="0" fontId="21" fillId="14" borderId="8" xfId="2" applyFont="1" applyFill="1" applyBorder="1" applyAlignment="1">
      <alignment horizontal="center" vertical="center" wrapText="1"/>
    </xf>
    <xf numFmtId="0" fontId="32" fillId="14" borderId="1" xfId="2" applyFont="1" applyFill="1" applyBorder="1" applyAlignment="1">
      <alignment horizontal="center" vertical="center" wrapText="1"/>
    </xf>
    <xf numFmtId="0" fontId="32" fillId="14" borderId="57" xfId="2" applyFont="1" applyFill="1" applyBorder="1" applyAlignment="1">
      <alignment horizontal="center" vertical="center" wrapText="1"/>
    </xf>
    <xf numFmtId="0" fontId="19" fillId="0" borderId="73" xfId="2" applyFont="1" applyBorder="1" applyAlignment="1">
      <alignment horizontal="center" vertical="center"/>
    </xf>
    <xf numFmtId="0" fontId="15" fillId="0" borderId="65" xfId="2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/>
    </xf>
    <xf numFmtId="0" fontId="33" fillId="9" borderId="0" xfId="2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5" fillId="0" borderId="7" xfId="2" applyFont="1" applyBorder="1" applyAlignment="1">
      <alignment horizontal="center" vertical="center" wrapText="1"/>
    </xf>
    <xf numFmtId="0" fontId="31" fillId="0" borderId="86" xfId="2" applyFont="1" applyBorder="1" applyAlignment="1">
      <alignment vertical="center" wrapText="1"/>
    </xf>
    <xf numFmtId="0" fontId="33" fillId="0" borderId="88" xfId="2" applyFont="1" applyBorder="1" applyAlignment="1">
      <alignment horizontal="center" vertical="center" wrapText="1"/>
    </xf>
    <xf numFmtId="0" fontId="33" fillId="0" borderId="86" xfId="2" applyFont="1" applyBorder="1" applyAlignment="1">
      <alignment horizontal="center" vertical="center" wrapText="1"/>
    </xf>
    <xf numFmtId="0" fontId="33" fillId="0" borderId="0" xfId="2" applyFont="1" applyAlignment="1">
      <alignment horizontal="center" vertical="center"/>
    </xf>
    <xf numFmtId="0" fontId="33" fillId="9" borderId="0" xfId="2" applyFont="1" applyFill="1" applyAlignment="1">
      <alignment vertical="center"/>
    </xf>
    <xf numFmtId="3" fontId="25" fillId="9" borderId="1" xfId="0" applyNumberFormat="1" applyFont="1" applyFill="1" applyBorder="1" applyAlignment="1">
      <alignment horizontal="center" vertical="center"/>
    </xf>
    <xf numFmtId="3" fontId="25" fillId="9" borderId="9" xfId="0" applyNumberFormat="1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6" fillId="0" borderId="20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16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6" fillId="19" borderId="2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3" fillId="8" borderId="0" xfId="0" applyFont="1" applyFill="1" applyAlignment="1">
      <alignment vertical="center"/>
    </xf>
    <xf numFmtId="0" fontId="0" fillId="8" borderId="0" xfId="0" applyFill="1" applyAlignment="1">
      <alignment horizontal="center" vertical="center"/>
    </xf>
    <xf numFmtId="0" fontId="45" fillId="20" borderId="1" xfId="0" applyFont="1" applyFill="1" applyBorder="1" applyAlignment="1">
      <alignment horizontal="center" vertical="center" wrapText="1"/>
    </xf>
    <xf numFmtId="0" fontId="15" fillId="20" borderId="1" xfId="0" applyFont="1" applyFill="1" applyBorder="1" applyAlignment="1">
      <alignment horizontal="center" vertical="center"/>
    </xf>
    <xf numFmtId="1" fontId="23" fillId="0" borderId="1" xfId="0" applyNumberFormat="1" applyFont="1" applyBorder="1" applyAlignment="1">
      <alignment horizontal="left" vertical="center"/>
    </xf>
    <xf numFmtId="0" fontId="23" fillId="0" borderId="1" xfId="0" applyFont="1" applyBorder="1" applyAlignment="1">
      <alignment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46" fillId="0" borderId="48" xfId="2" applyFont="1" applyBorder="1" applyAlignment="1">
      <alignment horizontal="center" vertical="center" wrapText="1"/>
    </xf>
    <xf numFmtId="0" fontId="46" fillId="0" borderId="63" xfId="2" applyFont="1" applyBorder="1" applyAlignment="1">
      <alignment horizontal="center" vertical="center" wrapText="1"/>
    </xf>
    <xf numFmtId="0" fontId="46" fillId="14" borderId="48" xfId="2" applyFont="1" applyFill="1" applyBorder="1" applyAlignment="1">
      <alignment horizontal="center" vertical="center" wrapText="1"/>
    </xf>
    <xf numFmtId="0" fontId="46" fillId="14" borderId="49" xfId="2" applyFont="1" applyFill="1" applyBorder="1" applyAlignment="1">
      <alignment horizontal="center" vertical="center" wrapText="1"/>
    </xf>
    <xf numFmtId="0" fontId="46" fillId="0" borderId="66" xfId="2" applyFont="1" applyBorder="1" applyAlignment="1">
      <alignment horizontal="center" vertical="center" wrapText="1"/>
    </xf>
    <xf numFmtId="0" fontId="46" fillId="0" borderId="46" xfId="2" applyFont="1" applyBorder="1" applyAlignment="1">
      <alignment horizontal="center" vertical="center" wrapText="1"/>
    </xf>
    <xf numFmtId="0" fontId="46" fillId="14" borderId="66" xfId="2" applyFont="1" applyFill="1" applyBorder="1" applyAlignment="1">
      <alignment horizontal="center" vertical="center" wrapText="1"/>
    </xf>
    <xf numFmtId="0" fontId="46" fillId="14" borderId="67" xfId="2" applyFont="1" applyFill="1" applyBorder="1" applyAlignment="1">
      <alignment horizontal="center" vertical="center" wrapText="1"/>
    </xf>
    <xf numFmtId="0" fontId="46" fillId="0" borderId="66" xfId="2" applyFont="1" applyBorder="1" applyAlignment="1">
      <alignment horizontal="center" vertical="center"/>
    </xf>
    <xf numFmtId="0" fontId="46" fillId="0" borderId="46" xfId="2" applyFont="1" applyBorder="1" applyAlignment="1">
      <alignment horizontal="center" vertical="center"/>
    </xf>
    <xf numFmtId="0" fontId="46" fillId="14" borderId="66" xfId="2" applyFont="1" applyFill="1" applyBorder="1" applyAlignment="1">
      <alignment horizontal="center" vertical="center"/>
    </xf>
    <xf numFmtId="0" fontId="46" fillId="14" borderId="67" xfId="2" applyFont="1" applyFill="1" applyBorder="1" applyAlignment="1">
      <alignment horizontal="center" vertical="center"/>
    </xf>
    <xf numFmtId="0" fontId="46" fillId="0" borderId="1" xfId="2" applyFont="1" applyBorder="1" applyAlignment="1">
      <alignment horizontal="center" vertical="center"/>
    </xf>
    <xf numFmtId="0" fontId="46" fillId="0" borderId="9" xfId="2" applyFont="1" applyBorder="1" applyAlignment="1">
      <alignment horizontal="center" vertical="center"/>
    </xf>
    <xf numFmtId="0" fontId="46" fillId="14" borderId="1" xfId="2" applyFont="1" applyFill="1" applyBorder="1" applyAlignment="1">
      <alignment horizontal="center" vertical="center"/>
    </xf>
    <xf numFmtId="0" fontId="46" fillId="14" borderId="57" xfId="2" applyFont="1" applyFill="1" applyBorder="1" applyAlignment="1">
      <alignment horizontal="center" vertical="center"/>
    </xf>
    <xf numFmtId="0" fontId="46" fillId="0" borderId="69" xfId="2" applyFont="1" applyBorder="1" applyAlignment="1">
      <alignment horizontal="center" vertical="center" wrapText="1"/>
    </xf>
    <xf numFmtId="0" fontId="46" fillId="0" borderId="71" xfId="2" applyFont="1" applyBorder="1" applyAlignment="1">
      <alignment horizontal="center" vertical="center"/>
    </xf>
    <xf numFmtId="0" fontId="46" fillId="0" borderId="69" xfId="2" applyFont="1" applyBorder="1" applyAlignment="1">
      <alignment horizontal="center" vertical="center"/>
    </xf>
    <xf numFmtId="0" fontId="46" fillId="14" borderId="69" xfId="2" applyFont="1" applyFill="1" applyBorder="1" applyAlignment="1">
      <alignment horizontal="center" vertical="center"/>
    </xf>
    <xf numFmtId="0" fontId="46" fillId="14" borderId="70" xfId="2" applyFont="1" applyFill="1" applyBorder="1" applyAlignment="1">
      <alignment horizontal="center" vertical="center"/>
    </xf>
    <xf numFmtId="0" fontId="33" fillId="4" borderId="50" xfId="2" applyFont="1" applyFill="1" applyBorder="1" applyAlignment="1">
      <alignment horizontal="center" vertical="center"/>
    </xf>
    <xf numFmtId="0" fontId="33" fillId="5" borderId="53" xfId="2" applyFont="1" applyFill="1" applyBorder="1" applyAlignment="1">
      <alignment horizontal="center" vertical="center"/>
    </xf>
    <xf numFmtId="0" fontId="33" fillId="6" borderId="53" xfId="2" applyFont="1" applyFill="1" applyBorder="1" applyAlignment="1">
      <alignment horizontal="center" vertical="center"/>
    </xf>
    <xf numFmtId="0" fontId="46" fillId="0" borderId="1" xfId="2" applyFont="1" applyBorder="1" applyAlignment="1">
      <alignment horizontal="center" vertical="center" wrapText="1"/>
    </xf>
    <xf numFmtId="0" fontId="46" fillId="0" borderId="9" xfId="2" applyFont="1" applyBorder="1" applyAlignment="1">
      <alignment horizontal="center" vertical="center" wrapText="1"/>
    </xf>
    <xf numFmtId="0" fontId="46" fillId="14" borderId="1" xfId="2" applyFont="1" applyFill="1" applyBorder="1" applyAlignment="1">
      <alignment horizontal="center" vertical="center" wrapText="1"/>
    </xf>
    <xf numFmtId="0" fontId="46" fillId="14" borderId="57" xfId="2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11" fillId="4" borderId="12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left" vertical="center"/>
    </xf>
    <xf numFmtId="0" fontId="15" fillId="4" borderId="12" xfId="0" applyFont="1" applyFill="1" applyBorder="1" applyAlignment="1">
      <alignment horizontal="center" vertical="center"/>
    </xf>
    <xf numFmtId="0" fontId="33" fillId="0" borderId="56" xfId="2" applyFont="1" applyBorder="1" applyAlignment="1">
      <alignment horizontal="center" vertical="center" wrapText="1"/>
    </xf>
    <xf numFmtId="0" fontId="33" fillId="0" borderId="8" xfId="2" applyFont="1" applyBorder="1" applyAlignment="1">
      <alignment horizontal="center" vertical="center" wrapText="1"/>
    </xf>
    <xf numFmtId="0" fontId="33" fillId="14" borderId="8" xfId="2" applyFont="1" applyFill="1" applyBorder="1" applyAlignment="1">
      <alignment horizontal="center" vertical="center" wrapText="1"/>
    </xf>
    <xf numFmtId="0" fontId="26" fillId="0" borderId="0" xfId="2" applyFont="1" applyAlignment="1">
      <alignment horizontal="center" vertical="center"/>
    </xf>
    <xf numFmtId="0" fontId="23" fillId="0" borderId="48" xfId="2" applyFont="1" applyBorder="1" applyAlignment="1">
      <alignment horizontal="center" vertical="center" wrapText="1"/>
    </xf>
    <xf numFmtId="0" fontId="23" fillId="0" borderId="1" xfId="2" applyFont="1" applyBorder="1" applyAlignment="1">
      <alignment horizontal="center" vertical="center" wrapText="1"/>
    </xf>
    <xf numFmtId="0" fontId="23" fillId="0" borderId="63" xfId="2" applyFont="1" applyBorder="1" applyAlignment="1">
      <alignment horizontal="center" vertical="center" wrapText="1"/>
    </xf>
    <xf numFmtId="0" fontId="23" fillId="0" borderId="9" xfId="2" applyFont="1" applyBorder="1" applyAlignment="1">
      <alignment horizontal="center" vertical="center" wrapText="1"/>
    </xf>
    <xf numFmtId="0" fontId="35" fillId="10" borderId="0" xfId="2" applyFont="1" applyFill="1" applyAlignment="1">
      <alignment vertical="center"/>
    </xf>
    <xf numFmtId="0" fontId="33" fillId="14" borderId="100" xfId="2" applyFont="1" applyFill="1" applyBorder="1" applyAlignment="1">
      <alignment horizontal="center" vertical="center" wrapText="1"/>
    </xf>
    <xf numFmtId="0" fontId="33" fillId="14" borderId="102" xfId="2" applyFont="1" applyFill="1" applyBorder="1" applyAlignment="1">
      <alignment horizontal="center" vertical="center"/>
    </xf>
    <xf numFmtId="0" fontId="15" fillId="22" borderId="95" xfId="2" applyFont="1" applyFill="1" applyBorder="1" applyAlignment="1">
      <alignment horizontal="center" vertical="center"/>
    </xf>
    <xf numFmtId="0" fontId="15" fillId="5" borderId="98" xfId="2" applyFont="1" applyFill="1" applyBorder="1" applyAlignment="1">
      <alignment horizontal="center" vertical="center"/>
    </xf>
    <xf numFmtId="0" fontId="15" fillId="22" borderId="96" xfId="2" applyFont="1" applyFill="1" applyBorder="1" applyAlignment="1">
      <alignment horizontal="center" vertical="center"/>
    </xf>
    <xf numFmtId="0" fontId="15" fillId="22" borderId="97" xfId="2" applyFont="1" applyFill="1" applyBorder="1" applyAlignment="1">
      <alignment horizontal="center" vertical="center"/>
    </xf>
    <xf numFmtId="0" fontId="15" fillId="5" borderId="96" xfId="2" applyFont="1" applyFill="1" applyBorder="1" applyAlignment="1">
      <alignment horizontal="center" vertical="center"/>
    </xf>
    <xf numFmtId="0" fontId="15" fillId="5" borderId="97" xfId="2" applyFont="1" applyFill="1" applyBorder="1" applyAlignment="1">
      <alignment horizontal="center" vertical="center"/>
    </xf>
    <xf numFmtId="0" fontId="15" fillId="23" borderId="98" xfId="2" applyFont="1" applyFill="1" applyBorder="1" applyAlignment="1">
      <alignment horizontal="center" vertical="center"/>
    </xf>
    <xf numFmtId="0" fontId="15" fillId="23" borderId="96" xfId="2" applyFont="1" applyFill="1" applyBorder="1" applyAlignment="1">
      <alignment horizontal="center" vertical="center"/>
    </xf>
    <xf numFmtId="0" fontId="15" fillId="23" borderId="97" xfId="2" applyFont="1" applyFill="1" applyBorder="1" applyAlignment="1">
      <alignment horizontal="center" vertical="center"/>
    </xf>
    <xf numFmtId="0" fontId="15" fillId="14" borderId="98" xfId="2" applyFont="1" applyFill="1" applyBorder="1" applyAlignment="1">
      <alignment horizontal="center" vertical="center"/>
    </xf>
    <xf numFmtId="0" fontId="15" fillId="14" borderId="96" xfId="2" applyFont="1" applyFill="1" applyBorder="1" applyAlignment="1">
      <alignment horizontal="center" vertical="center"/>
    </xf>
    <xf numFmtId="0" fontId="15" fillId="14" borderId="103" xfId="2" applyFont="1" applyFill="1" applyBorder="1" applyAlignment="1">
      <alignment horizontal="center" vertical="center"/>
    </xf>
    <xf numFmtId="0" fontId="11" fillId="0" borderId="99" xfId="2" applyFont="1" applyBorder="1" applyAlignment="1">
      <alignment horizontal="center" vertical="center"/>
    </xf>
    <xf numFmtId="0" fontId="11" fillId="4" borderId="104" xfId="2" applyFont="1" applyFill="1" applyBorder="1" applyAlignment="1">
      <alignment horizontal="center" vertical="center"/>
    </xf>
    <xf numFmtId="0" fontId="11" fillId="5" borderId="105" xfId="2" applyFont="1" applyFill="1" applyBorder="1" applyAlignment="1">
      <alignment horizontal="center" vertical="center"/>
    </xf>
    <xf numFmtId="0" fontId="11" fillId="6" borderId="105" xfId="2" applyFont="1" applyFill="1" applyBorder="1" applyAlignment="1">
      <alignment horizontal="center" vertical="center"/>
    </xf>
    <xf numFmtId="0" fontId="11" fillId="14" borderId="106" xfId="2" applyFont="1" applyFill="1" applyBorder="1" applyAlignment="1">
      <alignment horizontal="center" vertical="center"/>
    </xf>
    <xf numFmtId="0" fontId="6" fillId="12" borderId="35" xfId="2" applyFont="1" applyFill="1" applyBorder="1" applyAlignment="1">
      <alignment horizontal="center" vertical="center" wrapText="1"/>
    </xf>
    <xf numFmtId="0" fontId="20" fillId="12" borderId="36" xfId="2" applyFont="1" applyFill="1" applyBorder="1" applyAlignment="1">
      <alignment horizontal="center" vertical="center" wrapText="1"/>
    </xf>
    <xf numFmtId="0" fontId="49" fillId="12" borderId="37" xfId="2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horizontal="center" vertical="center"/>
    </xf>
    <xf numFmtId="0" fontId="10" fillId="0" borderId="28" xfId="0" applyFont="1" applyBorder="1" applyAlignment="1" applyProtection="1">
      <alignment vertical="center"/>
    </xf>
    <xf numFmtId="0" fontId="15" fillId="0" borderId="29" xfId="0" applyFont="1" applyBorder="1" applyAlignment="1" applyProtection="1">
      <alignment vertical="center" wrapText="1"/>
    </xf>
    <xf numFmtId="0" fontId="10" fillId="0" borderId="1" xfId="0" applyFont="1" applyBorder="1" applyAlignment="1" applyProtection="1">
      <alignment vertical="center"/>
    </xf>
    <xf numFmtId="0" fontId="15" fillId="0" borderId="9" xfId="0" applyFont="1" applyBorder="1" applyAlignment="1" applyProtection="1">
      <alignment vertical="center" wrapText="1"/>
    </xf>
    <xf numFmtId="0" fontId="13" fillId="0" borderId="9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10" fillId="0" borderId="20" xfId="0" applyFont="1" applyBorder="1" applyAlignment="1" applyProtection="1">
      <alignment vertical="center"/>
    </xf>
    <xf numFmtId="0" fontId="15" fillId="0" borderId="21" xfId="0" applyFont="1" applyBorder="1" applyAlignment="1" applyProtection="1">
      <alignment vertical="center" wrapText="1"/>
    </xf>
    <xf numFmtId="0" fontId="3" fillId="0" borderId="108" xfId="0" applyFont="1" applyFill="1" applyBorder="1" applyAlignment="1" applyProtection="1">
      <alignment horizontal="center" vertical="center"/>
    </xf>
    <xf numFmtId="0" fontId="14" fillId="15" borderId="107" xfId="0" applyFont="1" applyFill="1" applyBorder="1" applyAlignment="1" applyProtection="1">
      <alignment horizontal="center" vertical="center"/>
    </xf>
    <xf numFmtId="0" fontId="3" fillId="15" borderId="107" xfId="0" applyFont="1" applyFill="1" applyBorder="1" applyAlignment="1" applyProtection="1">
      <alignment horizontal="center" vertical="center"/>
    </xf>
    <xf numFmtId="0" fontId="3" fillId="10" borderId="89" xfId="0" applyFont="1" applyFill="1" applyBorder="1" applyAlignment="1" applyProtection="1">
      <alignment horizontal="center" vertical="center"/>
    </xf>
    <xf numFmtId="0" fontId="3" fillId="10" borderId="0" xfId="0" applyFont="1" applyFill="1" applyBorder="1" applyAlignment="1" applyProtection="1">
      <alignment horizontal="center" vertical="center"/>
    </xf>
    <xf numFmtId="0" fontId="3" fillId="15" borderId="89" xfId="0" applyFont="1" applyFill="1" applyBorder="1" applyAlignment="1" applyProtection="1">
      <alignment horizontal="center" vertical="center"/>
    </xf>
    <xf numFmtId="0" fontId="3" fillId="10" borderId="104" xfId="0" applyFont="1" applyFill="1" applyBorder="1" applyAlignment="1" applyProtection="1">
      <alignment horizontal="center" vertical="center"/>
    </xf>
    <xf numFmtId="0" fontId="1" fillId="10" borderId="83" xfId="0" applyFont="1" applyFill="1" applyBorder="1" applyAlignment="1" applyProtection="1">
      <alignment vertical="center"/>
    </xf>
    <xf numFmtId="0" fontId="3" fillId="10" borderId="108" xfId="0" applyFont="1" applyFill="1" applyBorder="1" applyAlignment="1" applyProtection="1">
      <alignment horizontal="center" vertical="center"/>
    </xf>
    <xf numFmtId="0" fontId="3" fillId="15" borderId="104" xfId="0" applyFont="1" applyFill="1" applyBorder="1" applyAlignment="1" applyProtection="1">
      <alignment horizontal="center" vertical="center"/>
    </xf>
    <xf numFmtId="0" fontId="15" fillId="19" borderId="38" xfId="0" applyFont="1" applyFill="1" applyBorder="1" applyAlignment="1" applyProtection="1">
      <alignment horizontal="center" vertical="center" wrapText="1"/>
    </xf>
    <xf numFmtId="0" fontId="15" fillId="19" borderId="8" xfId="0" applyFont="1" applyFill="1" applyBorder="1" applyAlignment="1" applyProtection="1">
      <alignment horizontal="center" vertical="center" wrapText="1"/>
    </xf>
    <xf numFmtId="0" fontId="15" fillId="19" borderId="19" xfId="0" applyFont="1" applyFill="1" applyBorder="1" applyAlignment="1" applyProtection="1">
      <alignment horizontal="center" vertical="center" wrapText="1"/>
    </xf>
    <xf numFmtId="0" fontId="14" fillId="15" borderId="108" xfId="0" applyFont="1" applyFill="1" applyBorder="1" applyAlignment="1" applyProtection="1">
      <alignment horizontal="center" vertical="center"/>
    </xf>
    <xf numFmtId="0" fontId="1" fillId="14" borderId="104" xfId="0" applyFont="1" applyFill="1" applyBorder="1" applyAlignment="1" applyProtection="1">
      <alignment vertical="center"/>
    </xf>
    <xf numFmtId="0" fontId="3" fillId="14" borderId="89" xfId="0" applyFont="1" applyFill="1" applyBorder="1" applyAlignment="1" applyProtection="1">
      <alignment horizontal="center" vertical="center"/>
    </xf>
    <xf numFmtId="0" fontId="3" fillId="14" borderId="83" xfId="0" applyFont="1" applyFill="1" applyBorder="1" applyAlignment="1" applyProtection="1">
      <alignment horizontal="center" vertical="center"/>
    </xf>
    <xf numFmtId="0" fontId="3" fillId="14" borderId="108" xfId="0" applyFont="1" applyFill="1" applyBorder="1" applyAlignment="1" applyProtection="1">
      <alignment horizontal="center" vertical="center"/>
    </xf>
    <xf numFmtId="0" fontId="14" fillId="14" borderId="82" xfId="0" applyFont="1" applyFill="1" applyBorder="1" applyAlignment="1" applyProtection="1">
      <alignment horizontal="center" vertical="center" wrapText="1"/>
    </xf>
    <xf numFmtId="0" fontId="14" fillId="14" borderId="82" xfId="0" applyFont="1" applyFill="1" applyBorder="1" applyAlignment="1" applyProtection="1">
      <alignment horizontal="center" vertical="center"/>
    </xf>
    <xf numFmtId="0" fontId="2" fillId="19" borderId="110" xfId="0" applyFont="1" applyFill="1" applyBorder="1" applyAlignment="1" applyProtection="1">
      <alignment horizontal="center" vertical="center"/>
    </xf>
    <xf numFmtId="0" fontId="2" fillId="19" borderId="112" xfId="0" applyFont="1" applyFill="1" applyBorder="1" applyAlignment="1" applyProtection="1">
      <alignment horizontal="center" vertical="center"/>
    </xf>
    <xf numFmtId="0" fontId="2" fillId="19" borderId="114" xfId="0" applyFont="1" applyFill="1" applyBorder="1" applyAlignment="1" applyProtection="1">
      <alignment horizontal="center" vertical="center"/>
    </xf>
    <xf numFmtId="0" fontId="3" fillId="10" borderId="0" xfId="0" applyFont="1" applyFill="1" applyAlignment="1" applyProtection="1">
      <alignment horizontal="center" vertical="center"/>
    </xf>
    <xf numFmtId="0" fontId="1" fillId="10" borderId="39" xfId="0" applyFont="1" applyFill="1" applyBorder="1" applyAlignment="1" applyProtection="1">
      <alignment horizontal="center" vertical="center"/>
    </xf>
    <xf numFmtId="0" fontId="14" fillId="15" borderId="109" xfId="0" applyFont="1" applyFill="1" applyBorder="1" applyAlignment="1" applyProtection="1">
      <alignment horizontal="center" vertical="center"/>
    </xf>
    <xf numFmtId="0" fontId="14" fillId="15" borderId="109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4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9" fillId="9" borderId="0" xfId="2" applyFont="1" applyFill="1" applyBorder="1" applyAlignment="1">
      <alignment horizontal="center" vertical="center"/>
    </xf>
    <xf numFmtId="0" fontId="33" fillId="14" borderId="101" xfId="2" applyFont="1" applyFill="1" applyBorder="1" applyAlignment="1">
      <alignment horizontal="center" vertical="center" wrapText="1"/>
    </xf>
    <xf numFmtId="0" fontId="30" fillId="14" borderId="0" xfId="2" applyFont="1" applyFill="1" applyAlignment="1">
      <alignment vertical="center"/>
    </xf>
    <xf numFmtId="0" fontId="15" fillId="14" borderId="0" xfId="2" applyFont="1" applyFill="1" applyAlignment="1">
      <alignment horizontal="right" vertical="center"/>
    </xf>
    <xf numFmtId="0" fontId="50" fillId="0" borderId="111" xfId="0" applyFont="1" applyFill="1" applyBorder="1" applyAlignment="1" applyProtection="1">
      <alignment horizontal="left" vertical="center"/>
    </xf>
    <xf numFmtId="0" fontId="50" fillId="0" borderId="113" xfId="0" applyFont="1" applyFill="1" applyBorder="1" applyAlignment="1" applyProtection="1">
      <alignment horizontal="left" vertical="center"/>
    </xf>
    <xf numFmtId="0" fontId="51" fillId="0" borderId="113" xfId="0" applyFont="1" applyFill="1" applyBorder="1" applyAlignment="1" applyProtection="1">
      <alignment horizontal="left" vertical="center"/>
    </xf>
    <xf numFmtId="0" fontId="51" fillId="0" borderId="115" xfId="0" applyFont="1" applyFill="1" applyBorder="1" applyAlignment="1" applyProtection="1">
      <alignment horizontal="left" vertical="center"/>
    </xf>
    <xf numFmtId="0" fontId="3" fillId="14" borderId="117" xfId="0" applyFont="1" applyFill="1" applyBorder="1" applyAlignment="1" applyProtection="1">
      <alignment horizontal="center" vertical="center"/>
    </xf>
    <xf numFmtId="0" fontId="3" fillId="14" borderId="77" xfId="0" applyFont="1" applyFill="1" applyBorder="1" applyAlignment="1" applyProtection="1">
      <alignment horizontal="center" vertical="center"/>
    </xf>
    <xf numFmtId="0" fontId="3" fillId="14" borderId="84" xfId="0" applyFont="1" applyFill="1" applyBorder="1" applyAlignment="1" applyProtection="1">
      <alignment horizontal="center" vertical="center"/>
    </xf>
    <xf numFmtId="0" fontId="3" fillId="10" borderId="117" xfId="0" applyFont="1" applyFill="1" applyBorder="1" applyAlignment="1" applyProtection="1">
      <alignment horizontal="center" vertical="center"/>
    </xf>
    <xf numFmtId="0" fontId="3" fillId="10" borderId="77" xfId="0" applyFont="1" applyFill="1" applyBorder="1" applyAlignment="1" applyProtection="1">
      <alignment horizontal="center" vertical="center"/>
    </xf>
    <xf numFmtId="0" fontId="3" fillId="10" borderId="84" xfId="0" applyFont="1" applyFill="1" applyBorder="1" applyAlignment="1" applyProtection="1">
      <alignment horizontal="center" vertical="center"/>
    </xf>
    <xf numFmtId="0" fontId="3" fillId="15" borderId="117" xfId="0" applyFont="1" applyFill="1" applyBorder="1" applyAlignment="1" applyProtection="1">
      <alignment horizontal="center" vertical="center"/>
    </xf>
    <xf numFmtId="0" fontId="3" fillId="15" borderId="77" xfId="0" applyFont="1" applyFill="1" applyBorder="1" applyAlignment="1" applyProtection="1">
      <alignment horizontal="center" vertical="center"/>
    </xf>
    <xf numFmtId="0" fontId="3" fillId="15" borderId="84" xfId="0" applyFont="1" applyFill="1" applyBorder="1" applyAlignment="1" applyProtection="1">
      <alignment horizontal="center" vertical="center"/>
    </xf>
    <xf numFmtId="0" fontId="3" fillId="14" borderId="104" xfId="0" applyFont="1" applyFill="1" applyBorder="1" applyAlignment="1" applyProtection="1">
      <alignment horizontal="center" vertical="center"/>
    </xf>
    <xf numFmtId="0" fontId="3" fillId="14" borderId="82" xfId="0" applyFont="1" applyFill="1" applyBorder="1" applyAlignment="1" applyProtection="1">
      <alignment horizontal="center" vertical="center"/>
    </xf>
    <xf numFmtId="0" fontId="9" fillId="14" borderId="108" xfId="0" applyFont="1" applyFill="1" applyBorder="1" applyAlignment="1" applyProtection="1">
      <alignment horizontal="center" vertical="center"/>
    </xf>
    <xf numFmtId="0" fontId="40" fillId="14" borderId="108" xfId="3" applyFont="1" applyFill="1" applyBorder="1" applyAlignment="1" applyProtection="1">
      <alignment horizontal="center" vertical="center" wrapText="1"/>
    </xf>
    <xf numFmtId="0" fontId="3" fillId="10" borderId="82" xfId="0" applyFont="1" applyFill="1" applyBorder="1" applyAlignment="1" applyProtection="1">
      <alignment horizontal="center" vertical="center"/>
    </xf>
    <xf numFmtId="0" fontId="3" fillId="10" borderId="83" xfId="0" applyFont="1" applyFill="1" applyBorder="1" applyAlignment="1" applyProtection="1">
      <alignment horizontal="center" vertical="center"/>
    </xf>
    <xf numFmtId="0" fontId="9" fillId="10" borderId="108" xfId="0" applyFont="1" applyFill="1" applyBorder="1" applyAlignment="1" applyProtection="1">
      <alignment horizontal="center" vertical="center"/>
    </xf>
    <xf numFmtId="0" fontId="40" fillId="10" borderId="108" xfId="3" applyFont="1" applyFill="1" applyBorder="1" applyAlignment="1" applyProtection="1">
      <alignment horizontal="center" vertical="center" wrapText="1"/>
    </xf>
    <xf numFmtId="0" fontId="3" fillId="15" borderId="82" xfId="0" applyFont="1" applyFill="1" applyBorder="1" applyAlignment="1" applyProtection="1">
      <alignment horizontal="center" vertical="center"/>
    </xf>
    <xf numFmtId="0" fontId="3" fillId="15" borderId="83" xfId="0" applyFont="1" applyFill="1" applyBorder="1" applyAlignment="1" applyProtection="1">
      <alignment horizontal="center" vertical="center"/>
    </xf>
    <xf numFmtId="0" fontId="9" fillId="15" borderId="108" xfId="0" applyFont="1" applyFill="1" applyBorder="1" applyAlignment="1" applyProtection="1">
      <alignment horizontal="center" vertical="center"/>
    </xf>
    <xf numFmtId="0" fontId="40" fillId="15" borderId="108" xfId="3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0" fontId="42" fillId="0" borderId="119" xfId="0" applyFont="1" applyFill="1" applyBorder="1" applyAlignment="1" applyProtection="1">
      <alignment horizontal="center" vertical="center" wrapText="1"/>
    </xf>
    <xf numFmtId="0" fontId="17" fillId="0" borderId="119" xfId="0" applyFont="1" applyFill="1" applyBorder="1" applyAlignment="1" applyProtection="1">
      <alignment horizontal="center" vertical="center"/>
    </xf>
    <xf numFmtId="0" fontId="39" fillId="0" borderId="119" xfId="3" applyFont="1" applyFill="1" applyBorder="1" applyAlignment="1" applyProtection="1">
      <alignment horizontal="center" vertical="center" wrapText="1"/>
    </xf>
    <xf numFmtId="0" fontId="7" fillId="0" borderId="119" xfId="0" applyFont="1" applyFill="1" applyBorder="1" applyAlignment="1" applyProtection="1">
      <alignment horizontal="center" vertical="center"/>
    </xf>
    <xf numFmtId="0" fontId="40" fillId="0" borderId="119" xfId="3" applyFont="1" applyFill="1" applyBorder="1" applyAlignment="1" applyProtection="1">
      <alignment horizontal="center" vertical="center" wrapText="1"/>
    </xf>
    <xf numFmtId="0" fontId="3" fillId="0" borderId="119" xfId="0" applyFont="1" applyFill="1" applyBorder="1" applyAlignment="1" applyProtection="1">
      <alignment horizontal="center" vertical="center"/>
    </xf>
    <xf numFmtId="0" fontId="3" fillId="5" borderId="104" xfId="0" applyFont="1" applyFill="1" applyBorder="1" applyAlignment="1" applyProtection="1">
      <alignment horizontal="center" vertical="center"/>
    </xf>
    <xf numFmtId="0" fontId="3" fillId="5" borderId="89" xfId="0" applyFont="1" applyFill="1" applyBorder="1" applyAlignment="1" applyProtection="1">
      <alignment horizontal="center" vertical="center"/>
    </xf>
    <xf numFmtId="0" fontId="3" fillId="5" borderId="117" xfId="0" applyFont="1" applyFill="1" applyBorder="1" applyAlignment="1" applyProtection="1">
      <alignment horizontal="center" vertical="center"/>
    </xf>
    <xf numFmtId="0" fontId="3" fillId="5" borderId="82" xfId="0" applyFont="1" applyFill="1" applyBorder="1" applyAlignment="1" applyProtection="1">
      <alignment horizontal="center" vertical="center"/>
    </xf>
    <xf numFmtId="0" fontId="5" fillId="5" borderId="82" xfId="0" applyFont="1" applyFill="1" applyBorder="1" applyAlignment="1" applyProtection="1">
      <alignment horizontal="center" vertical="center" wrapText="1"/>
    </xf>
    <xf numFmtId="0" fontId="5" fillId="5" borderId="83" xfId="0" applyFont="1" applyFill="1" applyBorder="1" applyAlignment="1" applyProtection="1">
      <alignment horizontal="center" vertical="center" wrapText="1"/>
    </xf>
    <xf numFmtId="0" fontId="3" fillId="5" borderId="0" xfId="0" applyFont="1" applyFill="1" applyBorder="1" applyAlignment="1" applyProtection="1">
      <alignment horizontal="center" vertical="center"/>
    </xf>
    <xf numFmtId="0" fontId="3" fillId="5" borderId="108" xfId="0" applyFont="1" applyFill="1" applyBorder="1" applyAlignment="1" applyProtection="1">
      <alignment horizontal="center" vertical="center"/>
    </xf>
    <xf numFmtId="0" fontId="3" fillId="5" borderId="77" xfId="0" applyFont="1" applyFill="1" applyBorder="1" applyAlignment="1" applyProtection="1">
      <alignment horizontal="center" vertical="center"/>
    </xf>
    <xf numFmtId="0" fontId="3" fillId="5" borderId="84" xfId="0" applyFont="1" applyFill="1" applyBorder="1" applyAlignment="1" applyProtection="1">
      <alignment horizontal="center" vertical="center"/>
    </xf>
    <xf numFmtId="0" fontId="9" fillId="5" borderId="0" xfId="0" applyFont="1" applyFill="1" applyBorder="1" applyAlignment="1" applyProtection="1">
      <alignment horizontal="center" vertical="center"/>
    </xf>
    <xf numFmtId="0" fontId="9" fillId="5" borderId="108" xfId="0" applyFont="1" applyFill="1" applyBorder="1" applyAlignment="1" applyProtection="1">
      <alignment horizontal="center" vertical="center"/>
    </xf>
    <xf numFmtId="0" fontId="39" fillId="5" borderId="0" xfId="3" applyFont="1" applyFill="1" applyBorder="1" applyAlignment="1" applyProtection="1">
      <alignment horizontal="center" vertical="center" wrapText="1"/>
    </xf>
    <xf numFmtId="0" fontId="39" fillId="5" borderId="108" xfId="3" applyFont="1" applyFill="1" applyBorder="1" applyAlignment="1" applyProtection="1">
      <alignment horizontal="center" vertical="center" wrapText="1"/>
    </xf>
    <xf numFmtId="0" fontId="40" fillId="5" borderId="108" xfId="3" applyFont="1" applyFill="1" applyBorder="1" applyAlignment="1" applyProtection="1">
      <alignment horizontal="center" vertical="center" wrapText="1"/>
    </xf>
    <xf numFmtId="0" fontId="21" fillId="19" borderId="38" xfId="0" applyFont="1" applyFill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" fillId="0" borderId="29" xfId="0" applyFont="1" applyBorder="1" applyAlignment="1" applyProtection="1">
      <alignment vertical="center"/>
    </xf>
    <xf numFmtId="0" fontId="21" fillId="19" borderId="8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vertical="center"/>
    </xf>
    <xf numFmtId="0" fontId="21" fillId="19" borderId="19" xfId="0" applyFont="1" applyFill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1" fillId="0" borderId="21" xfId="0" applyFont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0" borderId="38" xfId="0" applyBorder="1" applyAlignment="1" applyProtection="1">
      <alignment horizontal="center" vertical="center"/>
    </xf>
    <xf numFmtId="0" fontId="47" fillId="0" borderId="28" xfId="0" applyFont="1" applyBorder="1" applyAlignment="1" applyProtection="1">
      <alignment vertical="center"/>
    </xf>
    <xf numFmtId="0" fontId="0" fillId="0" borderId="28" xfId="0" applyBorder="1" applyAlignment="1" applyProtection="1">
      <alignment vertical="center"/>
    </xf>
    <xf numFmtId="3" fontId="48" fillId="9" borderId="28" xfId="0" applyNumberFormat="1" applyFont="1" applyFill="1" applyBorder="1" applyAlignment="1" applyProtection="1">
      <alignment horizontal="center" vertical="center"/>
    </xf>
    <xf numFmtId="1" fontId="23" fillId="9" borderId="28" xfId="0" applyNumberFormat="1" applyFont="1" applyFill="1" applyBorder="1" applyAlignment="1" applyProtection="1">
      <alignment horizontal="center" vertical="center"/>
    </xf>
    <xf numFmtId="1" fontId="23" fillId="9" borderId="29" xfId="0" applyNumberFormat="1" applyFont="1" applyFill="1" applyBorder="1" applyAlignment="1" applyProtection="1">
      <alignment horizontal="center" vertical="center"/>
    </xf>
    <xf numFmtId="0" fontId="20" fillId="3" borderId="7" xfId="0" applyFont="1" applyFill="1" applyBorder="1" applyAlignment="1" applyProtection="1">
      <alignment horizontal="center" vertical="center"/>
    </xf>
    <xf numFmtId="0" fontId="20" fillId="3" borderId="1" xfId="0" applyFont="1" applyFill="1" applyBorder="1" applyAlignment="1" applyProtection="1">
      <alignment horizontal="center" vertical="center"/>
    </xf>
    <xf numFmtId="0" fontId="20" fillId="3" borderId="5" xfId="0" applyFont="1" applyFill="1" applyBorder="1" applyAlignment="1" applyProtection="1">
      <alignment horizontal="center" vertical="center"/>
    </xf>
    <xf numFmtId="0" fontId="20" fillId="3" borderId="8" xfId="0" applyFont="1" applyFill="1" applyBorder="1" applyAlignment="1" applyProtection="1">
      <alignment horizontal="center" vertical="center"/>
    </xf>
    <xf numFmtId="0" fontId="20" fillId="3" borderId="9" xfId="0" applyFont="1" applyFill="1" applyBorder="1" applyAlignment="1" applyProtection="1">
      <alignment horizontal="center" vertical="center"/>
    </xf>
    <xf numFmtId="0" fontId="10" fillId="0" borderId="12" xfId="0" applyFont="1" applyFill="1" applyBorder="1" applyAlignment="1" applyProtection="1">
      <alignment horizontal="center" vertical="center"/>
    </xf>
    <xf numFmtId="0" fontId="20" fillId="7" borderId="8" xfId="0" applyFont="1" applyFill="1" applyBorder="1" applyAlignment="1" applyProtection="1">
      <alignment horizontal="center" vertical="center"/>
    </xf>
    <xf numFmtId="0" fontId="20" fillId="7" borderId="1" xfId="0" applyFont="1" applyFill="1" applyBorder="1" applyAlignment="1" applyProtection="1">
      <alignment horizontal="center" vertical="center"/>
    </xf>
    <xf numFmtId="0" fontId="20" fillId="7" borderId="5" xfId="0" applyFont="1" applyFill="1" applyBorder="1" applyAlignment="1" applyProtection="1">
      <alignment horizontal="center" vertical="center"/>
    </xf>
    <xf numFmtId="0" fontId="20" fillId="7" borderId="9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3" fontId="24" fillId="0" borderId="0" xfId="0" applyNumberFormat="1" applyFont="1" applyAlignment="1" applyProtection="1">
      <alignment vertical="center"/>
    </xf>
    <xf numFmtId="0" fontId="45" fillId="20" borderId="8" xfId="0" applyFont="1" applyFill="1" applyBorder="1" applyAlignment="1" applyProtection="1">
      <alignment horizontal="center" vertical="center" wrapText="1"/>
    </xf>
    <xf numFmtId="0" fontId="45" fillId="20" borderId="1" xfId="0" applyFont="1" applyFill="1" applyBorder="1" applyAlignment="1" applyProtection="1">
      <alignment horizontal="center" vertical="center" wrapText="1"/>
    </xf>
    <xf numFmtId="0" fontId="15" fillId="20" borderId="1" xfId="0" applyFont="1" applyFill="1" applyBorder="1" applyAlignment="1" applyProtection="1">
      <alignment horizontal="center" vertical="center"/>
    </xf>
    <xf numFmtId="3" fontId="24" fillId="19" borderId="1" xfId="0" applyNumberFormat="1" applyFont="1" applyFill="1" applyBorder="1" applyAlignment="1" applyProtection="1">
      <alignment horizontal="center" vertical="center"/>
    </xf>
    <xf numFmtId="3" fontId="24" fillId="19" borderId="1" xfId="0" applyNumberFormat="1" applyFont="1" applyFill="1" applyBorder="1" applyAlignment="1" applyProtection="1">
      <alignment vertical="center"/>
    </xf>
    <xf numFmtId="3" fontId="24" fillId="19" borderId="9" xfId="0" applyNumberFormat="1" applyFont="1" applyFill="1" applyBorder="1" applyAlignment="1" applyProtection="1">
      <alignment vertical="center"/>
    </xf>
    <xf numFmtId="3" fontId="15" fillId="9" borderId="7" xfId="0" applyNumberFormat="1" applyFont="1" applyFill="1" applyBorder="1" applyAlignment="1" applyProtection="1">
      <alignment horizontal="center" vertical="center"/>
    </xf>
    <xf numFmtId="3" fontId="15" fillId="9" borderId="8" xfId="0" applyNumberFormat="1" applyFont="1" applyFill="1" applyBorder="1" applyAlignment="1" applyProtection="1">
      <alignment horizontal="center" vertical="center"/>
    </xf>
    <xf numFmtId="3" fontId="23" fillId="0" borderId="0" xfId="0" applyNumberFormat="1" applyFont="1" applyFill="1" applyBorder="1" applyAlignment="1" applyProtection="1">
      <alignment horizontal="center" vertical="center"/>
    </xf>
    <xf numFmtId="3" fontId="22" fillId="0" borderId="0" xfId="0" applyNumberFormat="1" applyFont="1" applyFill="1" applyAlignment="1" applyProtection="1">
      <alignment vertical="center"/>
    </xf>
    <xf numFmtId="0" fontId="0" fillId="15" borderId="8" xfId="0" applyFill="1" applyBorder="1" applyAlignment="1" applyProtection="1">
      <alignment horizontal="center" vertical="center"/>
    </xf>
    <xf numFmtId="0" fontId="23" fillId="15" borderId="1" xfId="0" applyFont="1" applyFill="1" applyBorder="1" applyAlignment="1" applyProtection="1">
      <alignment vertical="center" wrapText="1"/>
    </xf>
    <xf numFmtId="0" fontId="23" fillId="15" borderId="1" xfId="0" applyFont="1" applyFill="1" applyBorder="1" applyAlignment="1" applyProtection="1">
      <alignment horizontal="center" vertical="center" wrapText="1"/>
    </xf>
    <xf numFmtId="0" fontId="0" fillId="15" borderId="1" xfId="0" applyFill="1" applyBorder="1" applyAlignment="1" applyProtection="1">
      <alignment horizontal="center" vertical="center"/>
    </xf>
    <xf numFmtId="1" fontId="0" fillId="0" borderId="1" xfId="0" applyNumberFormat="1" applyBorder="1" applyAlignment="1" applyProtection="1">
      <alignment horizontal="center" vertical="center"/>
    </xf>
    <xf numFmtId="1" fontId="0" fillId="0" borderId="9" xfId="0" applyNumberForma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164" fontId="0" fillId="0" borderId="0" xfId="0" applyNumberFormat="1" applyAlignment="1" applyProtection="1">
      <alignment vertical="center"/>
    </xf>
    <xf numFmtId="0" fontId="23" fillId="15" borderId="20" xfId="0" applyFont="1" applyFill="1" applyBorder="1" applyAlignment="1" applyProtection="1">
      <alignment vertical="center" wrapText="1"/>
    </xf>
    <xf numFmtId="0" fontId="23" fillId="15" borderId="20" xfId="0" applyFont="1" applyFill="1" applyBorder="1" applyAlignment="1" applyProtection="1">
      <alignment horizontal="center" vertical="center" wrapText="1"/>
    </xf>
    <xf numFmtId="0" fontId="0" fillId="15" borderId="20" xfId="0" applyFill="1" applyBorder="1" applyAlignment="1" applyProtection="1">
      <alignment horizontal="center" vertical="center"/>
    </xf>
    <xf numFmtId="1" fontId="0" fillId="0" borderId="20" xfId="0" applyNumberFormat="1" applyBorder="1" applyAlignment="1" applyProtection="1">
      <alignment horizontal="center" vertical="center"/>
    </xf>
    <xf numFmtId="1" fontId="0" fillId="0" borderId="21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1" fontId="0" fillId="0" borderId="0" xfId="0" applyNumberFormat="1" applyAlignment="1" applyProtection="1">
      <alignment horizontal="center"/>
    </xf>
    <xf numFmtId="0" fontId="10" fillId="21" borderId="90" xfId="0" applyFont="1" applyFill="1" applyBorder="1" applyAlignment="1" applyProtection="1">
      <alignment horizontal="center" vertical="center"/>
    </xf>
    <xf numFmtId="0" fontId="10" fillId="21" borderId="92" xfId="0" applyFont="1" applyFill="1" applyBorder="1" applyAlignment="1" applyProtection="1">
      <alignment horizontal="center" vertical="center"/>
    </xf>
    <xf numFmtId="0" fontId="10" fillId="21" borderId="93" xfId="0" applyFont="1" applyFill="1" applyBorder="1" applyAlignment="1" applyProtection="1">
      <alignment horizontal="center" vertical="center"/>
    </xf>
    <xf numFmtId="0" fontId="10" fillId="21" borderId="94" xfId="0" applyFont="1" applyFill="1" applyBorder="1" applyAlignment="1" applyProtection="1">
      <alignment horizontal="center" vertical="center"/>
    </xf>
    <xf numFmtId="0" fontId="10" fillId="11" borderId="90" xfId="0" applyFont="1" applyFill="1" applyBorder="1" applyAlignment="1" applyProtection="1">
      <alignment horizontal="center" vertical="center"/>
    </xf>
    <xf numFmtId="0" fontId="10" fillId="11" borderId="92" xfId="0" applyFont="1" applyFill="1" applyBorder="1" applyAlignment="1" applyProtection="1">
      <alignment horizontal="center" vertical="center"/>
    </xf>
    <xf numFmtId="0" fontId="10" fillId="11" borderId="93" xfId="0" applyFont="1" applyFill="1" applyBorder="1" applyAlignment="1" applyProtection="1">
      <alignment horizontal="center" vertical="center"/>
    </xf>
    <xf numFmtId="0" fontId="10" fillId="11" borderId="94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1" fontId="0" fillId="0" borderId="1" xfId="0" applyNumberFormat="1" applyBorder="1" applyAlignment="1" applyProtection="1">
      <alignment horizontal="center"/>
    </xf>
    <xf numFmtId="0" fontId="1" fillId="5" borderId="1" xfId="0" applyFont="1" applyFill="1" applyBorder="1" applyAlignment="1" applyProtection="1">
      <alignment horizontal="center" vertical="center"/>
    </xf>
    <xf numFmtId="0" fontId="1" fillId="5" borderId="1" xfId="0" applyFont="1" applyFill="1" applyBorder="1" applyAlignment="1" applyProtection="1">
      <alignment horizontal="left" vertical="center"/>
    </xf>
    <xf numFmtId="0" fontId="7" fillId="12" borderId="1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0" fontId="7" fillId="7" borderId="1" xfId="0" applyFont="1" applyFill="1" applyBorder="1" applyAlignment="1" applyProtection="1">
      <alignment horizontal="center" vertical="center"/>
    </xf>
    <xf numFmtId="1" fontId="22" fillId="9" borderId="0" xfId="0" applyNumberFormat="1" applyFont="1" applyFill="1" applyBorder="1" applyAlignment="1" applyProtection="1">
      <alignment horizontal="center" vertical="center"/>
    </xf>
    <xf numFmtId="164" fontId="0" fillId="0" borderId="0" xfId="0" applyNumberFormat="1" applyAlignment="1" applyProtection="1">
      <alignment horizontal="center"/>
    </xf>
    <xf numFmtId="0" fontId="0" fillId="15" borderId="1" xfId="0" applyFill="1" applyBorder="1" applyAlignment="1" applyProtection="1">
      <alignment horizontal="center"/>
    </xf>
    <xf numFmtId="0" fontId="23" fillId="15" borderId="1" xfId="0" applyFont="1" applyFill="1" applyBorder="1" applyAlignment="1" applyProtection="1">
      <alignment horizontal="left" vertical="center" wrapText="1"/>
    </xf>
    <xf numFmtId="0" fontId="0" fillId="8" borderId="1" xfId="0" applyFill="1" applyBorder="1" applyAlignment="1" applyProtection="1">
      <alignment horizontal="center"/>
    </xf>
    <xf numFmtId="0" fontId="0" fillId="0" borderId="0" xfId="0" applyAlignment="1" applyProtection="1">
      <alignment horizontal="left"/>
    </xf>
    <xf numFmtId="0" fontId="0" fillId="0" borderId="12" xfId="0" applyBorder="1"/>
    <xf numFmtId="0" fontId="0" fillId="0" borderId="42" xfId="0" applyBorder="1"/>
    <xf numFmtId="0" fontId="0" fillId="0" borderId="122" xfId="0" applyBorder="1"/>
    <xf numFmtId="0" fontId="13" fillId="16" borderId="93" xfId="0" applyFont="1" applyFill="1" applyBorder="1"/>
    <xf numFmtId="0" fontId="13" fillId="0" borderId="121" xfId="0" applyFont="1" applyBorder="1"/>
    <xf numFmtId="0" fontId="43" fillId="17" borderId="93" xfId="0" applyFont="1" applyFill="1" applyBorder="1"/>
    <xf numFmtId="0" fontId="13" fillId="0" borderId="120" xfId="0" applyFont="1" applyBorder="1"/>
    <xf numFmtId="0" fontId="13" fillId="0" borderId="0" xfId="0" applyFont="1"/>
    <xf numFmtId="0" fontId="43" fillId="17" borderId="120" xfId="0" applyFont="1" applyFill="1" applyBorder="1"/>
    <xf numFmtId="0" fontId="52" fillId="9" borderId="5" xfId="0" applyFont="1" applyFill="1" applyBorder="1"/>
    <xf numFmtId="0" fontId="0" fillId="0" borderId="7" xfId="0" applyBorder="1"/>
    <xf numFmtId="0" fontId="52" fillId="22" borderId="93" xfId="0" applyFont="1" applyFill="1" applyBorder="1"/>
    <xf numFmtId="0" fontId="52" fillId="10" borderId="120" xfId="0" applyFont="1" applyFill="1" applyBorder="1"/>
    <xf numFmtId="0" fontId="52" fillId="14" borderId="121" xfId="0" applyFont="1" applyFill="1" applyBorder="1"/>
    <xf numFmtId="0" fontId="33" fillId="9" borderId="0" xfId="2" applyFont="1" applyFill="1" applyBorder="1" applyAlignment="1">
      <alignment horizontal="right" vertical="center"/>
    </xf>
    <xf numFmtId="0" fontId="23" fillId="0" borderId="1" xfId="0" applyFont="1" applyFill="1" applyBorder="1" applyAlignment="1" applyProtection="1">
      <alignment horizontal="center" vertical="center" wrapText="1"/>
    </xf>
    <xf numFmtId="0" fontId="23" fillId="0" borderId="1" xfId="0" applyFont="1" applyFill="1" applyBorder="1" applyAlignment="1" applyProtection="1">
      <alignment vertical="center" wrapText="1"/>
    </xf>
    <xf numFmtId="0" fontId="0" fillId="0" borderId="1" xfId="0" applyFont="1" applyFill="1" applyBorder="1" applyAlignment="1" applyProtection="1">
      <alignment vertical="center"/>
    </xf>
    <xf numFmtId="0" fontId="23" fillId="0" borderId="1" xfId="0" applyFont="1" applyBorder="1" applyAlignment="1" applyProtection="1">
      <alignment vertical="center" wrapText="1"/>
    </xf>
    <xf numFmtId="0" fontId="0" fillId="0" borderId="1" xfId="0" applyFont="1" applyBorder="1" applyAlignment="1" applyProtection="1">
      <alignment vertical="center"/>
    </xf>
    <xf numFmtId="0" fontId="14" fillId="9" borderId="0" xfId="0" applyFont="1" applyFill="1" applyAlignment="1">
      <alignment horizontal="left" vertical="center"/>
    </xf>
    <xf numFmtId="0" fontId="10" fillId="9" borderId="0" xfId="0" applyFont="1" applyFill="1" applyAlignment="1">
      <alignment horizontal="left" vertical="center"/>
    </xf>
    <xf numFmtId="0" fontId="10" fillId="0" borderId="0" xfId="0" applyFont="1" applyAlignment="1">
      <alignment vertical="center"/>
    </xf>
    <xf numFmtId="0" fontId="10" fillId="9" borderId="14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9" borderId="14" xfId="0" applyFont="1" applyFill="1" applyBorder="1" applyAlignment="1">
      <alignment horizontal="left" vertical="center"/>
    </xf>
    <xf numFmtId="0" fontId="15" fillId="20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9" fillId="9" borderId="34" xfId="0" applyFont="1" applyFill="1" applyBorder="1" applyAlignment="1">
      <alignment horizontal="center" vertical="center"/>
    </xf>
    <xf numFmtId="0" fontId="3" fillId="0" borderId="92" xfId="0" applyFont="1" applyBorder="1" applyAlignment="1" applyProtection="1">
      <alignment horizontal="center" vertical="center"/>
    </xf>
    <xf numFmtId="0" fontId="1" fillId="15" borderId="77" xfId="0" applyFont="1" applyFill="1" applyBorder="1" applyAlignment="1" applyProtection="1">
      <alignment horizontal="center" vertical="center"/>
    </xf>
    <xf numFmtId="0" fontId="1" fillId="10" borderId="77" xfId="0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>
      <alignment vertical="center"/>
    </xf>
    <xf numFmtId="0" fontId="1" fillId="14" borderId="77" xfId="0" applyFont="1" applyFill="1" applyBorder="1" applyAlignment="1" applyProtection="1">
      <alignment horizontal="center" vertical="center"/>
    </xf>
    <xf numFmtId="0" fontId="3" fillId="0" borderId="92" xfId="0" applyFont="1" applyBorder="1" applyAlignment="1" applyProtection="1">
      <alignment vertical="center"/>
    </xf>
    <xf numFmtId="0" fontId="3" fillId="0" borderId="118" xfId="0" applyFont="1" applyBorder="1" applyAlignment="1" applyProtection="1">
      <alignment vertical="center"/>
    </xf>
    <xf numFmtId="0" fontId="19" fillId="22" borderId="56" xfId="2" applyFont="1" applyFill="1" applyBorder="1" applyAlignment="1">
      <alignment horizontal="center" vertical="center"/>
    </xf>
    <xf numFmtId="0" fontId="46" fillId="22" borderId="1" xfId="2" applyFont="1" applyFill="1" applyBorder="1" applyAlignment="1">
      <alignment horizontal="center" vertical="center"/>
    </xf>
    <xf numFmtId="0" fontId="19" fillId="5" borderId="1" xfId="2" applyFont="1" applyFill="1" applyBorder="1" applyAlignment="1">
      <alignment horizontal="center" vertical="center"/>
    </xf>
    <xf numFmtId="0" fontId="46" fillId="5" borderId="1" xfId="2" applyFont="1" applyFill="1" applyBorder="1" applyAlignment="1">
      <alignment horizontal="center" vertical="center"/>
    </xf>
    <xf numFmtId="0" fontId="19" fillId="23" borderId="1" xfId="2" applyFont="1" applyFill="1" applyBorder="1" applyAlignment="1">
      <alignment horizontal="center" vertical="center"/>
    </xf>
    <xf numFmtId="0" fontId="46" fillId="23" borderId="1" xfId="2" applyFont="1" applyFill="1" applyBorder="1" applyAlignment="1">
      <alignment horizontal="center" vertical="center"/>
    </xf>
    <xf numFmtId="0" fontId="19" fillId="14" borderId="1" xfId="2" applyFont="1" applyFill="1" applyBorder="1" applyAlignment="1">
      <alignment horizontal="center" vertical="center"/>
    </xf>
    <xf numFmtId="0" fontId="46" fillId="22" borderId="75" xfId="2" applyFont="1" applyFill="1" applyBorder="1" applyAlignment="1">
      <alignment horizontal="center" vertical="center"/>
    </xf>
    <xf numFmtId="0" fontId="46" fillId="5" borderId="75" xfId="2" applyFont="1" applyFill="1" applyBorder="1" applyAlignment="1">
      <alignment horizontal="center" vertical="center"/>
    </xf>
    <xf numFmtId="0" fontId="46" fillId="23" borderId="75" xfId="2" applyFont="1" applyFill="1" applyBorder="1" applyAlignment="1">
      <alignment horizontal="center" vertical="center"/>
    </xf>
    <xf numFmtId="0" fontId="46" fillId="14" borderId="75" xfId="2" applyFont="1" applyFill="1" applyBorder="1" applyAlignment="1">
      <alignment horizontal="center" vertical="center"/>
    </xf>
    <xf numFmtId="0" fontId="46" fillId="14" borderId="76" xfId="2" applyFont="1" applyFill="1" applyBorder="1" applyAlignment="1">
      <alignment horizontal="center" vertical="center"/>
    </xf>
    <xf numFmtId="0" fontId="21" fillId="23" borderId="75" xfId="2" applyFont="1" applyFill="1" applyBorder="1" applyAlignment="1">
      <alignment horizontal="center" vertical="center"/>
    </xf>
    <xf numFmtId="0" fontId="33" fillId="22" borderId="74" xfId="2" applyFont="1" applyFill="1" applyBorder="1" applyAlignment="1">
      <alignment horizontal="center" vertical="center"/>
    </xf>
    <xf numFmtId="0" fontId="33" fillId="5" borderId="75" xfId="2" applyFont="1" applyFill="1" applyBorder="1" applyAlignment="1">
      <alignment horizontal="center" vertical="center"/>
    </xf>
    <xf numFmtId="0" fontId="33" fillId="14" borderId="75" xfId="2" applyFont="1" applyFill="1" applyBorder="1" applyAlignment="1">
      <alignment horizontal="center" vertical="center"/>
    </xf>
    <xf numFmtId="0" fontId="4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left" vertical="center"/>
    </xf>
    <xf numFmtId="0" fontId="0" fillId="0" borderId="42" xfId="0" applyBorder="1" applyAlignment="1">
      <alignment horizontal="left" vertical="center"/>
    </xf>
    <xf numFmtId="0" fontId="0" fillId="0" borderId="122" xfId="0" applyBorder="1" applyAlignment="1">
      <alignment horizontal="left" vertical="center"/>
    </xf>
    <xf numFmtId="0" fontId="52" fillId="5" borderId="93" xfId="0" applyFont="1" applyFill="1" applyBorder="1" applyAlignment="1">
      <alignment horizontal="left" vertical="center"/>
    </xf>
    <xf numFmtId="0" fontId="52" fillId="5" borderId="121" xfId="0" applyFont="1" applyFill="1" applyBorder="1" applyAlignment="1">
      <alignment horizontal="left" vertical="center"/>
    </xf>
    <xf numFmtId="0" fontId="14" fillId="10" borderId="109" xfId="0" applyFont="1" applyFill="1" applyBorder="1" applyAlignment="1" applyProtection="1">
      <alignment horizontal="center" vertical="center" wrapText="1"/>
    </xf>
    <xf numFmtId="0" fontId="1" fillId="10" borderId="40" xfId="0" applyFont="1" applyFill="1" applyBorder="1" applyAlignment="1" applyProtection="1">
      <alignment horizontal="center" vertical="center"/>
    </xf>
    <xf numFmtId="0" fontId="1" fillId="10" borderId="116" xfId="0" applyFont="1" applyFill="1" applyBorder="1" applyAlignment="1" applyProtection="1">
      <alignment horizontal="center" vertical="center"/>
    </xf>
    <xf numFmtId="0" fontId="1" fillId="10" borderId="41" xfId="0" applyFont="1" applyFill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19" xfId="0" applyFont="1" applyBorder="1" applyAlignment="1" applyProtection="1">
      <alignment horizontal="center" vertical="center" wrapText="1"/>
    </xf>
    <xf numFmtId="0" fontId="16" fillId="19" borderId="1" xfId="0" applyFont="1" applyFill="1" applyBorder="1" applyAlignment="1" applyProtection="1">
      <alignment horizontal="center" vertical="center"/>
      <protection locked="0"/>
    </xf>
    <xf numFmtId="0" fontId="16" fillId="19" borderId="20" xfId="0" applyFont="1" applyFill="1" applyBorder="1" applyAlignment="1" applyProtection="1">
      <alignment horizontal="center" vertical="center"/>
      <protection locked="0"/>
    </xf>
    <xf numFmtId="0" fontId="16" fillId="5" borderId="82" xfId="0" applyFont="1" applyFill="1" applyBorder="1" applyAlignment="1" applyProtection="1">
      <alignment horizontal="center" vertical="center" wrapText="1"/>
    </xf>
    <xf numFmtId="0" fontId="40" fillId="16" borderId="9" xfId="3" applyFont="1" applyFill="1" applyBorder="1" applyAlignment="1" applyProtection="1">
      <alignment horizontal="center" vertical="center" wrapText="1"/>
      <protection locked="0"/>
    </xf>
    <xf numFmtId="0" fontId="40" fillId="16" borderId="21" xfId="3" applyFont="1" applyFill="1" applyBorder="1" applyAlignment="1" applyProtection="1">
      <alignment horizontal="center" vertical="center" wrapText="1"/>
      <protection locked="0"/>
    </xf>
    <xf numFmtId="0" fontId="39" fillId="16" borderId="80" xfId="3" applyFont="1" applyFill="1" applyBorder="1" applyAlignment="1" applyProtection="1">
      <alignment horizontal="center" vertical="center" wrapText="1"/>
      <protection locked="0"/>
    </xf>
    <xf numFmtId="0" fontId="39" fillId="16" borderId="34" xfId="3" applyFont="1" applyFill="1" applyBorder="1" applyAlignment="1" applyProtection="1">
      <alignment horizontal="center" vertical="center" wrapText="1"/>
      <protection locked="0"/>
    </xf>
    <xf numFmtId="0" fontId="39" fillId="16" borderId="81" xfId="3" applyFont="1" applyFill="1" applyBorder="1" applyAlignment="1" applyProtection="1">
      <alignment horizontal="center" vertical="center" wrapText="1"/>
      <protection locked="0"/>
    </xf>
    <xf numFmtId="0" fontId="9" fillId="9" borderId="26" xfId="0" applyFont="1" applyFill="1" applyBorder="1" applyAlignment="1" applyProtection="1">
      <alignment horizontal="center" vertical="center"/>
    </xf>
    <xf numFmtId="0" fontId="9" fillId="9" borderId="78" xfId="0" applyFont="1" applyFill="1" applyBorder="1" applyAlignment="1" applyProtection="1">
      <alignment horizontal="center" vertical="center"/>
    </xf>
    <xf numFmtId="0" fontId="9" fillId="9" borderId="79" xfId="0" applyFont="1" applyFill="1" applyBorder="1" applyAlignment="1" applyProtection="1">
      <alignment horizontal="center" vertical="center"/>
    </xf>
    <xf numFmtId="0" fontId="9" fillId="15" borderId="38" xfId="0" applyFont="1" applyFill="1" applyBorder="1" applyAlignment="1" applyProtection="1">
      <alignment horizontal="center" vertical="center"/>
    </xf>
    <xf numFmtId="0" fontId="9" fillId="15" borderId="28" xfId="0" applyFont="1" applyFill="1" applyBorder="1" applyAlignment="1" applyProtection="1">
      <alignment horizontal="center" vertical="center"/>
    </xf>
    <xf numFmtId="0" fontId="9" fillId="15" borderId="29" xfId="0" applyFont="1" applyFill="1" applyBorder="1" applyAlignment="1" applyProtection="1">
      <alignment horizontal="center" vertical="center"/>
    </xf>
    <xf numFmtId="0" fontId="2" fillId="15" borderId="123" xfId="0" applyFont="1" applyFill="1" applyBorder="1" applyAlignment="1" applyProtection="1">
      <alignment horizontal="center" vertical="center"/>
    </xf>
    <xf numFmtId="0" fontId="15" fillId="10" borderId="123" xfId="0" applyFont="1" applyFill="1" applyBorder="1" applyAlignment="1" applyProtection="1">
      <alignment horizontal="center" vertical="center"/>
    </xf>
    <xf numFmtId="0" fontId="2" fillId="14" borderId="123" xfId="0" applyFont="1" applyFill="1" applyBorder="1" applyAlignment="1" applyProtection="1">
      <alignment horizontal="center" vertical="center"/>
    </xf>
    <xf numFmtId="0" fontId="3" fillId="0" borderId="90" xfId="0" applyFont="1" applyBorder="1" applyAlignment="1" applyProtection="1">
      <alignment horizontal="center" vertical="center" wrapText="1"/>
    </xf>
    <xf numFmtId="0" fontId="3" fillId="0" borderId="91" xfId="0" applyFont="1" applyBorder="1" applyAlignment="1" applyProtection="1">
      <alignment horizontal="center" vertical="center" wrapText="1"/>
    </xf>
    <xf numFmtId="0" fontId="16" fillId="19" borderId="92" xfId="0" applyFont="1" applyFill="1" applyBorder="1" applyAlignment="1" applyProtection="1">
      <alignment horizontal="center" vertical="center"/>
      <protection locked="0"/>
    </xf>
    <xf numFmtId="0" fontId="16" fillId="19" borderId="118" xfId="0" applyFont="1" applyFill="1" applyBorder="1" applyAlignment="1" applyProtection="1">
      <alignment horizontal="center" vertical="center"/>
      <protection locked="0"/>
    </xf>
    <xf numFmtId="0" fontId="9" fillId="10" borderId="16" xfId="0" applyFont="1" applyFill="1" applyBorder="1" applyAlignment="1" applyProtection="1">
      <alignment horizontal="center" vertical="center"/>
    </xf>
    <xf numFmtId="0" fontId="9" fillId="10" borderId="17" xfId="0" applyFont="1" applyFill="1" applyBorder="1" applyAlignment="1" applyProtection="1">
      <alignment horizontal="center" vertical="center"/>
    </xf>
    <xf numFmtId="0" fontId="9" fillId="10" borderId="18" xfId="0" applyFont="1" applyFill="1" applyBorder="1" applyAlignment="1" applyProtection="1">
      <alignment horizontal="center" vertical="center"/>
    </xf>
    <xf numFmtId="0" fontId="3" fillId="0" borderId="92" xfId="0" applyFont="1" applyBorder="1" applyAlignment="1" applyProtection="1">
      <alignment horizontal="center" vertical="center"/>
    </xf>
    <xf numFmtId="0" fontId="3" fillId="0" borderId="118" xfId="0" applyFont="1" applyBorder="1" applyAlignment="1" applyProtection="1">
      <alignment horizontal="center" vertical="center"/>
    </xf>
    <xf numFmtId="0" fontId="9" fillId="14" borderId="16" xfId="0" applyFont="1" applyFill="1" applyBorder="1" applyAlignment="1" applyProtection="1">
      <alignment horizontal="center" vertical="center"/>
    </xf>
    <xf numFmtId="0" fontId="9" fillId="14" borderId="17" xfId="0" applyFont="1" applyFill="1" applyBorder="1" applyAlignment="1" applyProtection="1">
      <alignment horizontal="center" vertical="center"/>
    </xf>
    <xf numFmtId="0" fontId="9" fillId="14" borderId="18" xfId="0" applyFont="1" applyFill="1" applyBorder="1" applyAlignment="1" applyProtection="1">
      <alignment horizontal="center" vertical="center"/>
    </xf>
    <xf numFmtId="0" fontId="8" fillId="7" borderId="16" xfId="0" applyFont="1" applyFill="1" applyBorder="1" applyAlignment="1">
      <alignment horizontal="center" vertical="center"/>
    </xf>
    <xf numFmtId="0" fontId="8" fillId="7" borderId="17" xfId="0" applyFont="1" applyFill="1" applyBorder="1" applyAlignment="1">
      <alignment horizontal="center" vertical="center"/>
    </xf>
    <xf numFmtId="0" fontId="8" fillId="7" borderId="18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7" fillId="7" borderId="19" xfId="0" applyFont="1" applyFill="1" applyBorder="1" applyAlignment="1">
      <alignment horizontal="center" textRotation="90"/>
    </xf>
    <xf numFmtId="0" fontId="7" fillId="7" borderId="20" xfId="0" applyFont="1" applyFill="1" applyBorder="1" applyAlignment="1">
      <alignment horizontal="center" textRotation="90"/>
    </xf>
    <xf numFmtId="0" fontId="7" fillId="7" borderId="21" xfId="0" applyFont="1" applyFill="1" applyBorder="1" applyAlignment="1">
      <alignment horizontal="center" textRotation="90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textRotation="90"/>
    </xf>
    <xf numFmtId="0" fontId="7" fillId="3" borderId="20" xfId="0" applyFont="1" applyFill="1" applyBorder="1" applyAlignment="1">
      <alignment horizontal="center" textRotation="90"/>
    </xf>
    <xf numFmtId="0" fontId="7" fillId="3" borderId="21" xfId="0" applyFont="1" applyFill="1" applyBorder="1" applyAlignment="1">
      <alignment horizontal="center" textRotation="90"/>
    </xf>
    <xf numFmtId="0" fontId="7" fillId="3" borderId="22" xfId="0" applyFont="1" applyFill="1" applyBorder="1" applyAlignment="1">
      <alignment horizontal="center" textRotation="90"/>
    </xf>
    <xf numFmtId="0" fontId="7" fillId="3" borderId="23" xfId="0" applyFont="1" applyFill="1" applyBorder="1" applyAlignment="1">
      <alignment horizontal="center" textRotation="90"/>
    </xf>
    <xf numFmtId="0" fontId="7" fillId="3" borderId="24" xfId="0" applyFont="1" applyFill="1" applyBorder="1" applyAlignment="1">
      <alignment horizontal="center" textRotation="90"/>
    </xf>
    <xf numFmtId="0" fontId="38" fillId="17" borderId="0" xfId="3" applyFont="1" applyFill="1" applyAlignment="1">
      <alignment horizontal="center" vertical="center" wrapText="1"/>
    </xf>
    <xf numFmtId="0" fontId="38" fillId="17" borderId="0" xfId="3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1" fillId="11" borderId="17" xfId="0" applyFont="1" applyFill="1" applyBorder="1" applyAlignment="1">
      <alignment horizontal="center" vertical="center"/>
    </xf>
    <xf numFmtId="0" fontId="1" fillId="11" borderId="27" xfId="0" applyFont="1" applyFill="1" applyBorder="1" applyAlignment="1">
      <alignment horizontal="center" vertical="center"/>
    </xf>
    <xf numFmtId="1" fontId="1" fillId="10" borderId="31" xfId="0" applyNumberFormat="1" applyFont="1" applyFill="1" applyBorder="1" applyAlignment="1">
      <alignment horizontal="center" vertical="center"/>
    </xf>
    <xf numFmtId="0" fontId="1" fillId="10" borderId="27" xfId="0" applyFont="1" applyFill="1" applyBorder="1" applyAlignment="1">
      <alignment horizontal="center" vertical="center"/>
    </xf>
    <xf numFmtId="0" fontId="1" fillId="10" borderId="18" xfId="0" applyFont="1" applyFill="1" applyBorder="1" applyAlignment="1">
      <alignment horizontal="center" vertical="center"/>
    </xf>
    <xf numFmtId="1" fontId="1" fillId="11" borderId="31" xfId="0" applyNumberFormat="1" applyFont="1" applyFill="1" applyBorder="1" applyAlignment="1">
      <alignment horizontal="center" vertical="center"/>
    </xf>
    <xf numFmtId="0" fontId="1" fillId="11" borderId="18" xfId="0" applyFont="1" applyFill="1" applyBorder="1" applyAlignment="1">
      <alignment horizontal="center" vertical="center"/>
    </xf>
    <xf numFmtId="0" fontId="1" fillId="10" borderId="17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1" fontId="3" fillId="0" borderId="20" xfId="1" applyNumberFormat="1" applyFont="1" applyBorder="1" applyAlignment="1">
      <alignment horizontal="center" vertical="center"/>
    </xf>
    <xf numFmtId="1" fontId="3" fillId="0" borderId="20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1" fontId="3" fillId="0" borderId="1" xfId="1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3" fillId="0" borderId="32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15" fillId="0" borderId="28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9" fillId="9" borderId="35" xfId="0" applyFont="1" applyFill="1" applyBorder="1" applyAlignment="1">
      <alignment horizontal="center" vertical="center"/>
    </xf>
    <xf numFmtId="0" fontId="9" fillId="9" borderId="36" xfId="0" applyFont="1" applyFill="1" applyBorder="1" applyAlignment="1">
      <alignment horizontal="center" vertical="center"/>
    </xf>
    <xf numFmtId="0" fontId="9" fillId="9" borderId="37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44" fontId="14" fillId="4" borderId="40" xfId="1" applyFont="1" applyFill="1" applyBorder="1" applyAlignment="1">
      <alignment horizontal="center" vertical="center"/>
    </xf>
    <xf numFmtId="0" fontId="14" fillId="5" borderId="40" xfId="0" applyFont="1" applyFill="1" applyBorder="1" applyAlignment="1">
      <alignment horizontal="center" vertical="center"/>
    </xf>
    <xf numFmtId="0" fontId="14" fillId="13" borderId="40" xfId="0" applyFont="1" applyFill="1" applyBorder="1" applyAlignment="1">
      <alignment horizontal="center" vertical="center"/>
    </xf>
    <xf numFmtId="44" fontId="18" fillId="12" borderId="40" xfId="1" applyFont="1" applyFill="1" applyBorder="1" applyAlignment="1">
      <alignment horizontal="center" vertical="center"/>
    </xf>
    <xf numFmtId="44" fontId="18" fillId="12" borderId="41" xfId="1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5" fillId="0" borderId="20" xfId="0" applyFont="1" applyBorder="1" applyAlignment="1">
      <alignment horizontal="left" vertical="center" wrapText="1"/>
    </xf>
    <xf numFmtId="0" fontId="14" fillId="0" borderId="20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4" fillId="0" borderId="20" xfId="0" applyFont="1" applyBorder="1" applyAlignment="1">
      <alignment horizontal="left" vertical="center"/>
    </xf>
    <xf numFmtId="44" fontId="14" fillId="4" borderId="25" xfId="1" applyFont="1" applyFill="1" applyBorder="1" applyAlignment="1">
      <alignment horizontal="center" vertical="center"/>
    </xf>
    <xf numFmtId="0" fontId="14" fillId="5" borderId="25" xfId="0" applyFont="1" applyFill="1" applyBorder="1" applyAlignment="1">
      <alignment horizontal="center" vertical="center"/>
    </xf>
    <xf numFmtId="0" fontId="14" fillId="13" borderId="25" xfId="0" applyFont="1" applyFill="1" applyBorder="1" applyAlignment="1">
      <alignment horizontal="center" vertical="center"/>
    </xf>
    <xf numFmtId="44" fontId="18" fillId="12" borderId="25" xfId="1" applyFont="1" applyFill="1" applyBorder="1" applyAlignment="1">
      <alignment horizontal="center" vertical="center"/>
    </xf>
    <xf numFmtId="0" fontId="17" fillId="12" borderId="17" xfId="0" applyFont="1" applyFill="1" applyBorder="1" applyAlignment="1">
      <alignment horizontal="center" vertical="center"/>
    </xf>
    <xf numFmtId="0" fontId="17" fillId="12" borderId="27" xfId="0" applyFont="1" applyFill="1" applyBorder="1" applyAlignment="1">
      <alignment horizontal="center" vertical="center"/>
    </xf>
    <xf numFmtId="3" fontId="17" fillId="12" borderId="28" xfId="0" applyNumberFormat="1" applyFont="1" applyFill="1" applyBorder="1" applyAlignment="1">
      <alignment horizontal="center" vertical="center"/>
    </xf>
    <xf numFmtId="3" fontId="17" fillId="12" borderId="29" xfId="0" applyNumberFormat="1" applyFont="1" applyFill="1" applyBorder="1" applyAlignment="1">
      <alignment horizontal="center" vertical="center"/>
    </xf>
    <xf numFmtId="0" fontId="16" fillId="9" borderId="26" xfId="0" applyFont="1" applyFill="1" applyBorder="1" applyAlignment="1">
      <alignment horizontal="center" vertical="center"/>
    </xf>
    <xf numFmtId="0" fontId="16" fillId="9" borderId="78" xfId="0" applyFont="1" applyFill="1" applyBorder="1" applyAlignment="1">
      <alignment horizontal="center" vertical="center"/>
    </xf>
    <xf numFmtId="0" fontId="16" fillId="9" borderId="79" xfId="0" applyFont="1" applyFill="1" applyBorder="1" applyAlignment="1">
      <alignment horizontal="center" vertical="center"/>
    </xf>
    <xf numFmtId="0" fontId="9" fillId="9" borderId="10" xfId="0" applyFont="1" applyFill="1" applyBorder="1" applyAlignment="1">
      <alignment horizontal="center" vertical="center"/>
    </xf>
    <xf numFmtId="0" fontId="9" fillId="9" borderId="0" xfId="0" applyFont="1" applyFill="1" applyBorder="1" applyAlignment="1">
      <alignment horizontal="center" vertical="center"/>
    </xf>
    <xf numFmtId="0" fontId="9" fillId="9" borderId="11" xfId="0" applyFont="1" applyFill="1" applyBorder="1" applyAlignment="1">
      <alignment horizontal="center" vertical="center"/>
    </xf>
    <xf numFmtId="0" fontId="1" fillId="10" borderId="30" xfId="0" applyFont="1" applyFill="1" applyBorder="1" applyAlignment="1">
      <alignment horizontal="center" vertical="center" textRotation="90"/>
    </xf>
    <xf numFmtId="0" fontId="1" fillId="10" borderId="8" xfId="0" applyFont="1" applyFill="1" applyBorder="1" applyAlignment="1">
      <alignment horizontal="center" vertical="center" textRotation="90"/>
    </xf>
    <xf numFmtId="0" fontId="1" fillId="10" borderId="19" xfId="0" applyFont="1" applyFill="1" applyBorder="1" applyAlignment="1">
      <alignment horizontal="center" vertical="center" textRotation="90"/>
    </xf>
    <xf numFmtId="0" fontId="1" fillId="11" borderId="30" xfId="0" applyFont="1" applyFill="1" applyBorder="1" applyAlignment="1">
      <alignment horizontal="center" vertical="center" textRotation="90"/>
    </xf>
    <xf numFmtId="0" fontId="1" fillId="11" borderId="8" xfId="0" applyFont="1" applyFill="1" applyBorder="1" applyAlignment="1">
      <alignment horizontal="center" vertical="center" textRotation="90"/>
    </xf>
    <xf numFmtId="0" fontId="1" fillId="11" borderId="19" xfId="0" applyFont="1" applyFill="1" applyBorder="1" applyAlignment="1">
      <alignment horizontal="center" vertical="center" textRotation="90"/>
    </xf>
    <xf numFmtId="0" fontId="18" fillId="12" borderId="30" xfId="0" applyFont="1" applyFill="1" applyBorder="1" applyAlignment="1">
      <alignment horizontal="center" vertical="center" textRotation="90"/>
    </xf>
    <xf numFmtId="0" fontId="18" fillId="12" borderId="8" xfId="0" applyFont="1" applyFill="1" applyBorder="1" applyAlignment="1">
      <alignment horizontal="center" vertical="center" textRotation="90"/>
    </xf>
    <xf numFmtId="0" fontId="18" fillId="12" borderId="19" xfId="0" applyFont="1" applyFill="1" applyBorder="1" applyAlignment="1">
      <alignment horizontal="center" vertical="center" textRotation="90"/>
    </xf>
    <xf numFmtId="0" fontId="9" fillId="9" borderId="34" xfId="0" applyFont="1" applyFill="1" applyBorder="1" applyAlignment="1">
      <alignment horizontal="center" vertical="center"/>
    </xf>
    <xf numFmtId="0" fontId="9" fillId="9" borderId="81" xfId="0" applyFont="1" applyFill="1" applyBorder="1" applyAlignment="1">
      <alignment horizontal="center" vertical="center"/>
    </xf>
    <xf numFmtId="0" fontId="9" fillId="9" borderId="80" xfId="0" applyFont="1" applyFill="1" applyBorder="1" applyAlignment="1">
      <alignment horizontal="center" vertical="center"/>
    </xf>
    <xf numFmtId="0" fontId="1" fillId="9" borderId="38" xfId="0" applyFont="1" applyFill="1" applyBorder="1" applyAlignment="1">
      <alignment horizontal="center" vertical="center"/>
    </xf>
    <xf numFmtId="0" fontId="1" fillId="9" borderId="31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29" fillId="9" borderId="0" xfId="2" applyFont="1" applyFill="1" applyBorder="1" applyAlignment="1">
      <alignment horizontal="center" vertical="center"/>
    </xf>
    <xf numFmtId="0" fontId="33" fillId="9" borderId="0" xfId="2" applyFont="1" applyFill="1" applyBorder="1" applyAlignment="1">
      <alignment horizontal="center" vertical="center"/>
    </xf>
    <xf numFmtId="0" fontId="35" fillId="18" borderId="0" xfId="2" applyFont="1" applyFill="1" applyAlignment="1">
      <alignment horizontal="center" vertical="center"/>
    </xf>
    <xf numFmtId="0" fontId="15" fillId="0" borderId="85" xfId="2" applyFont="1" applyBorder="1" applyAlignment="1">
      <alignment horizontal="center" vertical="center"/>
    </xf>
    <xf numFmtId="0" fontId="15" fillId="0" borderId="87" xfId="2" applyFont="1" applyBorder="1" applyAlignment="1">
      <alignment horizontal="center" vertical="center"/>
    </xf>
    <xf numFmtId="0" fontId="29" fillId="0" borderId="0" xfId="2" applyFont="1" applyAlignment="1">
      <alignment horizontal="center" vertical="center"/>
    </xf>
    <xf numFmtId="0" fontId="33" fillId="4" borderId="50" xfId="2" applyFont="1" applyFill="1" applyBorder="1" applyAlignment="1">
      <alignment horizontal="center" vertical="center"/>
    </xf>
    <xf numFmtId="0" fontId="33" fillId="4" borderId="51" xfId="2" applyFont="1" applyFill="1" applyBorder="1" applyAlignment="1">
      <alignment horizontal="center" vertical="center"/>
    </xf>
    <xf numFmtId="0" fontId="33" fillId="4" borderId="52" xfId="2" applyFont="1" applyFill="1" applyBorder="1" applyAlignment="1">
      <alignment horizontal="center" vertical="center"/>
    </xf>
    <xf numFmtId="0" fontId="33" fillId="5" borderId="53" xfId="2" applyFont="1" applyFill="1" applyBorder="1" applyAlignment="1">
      <alignment horizontal="center" vertical="center"/>
    </xf>
    <xf numFmtId="0" fontId="33" fillId="5" borderId="51" xfId="2" applyFont="1" applyFill="1" applyBorder="1" applyAlignment="1">
      <alignment horizontal="center" vertical="center"/>
    </xf>
    <xf numFmtId="0" fontId="33" fillId="5" borderId="54" xfId="2" applyFont="1" applyFill="1" applyBorder="1" applyAlignment="1">
      <alignment horizontal="center" vertical="center"/>
    </xf>
    <xf numFmtId="0" fontId="33" fillId="6" borderId="53" xfId="2" applyFont="1" applyFill="1" applyBorder="1" applyAlignment="1">
      <alignment horizontal="center" vertical="center"/>
    </xf>
    <xf numFmtId="0" fontId="33" fillId="6" borderId="51" xfId="2" applyFont="1" applyFill="1" applyBorder="1" applyAlignment="1">
      <alignment horizontal="center" vertical="center"/>
    </xf>
    <xf numFmtId="0" fontId="33" fillId="6" borderId="54" xfId="2" applyFont="1" applyFill="1" applyBorder="1" applyAlignment="1">
      <alignment horizontal="center" vertical="center"/>
    </xf>
    <xf numFmtId="0" fontId="33" fillId="14" borderId="53" xfId="2" applyFont="1" applyFill="1" applyBorder="1" applyAlignment="1">
      <alignment horizontal="center" vertical="center"/>
    </xf>
    <xf numFmtId="0" fontId="33" fillId="14" borderId="51" xfId="2" applyFont="1" applyFill="1" applyBorder="1" applyAlignment="1">
      <alignment horizontal="center" vertical="center"/>
    </xf>
    <xf numFmtId="0" fontId="33" fillId="14" borderId="55" xfId="2" applyFont="1" applyFill="1" applyBorder="1" applyAlignment="1">
      <alignment horizontal="center" vertical="center"/>
    </xf>
    <xf numFmtId="0" fontId="33" fillId="0" borderId="82" xfId="2" applyFont="1" applyBorder="1" applyAlignment="1">
      <alignment horizontal="center" vertical="center"/>
    </xf>
    <xf numFmtId="0" fontId="33" fillId="0" borderId="83" xfId="2" applyFont="1" applyBorder="1" applyAlignment="1">
      <alignment horizontal="center" vertical="center"/>
    </xf>
    <xf numFmtId="0" fontId="33" fillId="0" borderId="77" xfId="2" applyFont="1" applyBorder="1" applyAlignment="1">
      <alignment horizontal="center" vertical="center"/>
    </xf>
    <xf numFmtId="0" fontId="33" fillId="0" borderId="84" xfId="2" applyFont="1" applyBorder="1" applyAlignment="1">
      <alignment horizontal="center" vertical="center"/>
    </xf>
    <xf numFmtId="0" fontId="33" fillId="22" borderId="47" xfId="2" applyFont="1" applyFill="1" applyBorder="1" applyAlignment="1">
      <alignment horizontal="center" vertical="center"/>
    </xf>
    <xf numFmtId="0" fontId="33" fillId="22" borderId="48" xfId="2" applyFont="1" applyFill="1" applyBorder="1" applyAlignment="1">
      <alignment horizontal="center" vertical="center"/>
    </xf>
    <xf numFmtId="0" fontId="33" fillId="5" borderId="48" xfId="2" applyFont="1" applyFill="1" applyBorder="1" applyAlignment="1">
      <alignment horizontal="center" vertical="center"/>
    </xf>
    <xf numFmtId="0" fontId="33" fillId="6" borderId="48" xfId="2" applyFont="1" applyFill="1" applyBorder="1" applyAlignment="1">
      <alignment horizontal="center" vertical="center"/>
    </xf>
    <xf numFmtId="0" fontId="33" fillId="14" borderId="48" xfId="2" applyFont="1" applyFill="1" applyBorder="1" applyAlignment="1">
      <alignment horizontal="center" vertical="center"/>
    </xf>
    <xf numFmtId="0" fontId="33" fillId="14" borderId="49" xfId="2" applyFont="1" applyFill="1" applyBorder="1" applyAlignment="1">
      <alignment horizontal="center" vertical="center"/>
    </xf>
    <xf numFmtId="0" fontId="34" fillId="15" borderId="0" xfId="2" applyFont="1" applyFill="1" applyAlignment="1">
      <alignment horizontal="left" vertical="center"/>
    </xf>
    <xf numFmtId="0" fontId="34" fillId="15" borderId="0" xfId="2" applyFont="1" applyFill="1" applyAlignment="1">
      <alignment horizontal="right" vertical="center"/>
    </xf>
    <xf numFmtId="0" fontId="11" fillId="9" borderId="0" xfId="2" applyFont="1" applyFill="1" applyBorder="1" applyAlignment="1">
      <alignment horizontal="center" vertical="center"/>
    </xf>
    <xf numFmtId="0" fontId="54" fillId="0" borderId="0" xfId="2" applyFont="1" applyAlignment="1">
      <alignment horizontal="center" vertical="center" wrapText="1"/>
    </xf>
    <xf numFmtId="0" fontId="35" fillId="10" borderId="0" xfId="2" applyFont="1" applyFill="1" applyAlignment="1">
      <alignment horizontal="center" vertical="center"/>
    </xf>
    <xf numFmtId="0" fontId="33" fillId="9" borderId="0" xfId="2" applyFont="1" applyFill="1" applyAlignment="1">
      <alignment horizontal="center" vertical="center"/>
    </xf>
    <xf numFmtId="0" fontId="29" fillId="9" borderId="0" xfId="2" applyFont="1" applyFill="1" applyAlignment="1">
      <alignment horizontal="center" vertical="center"/>
    </xf>
    <xf numFmtId="0" fontId="53" fillId="10" borderId="0" xfId="2" applyFont="1" applyFill="1" applyAlignment="1">
      <alignment horizontal="center" vertical="center"/>
    </xf>
    <xf numFmtId="0" fontId="6" fillId="12" borderId="35" xfId="2" applyFont="1" applyFill="1" applyBorder="1" applyAlignment="1">
      <alignment horizontal="center" vertical="center"/>
    </xf>
    <xf numFmtId="0" fontId="6" fillId="12" borderId="36" xfId="2" applyFont="1" applyFill="1" applyBorder="1" applyAlignment="1">
      <alignment horizontal="center" vertical="center"/>
    </xf>
    <xf numFmtId="0" fontId="33" fillId="0" borderId="47" xfId="2" applyFont="1" applyBorder="1" applyAlignment="1">
      <alignment horizontal="center" vertical="center"/>
    </xf>
    <xf numFmtId="0" fontId="33" fillId="0" borderId="74" xfId="2" applyFont="1" applyBorder="1" applyAlignment="1">
      <alignment horizontal="center" vertical="center"/>
    </xf>
    <xf numFmtId="0" fontId="21" fillId="0" borderId="48" xfId="2" applyFont="1" applyBorder="1" applyAlignment="1">
      <alignment horizontal="center" vertical="center"/>
    </xf>
    <xf numFmtId="0" fontId="21" fillId="0" borderId="49" xfId="2" applyFont="1" applyBorder="1" applyAlignment="1">
      <alignment horizontal="center" vertical="center"/>
    </xf>
    <xf numFmtId="0" fontId="21" fillId="0" borderId="75" xfId="2" applyFont="1" applyBorder="1" applyAlignment="1">
      <alignment horizontal="center" vertical="center"/>
    </xf>
    <xf numFmtId="0" fontId="21" fillId="0" borderId="76" xfId="2" applyFont="1" applyBorder="1" applyAlignment="1">
      <alignment horizontal="center" vertical="center"/>
    </xf>
    <xf numFmtId="0" fontId="33" fillId="4" borderId="54" xfId="2" applyFont="1" applyFill="1" applyBorder="1" applyAlignment="1">
      <alignment horizontal="center" vertical="center"/>
    </xf>
    <xf numFmtId="0" fontId="54" fillId="0" borderId="77" xfId="2" applyFont="1" applyBorder="1" applyAlignment="1">
      <alignment horizontal="center" vertical="center" wrapText="1"/>
    </xf>
    <xf numFmtId="0" fontId="55" fillId="0" borderId="0" xfId="2" applyFont="1" applyAlignment="1">
      <alignment horizontal="center" vertical="center" wrapText="1"/>
    </xf>
    <xf numFmtId="0" fontId="36" fillId="14" borderId="0" xfId="2" applyFont="1" applyFill="1" applyAlignment="1">
      <alignment horizontal="center" vertical="center"/>
    </xf>
    <xf numFmtId="0" fontId="35" fillId="14" borderId="0" xfId="2" applyFont="1" applyFill="1" applyBorder="1" applyAlignment="1">
      <alignment horizontal="center" vertical="center"/>
    </xf>
  </cellXfs>
  <cellStyles count="4">
    <cellStyle name="Link" xfId="3" builtinId="8"/>
    <cellStyle name="Standard" xfId="0" builtinId="0"/>
    <cellStyle name="Standard 2" xfId="2" xr:uid="{EA964F38-8429-42FD-ADA1-A1D16F2972E3}"/>
    <cellStyle name="Währung" xfId="1" builtinId="4"/>
  </cellStyles>
  <dxfs count="4">
    <dxf>
      <font>
        <b/>
        <i val="0"/>
        <color rgb="FFFF000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9900"/>
      <color rgb="FFFF9933"/>
      <color rgb="FFFF33CC"/>
      <color rgb="FF996600"/>
      <color rgb="FFCC6600"/>
      <color rgb="FFFF9900"/>
      <color rgb="FFFF99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6" Type="http://schemas.openxmlformats.org/officeDocument/2006/relationships/image" Target="../media/image16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5" Type="http://schemas.openxmlformats.org/officeDocument/2006/relationships/image" Target="../media/image5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77" Type="http://schemas.openxmlformats.org/officeDocument/2006/relationships/image" Target="../media/image77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png"/><Relationship Id="rId13" Type="http://schemas.openxmlformats.org/officeDocument/2006/relationships/image" Target="../media/image14.png"/><Relationship Id="rId18" Type="http://schemas.openxmlformats.org/officeDocument/2006/relationships/image" Target="../media/image18.png"/><Relationship Id="rId26" Type="http://schemas.openxmlformats.org/officeDocument/2006/relationships/image" Target="../media/image16.png"/><Relationship Id="rId3" Type="http://schemas.openxmlformats.org/officeDocument/2006/relationships/image" Target="../media/image71.png"/><Relationship Id="rId21" Type="http://schemas.openxmlformats.org/officeDocument/2006/relationships/image" Target="../media/image36.png"/><Relationship Id="rId7" Type="http://schemas.openxmlformats.org/officeDocument/2006/relationships/image" Target="../media/image76.png"/><Relationship Id="rId12" Type="http://schemas.openxmlformats.org/officeDocument/2006/relationships/image" Target="../media/image73.png"/><Relationship Id="rId17" Type="http://schemas.openxmlformats.org/officeDocument/2006/relationships/image" Target="../media/image7.png"/><Relationship Id="rId25" Type="http://schemas.openxmlformats.org/officeDocument/2006/relationships/image" Target="../media/image10.png"/><Relationship Id="rId2" Type="http://schemas.openxmlformats.org/officeDocument/2006/relationships/image" Target="../media/image3.png"/><Relationship Id="rId16" Type="http://schemas.openxmlformats.org/officeDocument/2006/relationships/image" Target="../media/image70.png"/><Relationship Id="rId20" Type="http://schemas.openxmlformats.org/officeDocument/2006/relationships/image" Target="../media/image17.png"/><Relationship Id="rId1" Type="http://schemas.openxmlformats.org/officeDocument/2006/relationships/image" Target="../media/image8.png"/><Relationship Id="rId6" Type="http://schemas.openxmlformats.org/officeDocument/2006/relationships/image" Target="../media/image2.png"/><Relationship Id="rId11" Type="http://schemas.openxmlformats.org/officeDocument/2006/relationships/image" Target="../media/image75.png"/><Relationship Id="rId24" Type="http://schemas.openxmlformats.org/officeDocument/2006/relationships/image" Target="../media/image13.png"/><Relationship Id="rId5" Type="http://schemas.openxmlformats.org/officeDocument/2006/relationships/image" Target="../media/image15.png"/><Relationship Id="rId15" Type="http://schemas.openxmlformats.org/officeDocument/2006/relationships/image" Target="../media/image74.png"/><Relationship Id="rId23" Type="http://schemas.openxmlformats.org/officeDocument/2006/relationships/image" Target="../media/image11.png"/><Relationship Id="rId10" Type="http://schemas.openxmlformats.org/officeDocument/2006/relationships/image" Target="../media/image4.png"/><Relationship Id="rId19" Type="http://schemas.openxmlformats.org/officeDocument/2006/relationships/image" Target="../media/image5.png"/><Relationship Id="rId4" Type="http://schemas.openxmlformats.org/officeDocument/2006/relationships/image" Target="../media/image9.png"/><Relationship Id="rId9" Type="http://schemas.openxmlformats.org/officeDocument/2006/relationships/image" Target="../media/image72.png"/><Relationship Id="rId14" Type="http://schemas.openxmlformats.org/officeDocument/2006/relationships/image" Target="../media/image12.png"/><Relationship Id="rId22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76.png"/><Relationship Id="rId3" Type="http://schemas.openxmlformats.org/officeDocument/2006/relationships/image" Target="../media/image92.jpeg"/><Relationship Id="rId7" Type="http://schemas.openxmlformats.org/officeDocument/2006/relationships/image" Target="../media/image17.png"/><Relationship Id="rId2" Type="http://schemas.openxmlformats.org/officeDocument/2006/relationships/image" Target="../media/image91.jpeg"/><Relationship Id="rId1" Type="http://schemas.openxmlformats.org/officeDocument/2006/relationships/image" Target="../media/image90.jpeg"/><Relationship Id="rId6" Type="http://schemas.openxmlformats.org/officeDocument/2006/relationships/image" Target="../media/image8.png"/><Relationship Id="rId5" Type="http://schemas.openxmlformats.org/officeDocument/2006/relationships/image" Target="../media/image94.jpeg"/><Relationship Id="rId10" Type="http://schemas.openxmlformats.org/officeDocument/2006/relationships/image" Target="../media/image6.png"/><Relationship Id="rId4" Type="http://schemas.openxmlformats.org/officeDocument/2006/relationships/image" Target="../media/image93.jpeg"/><Relationship Id="rId9" Type="http://schemas.openxmlformats.org/officeDocument/2006/relationships/image" Target="../media/image9.png"/></Relationships>
</file>

<file path=xl/drawings/_rels/drawing5.xml.rels><?xml version="1.0" encoding="UTF-8" standalone="yes"?>
<Relationships xmlns="http://schemas.openxmlformats.org/package/2006/relationships"><Relationship Id="rId26" Type="http://schemas.openxmlformats.org/officeDocument/2006/relationships/image" Target="../media/image19.png"/><Relationship Id="rId21" Type="http://schemas.openxmlformats.org/officeDocument/2006/relationships/image" Target="../media/image72.png"/><Relationship Id="rId42" Type="http://schemas.openxmlformats.org/officeDocument/2006/relationships/image" Target="../media/image79.png"/><Relationship Id="rId47" Type="http://schemas.openxmlformats.org/officeDocument/2006/relationships/image" Target="../media/image37.png"/><Relationship Id="rId63" Type="http://schemas.openxmlformats.org/officeDocument/2006/relationships/image" Target="../media/image48.png"/><Relationship Id="rId68" Type="http://schemas.openxmlformats.org/officeDocument/2006/relationships/image" Target="../media/image53.png"/><Relationship Id="rId84" Type="http://schemas.openxmlformats.org/officeDocument/2006/relationships/image" Target="../media/image69.png"/><Relationship Id="rId89" Type="http://schemas.openxmlformats.org/officeDocument/2006/relationships/image" Target="../media/image89.png"/><Relationship Id="rId16" Type="http://schemas.openxmlformats.org/officeDocument/2006/relationships/image" Target="../media/image16.png"/><Relationship Id="rId11" Type="http://schemas.openxmlformats.org/officeDocument/2006/relationships/image" Target="../media/image11.png"/><Relationship Id="rId32" Type="http://schemas.openxmlformats.org/officeDocument/2006/relationships/image" Target="../media/image24.png"/><Relationship Id="rId37" Type="http://schemas.openxmlformats.org/officeDocument/2006/relationships/image" Target="../media/image29.png"/><Relationship Id="rId53" Type="http://schemas.openxmlformats.org/officeDocument/2006/relationships/image" Target="../media/image83.png"/><Relationship Id="rId58" Type="http://schemas.openxmlformats.org/officeDocument/2006/relationships/image" Target="../media/image43.png"/><Relationship Id="rId74" Type="http://schemas.openxmlformats.org/officeDocument/2006/relationships/image" Target="../media/image59.png"/><Relationship Id="rId79" Type="http://schemas.openxmlformats.org/officeDocument/2006/relationships/image" Target="../media/image64.png"/><Relationship Id="rId5" Type="http://schemas.openxmlformats.org/officeDocument/2006/relationships/image" Target="../media/image5.png"/><Relationship Id="rId14" Type="http://schemas.openxmlformats.org/officeDocument/2006/relationships/image" Target="../media/image14.png"/><Relationship Id="rId22" Type="http://schemas.openxmlformats.org/officeDocument/2006/relationships/image" Target="../media/image73.png"/><Relationship Id="rId27" Type="http://schemas.openxmlformats.org/officeDocument/2006/relationships/image" Target="../media/image20.png"/><Relationship Id="rId30" Type="http://schemas.openxmlformats.org/officeDocument/2006/relationships/image" Target="../media/image23.png"/><Relationship Id="rId35" Type="http://schemas.openxmlformats.org/officeDocument/2006/relationships/image" Target="../media/image27.png"/><Relationship Id="rId43" Type="http://schemas.openxmlformats.org/officeDocument/2006/relationships/image" Target="../media/image33.png"/><Relationship Id="rId48" Type="http://schemas.openxmlformats.org/officeDocument/2006/relationships/image" Target="../media/image38.png"/><Relationship Id="rId56" Type="http://schemas.openxmlformats.org/officeDocument/2006/relationships/image" Target="../media/image84.png"/><Relationship Id="rId64" Type="http://schemas.openxmlformats.org/officeDocument/2006/relationships/image" Target="../media/image49.png"/><Relationship Id="rId69" Type="http://schemas.openxmlformats.org/officeDocument/2006/relationships/image" Target="../media/image54.png"/><Relationship Id="rId77" Type="http://schemas.openxmlformats.org/officeDocument/2006/relationships/image" Target="../media/image62.png"/><Relationship Id="rId8" Type="http://schemas.openxmlformats.org/officeDocument/2006/relationships/image" Target="../media/image8.png"/><Relationship Id="rId51" Type="http://schemas.openxmlformats.org/officeDocument/2006/relationships/image" Target="../media/image82.png"/><Relationship Id="rId72" Type="http://schemas.openxmlformats.org/officeDocument/2006/relationships/image" Target="../media/image57.png"/><Relationship Id="rId80" Type="http://schemas.openxmlformats.org/officeDocument/2006/relationships/image" Target="../media/image65.png"/><Relationship Id="rId85" Type="http://schemas.openxmlformats.org/officeDocument/2006/relationships/image" Target="../media/image85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76.png"/><Relationship Id="rId33" Type="http://schemas.openxmlformats.org/officeDocument/2006/relationships/image" Target="../media/image25.png"/><Relationship Id="rId38" Type="http://schemas.openxmlformats.org/officeDocument/2006/relationships/image" Target="../media/image30.png"/><Relationship Id="rId46" Type="http://schemas.openxmlformats.org/officeDocument/2006/relationships/image" Target="../media/image36.png"/><Relationship Id="rId59" Type="http://schemas.openxmlformats.org/officeDocument/2006/relationships/image" Target="../media/image44.png"/><Relationship Id="rId67" Type="http://schemas.openxmlformats.org/officeDocument/2006/relationships/image" Target="../media/image52.png"/><Relationship Id="rId20" Type="http://schemas.openxmlformats.org/officeDocument/2006/relationships/image" Target="../media/image71.png"/><Relationship Id="rId41" Type="http://schemas.openxmlformats.org/officeDocument/2006/relationships/image" Target="../media/image32.png"/><Relationship Id="rId54" Type="http://schemas.openxmlformats.org/officeDocument/2006/relationships/image" Target="../media/image40.png"/><Relationship Id="rId62" Type="http://schemas.openxmlformats.org/officeDocument/2006/relationships/image" Target="../media/image47.png"/><Relationship Id="rId70" Type="http://schemas.openxmlformats.org/officeDocument/2006/relationships/image" Target="../media/image55.png"/><Relationship Id="rId75" Type="http://schemas.openxmlformats.org/officeDocument/2006/relationships/image" Target="../media/image60.png"/><Relationship Id="rId83" Type="http://schemas.openxmlformats.org/officeDocument/2006/relationships/image" Target="../media/image68.png"/><Relationship Id="rId88" Type="http://schemas.openxmlformats.org/officeDocument/2006/relationships/image" Target="../media/image88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74.png"/><Relationship Id="rId28" Type="http://schemas.openxmlformats.org/officeDocument/2006/relationships/image" Target="../media/image21.png"/><Relationship Id="rId36" Type="http://schemas.openxmlformats.org/officeDocument/2006/relationships/image" Target="../media/image28.png"/><Relationship Id="rId49" Type="http://schemas.openxmlformats.org/officeDocument/2006/relationships/image" Target="../media/image80.png"/><Relationship Id="rId57" Type="http://schemas.openxmlformats.org/officeDocument/2006/relationships/image" Target="../media/image42.png"/><Relationship Id="rId10" Type="http://schemas.openxmlformats.org/officeDocument/2006/relationships/image" Target="../media/image10.png"/><Relationship Id="rId31" Type="http://schemas.openxmlformats.org/officeDocument/2006/relationships/image" Target="../media/image77.png"/><Relationship Id="rId44" Type="http://schemas.openxmlformats.org/officeDocument/2006/relationships/image" Target="../media/image34.png"/><Relationship Id="rId52" Type="http://schemas.openxmlformats.org/officeDocument/2006/relationships/image" Target="../media/image39.png"/><Relationship Id="rId60" Type="http://schemas.openxmlformats.org/officeDocument/2006/relationships/image" Target="../media/image45.png"/><Relationship Id="rId65" Type="http://schemas.openxmlformats.org/officeDocument/2006/relationships/image" Target="../media/image50.png"/><Relationship Id="rId73" Type="http://schemas.openxmlformats.org/officeDocument/2006/relationships/image" Target="../media/image58.png"/><Relationship Id="rId78" Type="http://schemas.openxmlformats.org/officeDocument/2006/relationships/image" Target="../media/image63.png"/><Relationship Id="rId81" Type="http://schemas.openxmlformats.org/officeDocument/2006/relationships/image" Target="../media/image66.png"/><Relationship Id="rId86" Type="http://schemas.openxmlformats.org/officeDocument/2006/relationships/image" Target="../media/image86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78.png"/><Relationship Id="rId34" Type="http://schemas.openxmlformats.org/officeDocument/2006/relationships/image" Target="../media/image26.png"/><Relationship Id="rId50" Type="http://schemas.openxmlformats.org/officeDocument/2006/relationships/image" Target="../media/image81.png"/><Relationship Id="rId55" Type="http://schemas.openxmlformats.org/officeDocument/2006/relationships/image" Target="../media/image41.png"/><Relationship Id="rId76" Type="http://schemas.openxmlformats.org/officeDocument/2006/relationships/image" Target="../media/image61.png"/><Relationship Id="rId7" Type="http://schemas.openxmlformats.org/officeDocument/2006/relationships/image" Target="../media/image7.png"/><Relationship Id="rId71" Type="http://schemas.openxmlformats.org/officeDocument/2006/relationships/image" Target="../media/image56.png"/><Relationship Id="rId2" Type="http://schemas.openxmlformats.org/officeDocument/2006/relationships/image" Target="../media/image2.png"/><Relationship Id="rId29" Type="http://schemas.openxmlformats.org/officeDocument/2006/relationships/image" Target="../media/image22.png"/><Relationship Id="rId24" Type="http://schemas.openxmlformats.org/officeDocument/2006/relationships/image" Target="../media/image75.png"/><Relationship Id="rId40" Type="http://schemas.openxmlformats.org/officeDocument/2006/relationships/image" Target="../media/image31.png"/><Relationship Id="rId45" Type="http://schemas.openxmlformats.org/officeDocument/2006/relationships/image" Target="../media/image35.png"/><Relationship Id="rId66" Type="http://schemas.openxmlformats.org/officeDocument/2006/relationships/image" Target="../media/image51.png"/><Relationship Id="rId87" Type="http://schemas.openxmlformats.org/officeDocument/2006/relationships/image" Target="../media/image87.png"/><Relationship Id="rId61" Type="http://schemas.openxmlformats.org/officeDocument/2006/relationships/image" Target="../media/image46.png"/><Relationship Id="rId82" Type="http://schemas.openxmlformats.org/officeDocument/2006/relationships/image" Target="../media/image67.png"/><Relationship Id="rId19" Type="http://schemas.openxmlformats.org/officeDocument/2006/relationships/image" Target="../media/image70.png"/></Relationships>
</file>

<file path=xl/drawings/_rels/drawing6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1.png"/><Relationship Id="rId18" Type="http://schemas.openxmlformats.org/officeDocument/2006/relationships/image" Target="../media/image17.png"/><Relationship Id="rId26" Type="http://schemas.openxmlformats.org/officeDocument/2006/relationships/image" Target="../media/image21.png"/><Relationship Id="rId21" Type="http://schemas.openxmlformats.org/officeDocument/2006/relationships/image" Target="../media/image71.png"/><Relationship Id="rId34" Type="http://schemas.openxmlformats.org/officeDocument/2006/relationships/image" Target="../media/image63.png"/><Relationship Id="rId7" Type="http://schemas.openxmlformats.org/officeDocument/2006/relationships/image" Target="../media/image2.png"/><Relationship Id="rId12" Type="http://schemas.openxmlformats.org/officeDocument/2006/relationships/image" Target="../media/image10.png"/><Relationship Id="rId17" Type="http://schemas.openxmlformats.org/officeDocument/2006/relationships/image" Target="../media/image16.png"/><Relationship Id="rId25" Type="http://schemas.openxmlformats.org/officeDocument/2006/relationships/image" Target="../media/image76.png"/><Relationship Id="rId33" Type="http://schemas.openxmlformats.org/officeDocument/2006/relationships/image" Target="../media/image59.png"/><Relationship Id="rId38" Type="http://schemas.openxmlformats.org/officeDocument/2006/relationships/image" Target="../media/image87.png"/><Relationship Id="rId2" Type="http://schemas.openxmlformats.org/officeDocument/2006/relationships/image" Target="../media/image96.jpeg"/><Relationship Id="rId16" Type="http://schemas.openxmlformats.org/officeDocument/2006/relationships/image" Target="../media/image14.png"/><Relationship Id="rId20" Type="http://schemas.openxmlformats.org/officeDocument/2006/relationships/image" Target="../media/image70.png"/><Relationship Id="rId29" Type="http://schemas.openxmlformats.org/officeDocument/2006/relationships/image" Target="../media/image47.png"/><Relationship Id="rId1" Type="http://schemas.openxmlformats.org/officeDocument/2006/relationships/image" Target="../media/image95.jpeg"/><Relationship Id="rId6" Type="http://schemas.openxmlformats.org/officeDocument/2006/relationships/image" Target="../media/image1.png"/><Relationship Id="rId11" Type="http://schemas.openxmlformats.org/officeDocument/2006/relationships/image" Target="../media/image9.png"/><Relationship Id="rId24" Type="http://schemas.openxmlformats.org/officeDocument/2006/relationships/image" Target="../media/image75.png"/><Relationship Id="rId32" Type="http://schemas.openxmlformats.org/officeDocument/2006/relationships/image" Target="../media/image52.png"/><Relationship Id="rId37" Type="http://schemas.openxmlformats.org/officeDocument/2006/relationships/image" Target="../media/image68.png"/><Relationship Id="rId5" Type="http://schemas.openxmlformats.org/officeDocument/2006/relationships/image" Target="../media/image91.jpeg"/><Relationship Id="rId15" Type="http://schemas.openxmlformats.org/officeDocument/2006/relationships/image" Target="../media/image13.png"/><Relationship Id="rId23" Type="http://schemas.openxmlformats.org/officeDocument/2006/relationships/image" Target="../media/image73.png"/><Relationship Id="rId28" Type="http://schemas.openxmlformats.org/officeDocument/2006/relationships/image" Target="../media/image41.png"/><Relationship Id="rId36" Type="http://schemas.openxmlformats.org/officeDocument/2006/relationships/image" Target="../media/image67.png"/><Relationship Id="rId10" Type="http://schemas.openxmlformats.org/officeDocument/2006/relationships/image" Target="../media/image8.png"/><Relationship Id="rId19" Type="http://schemas.openxmlformats.org/officeDocument/2006/relationships/image" Target="../media/image18.png"/><Relationship Id="rId31" Type="http://schemas.openxmlformats.org/officeDocument/2006/relationships/image" Target="../media/image51.png"/><Relationship Id="rId4" Type="http://schemas.openxmlformats.org/officeDocument/2006/relationships/image" Target="../media/image98.jpeg"/><Relationship Id="rId9" Type="http://schemas.openxmlformats.org/officeDocument/2006/relationships/image" Target="../media/image6.png"/><Relationship Id="rId14" Type="http://schemas.openxmlformats.org/officeDocument/2006/relationships/image" Target="../media/image12.png"/><Relationship Id="rId22" Type="http://schemas.openxmlformats.org/officeDocument/2006/relationships/image" Target="../media/image72.png"/><Relationship Id="rId27" Type="http://schemas.openxmlformats.org/officeDocument/2006/relationships/image" Target="../media/image82.png"/><Relationship Id="rId30" Type="http://schemas.openxmlformats.org/officeDocument/2006/relationships/image" Target="../media/image48.png"/><Relationship Id="rId35" Type="http://schemas.openxmlformats.org/officeDocument/2006/relationships/image" Target="../media/image65.png"/><Relationship Id="rId8" Type="http://schemas.openxmlformats.org/officeDocument/2006/relationships/image" Target="../media/image3.png"/><Relationship Id="rId3" Type="http://schemas.openxmlformats.org/officeDocument/2006/relationships/image" Target="../media/image97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1.jpeg"/><Relationship Id="rId2" Type="http://schemas.openxmlformats.org/officeDocument/2006/relationships/image" Target="../media/image100.jpeg"/><Relationship Id="rId1" Type="http://schemas.openxmlformats.org/officeDocument/2006/relationships/image" Target="../media/image99.jpeg"/><Relationship Id="rId5" Type="http://schemas.openxmlformats.org/officeDocument/2006/relationships/image" Target="../media/image91.jpeg"/><Relationship Id="rId4" Type="http://schemas.openxmlformats.org/officeDocument/2006/relationships/image" Target="../media/image102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97.jpeg"/><Relationship Id="rId2" Type="http://schemas.openxmlformats.org/officeDocument/2006/relationships/image" Target="../media/image96.jpeg"/><Relationship Id="rId1" Type="http://schemas.openxmlformats.org/officeDocument/2006/relationships/image" Target="../media/image103.jpeg"/><Relationship Id="rId5" Type="http://schemas.openxmlformats.org/officeDocument/2006/relationships/image" Target="../media/image91.jpeg"/><Relationship Id="rId4" Type="http://schemas.openxmlformats.org/officeDocument/2006/relationships/image" Target="../media/image104.jpe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7.jpeg"/><Relationship Id="rId2" Type="http://schemas.openxmlformats.org/officeDocument/2006/relationships/image" Target="../media/image106.jpeg"/><Relationship Id="rId1" Type="http://schemas.openxmlformats.org/officeDocument/2006/relationships/image" Target="../media/image105.jpeg"/><Relationship Id="rId5" Type="http://schemas.openxmlformats.org/officeDocument/2006/relationships/image" Target="../media/image91.jpeg"/><Relationship Id="rId4" Type="http://schemas.openxmlformats.org/officeDocument/2006/relationships/image" Target="../media/image10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60960</xdr:colOff>
      <xdr:row>6</xdr:row>
      <xdr:rowOff>53340</xdr:rowOff>
    </xdr:from>
    <xdr:to>
      <xdr:col>16</xdr:col>
      <xdr:colOff>280686</xdr:colOff>
      <xdr:row>6</xdr:row>
      <xdr:rowOff>197340</xdr:rowOff>
    </xdr:to>
    <xdr:pic>
      <xdr:nvPicPr>
        <xdr:cNvPr id="2" name="Grafik 1" descr="Österreich Flagge">
          <a:extLst>
            <a:ext uri="{FF2B5EF4-FFF2-40B4-BE49-F238E27FC236}">
              <a16:creationId xmlns:a16="http://schemas.microsoft.com/office/drawing/2014/main" id="{827DC969-0BF2-4F99-966A-0D902B4D60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960" y="2796540"/>
          <a:ext cx="219726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55880</xdr:colOff>
      <xdr:row>9</xdr:row>
      <xdr:rowOff>43180</xdr:rowOff>
    </xdr:from>
    <xdr:to>
      <xdr:col>16</xdr:col>
      <xdr:colOff>275870</xdr:colOff>
      <xdr:row>9</xdr:row>
      <xdr:rowOff>187180</xdr:rowOff>
    </xdr:to>
    <xdr:pic>
      <xdr:nvPicPr>
        <xdr:cNvPr id="3" name="Grafik 20" descr="Belgien Flagge">
          <a:extLst>
            <a:ext uri="{FF2B5EF4-FFF2-40B4-BE49-F238E27FC236}">
              <a16:creationId xmlns:a16="http://schemas.microsoft.com/office/drawing/2014/main" id="{53071763-2E6C-4D9A-AB1E-CC1379CE2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880" y="1643380"/>
          <a:ext cx="21999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50800</xdr:colOff>
      <xdr:row>10</xdr:row>
      <xdr:rowOff>40640</xdr:rowOff>
    </xdr:from>
    <xdr:to>
      <xdr:col>16</xdr:col>
      <xdr:colOff>271197</xdr:colOff>
      <xdr:row>10</xdr:row>
      <xdr:rowOff>184640</xdr:rowOff>
    </xdr:to>
    <xdr:pic>
      <xdr:nvPicPr>
        <xdr:cNvPr id="4" name="Grafik 25" descr="Brasilien Flagge">
          <a:extLst>
            <a:ext uri="{FF2B5EF4-FFF2-40B4-BE49-F238E27FC236}">
              <a16:creationId xmlns:a16="http://schemas.microsoft.com/office/drawing/2014/main" id="{7F8827A3-4141-468E-A0BE-3D229BC6F0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800" y="5069840"/>
          <a:ext cx="220397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50800</xdr:colOff>
      <xdr:row>15</xdr:row>
      <xdr:rowOff>45720</xdr:rowOff>
    </xdr:from>
    <xdr:to>
      <xdr:col>16</xdr:col>
      <xdr:colOff>278817</xdr:colOff>
      <xdr:row>15</xdr:row>
      <xdr:rowOff>189720</xdr:rowOff>
    </xdr:to>
    <xdr:pic>
      <xdr:nvPicPr>
        <xdr:cNvPr id="5" name="Grafik 32" descr="Chile Flagge">
          <a:extLst>
            <a:ext uri="{FF2B5EF4-FFF2-40B4-BE49-F238E27FC236}">
              <a16:creationId xmlns:a16="http://schemas.microsoft.com/office/drawing/2014/main" id="{A3D73D67-CADF-4C44-B13C-BED765FAEF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800" y="9875520"/>
          <a:ext cx="228017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50800</xdr:colOff>
      <xdr:row>2</xdr:row>
      <xdr:rowOff>50800</xdr:rowOff>
    </xdr:from>
    <xdr:to>
      <xdr:col>16</xdr:col>
      <xdr:colOff>274218</xdr:colOff>
      <xdr:row>2</xdr:row>
      <xdr:rowOff>194800</xdr:rowOff>
    </xdr:to>
    <xdr:pic>
      <xdr:nvPicPr>
        <xdr:cNvPr id="6" name="Grafik 7" descr="Algerien Flagge">
          <a:extLst>
            <a:ext uri="{FF2B5EF4-FFF2-40B4-BE49-F238E27FC236}">
              <a16:creationId xmlns:a16="http://schemas.microsoft.com/office/drawing/2014/main" id="{994970F2-5613-4303-B897-18A999A55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800" y="8051800"/>
          <a:ext cx="223418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66040</xdr:colOff>
      <xdr:row>16</xdr:row>
      <xdr:rowOff>50800</xdr:rowOff>
    </xdr:from>
    <xdr:to>
      <xdr:col>16</xdr:col>
      <xdr:colOff>270714</xdr:colOff>
      <xdr:row>16</xdr:row>
      <xdr:rowOff>194800</xdr:rowOff>
    </xdr:to>
    <xdr:pic>
      <xdr:nvPicPr>
        <xdr:cNvPr id="7" name="Grafik 33" descr="China Flagge">
          <a:extLst>
            <a:ext uri="{FF2B5EF4-FFF2-40B4-BE49-F238E27FC236}">
              <a16:creationId xmlns:a16="http://schemas.microsoft.com/office/drawing/2014/main" id="{17CFA449-2A28-475C-AF05-592E2C60F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040" y="1422400"/>
          <a:ext cx="204674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50800</xdr:colOff>
      <xdr:row>19</xdr:row>
      <xdr:rowOff>45720</xdr:rowOff>
    </xdr:from>
    <xdr:to>
      <xdr:col>16</xdr:col>
      <xdr:colOff>275870</xdr:colOff>
      <xdr:row>19</xdr:row>
      <xdr:rowOff>189720</xdr:rowOff>
    </xdr:to>
    <xdr:pic>
      <xdr:nvPicPr>
        <xdr:cNvPr id="8" name="Grafik 37" descr="Kroatien Flagge">
          <a:extLst>
            <a:ext uri="{FF2B5EF4-FFF2-40B4-BE49-F238E27FC236}">
              <a16:creationId xmlns:a16="http://schemas.microsoft.com/office/drawing/2014/main" id="{C98A09FC-D168-4E2D-8735-B7F0C4676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800" y="10561320"/>
          <a:ext cx="22507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50800</xdr:colOff>
      <xdr:row>28</xdr:row>
      <xdr:rowOff>40640</xdr:rowOff>
    </xdr:from>
    <xdr:to>
      <xdr:col>16</xdr:col>
      <xdr:colOff>268250</xdr:colOff>
      <xdr:row>28</xdr:row>
      <xdr:rowOff>184640</xdr:rowOff>
    </xdr:to>
    <xdr:pic>
      <xdr:nvPicPr>
        <xdr:cNvPr id="9" name="Grafik 49" descr="Frankreich Flagge">
          <a:extLst>
            <a:ext uri="{FF2B5EF4-FFF2-40B4-BE49-F238E27FC236}">
              <a16:creationId xmlns:a16="http://schemas.microsoft.com/office/drawing/2014/main" id="{55F5FC59-0797-44DF-ABE8-D024320269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800" y="497840"/>
          <a:ext cx="21745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50800</xdr:colOff>
      <xdr:row>30</xdr:row>
      <xdr:rowOff>40640</xdr:rowOff>
    </xdr:from>
    <xdr:to>
      <xdr:col>16</xdr:col>
      <xdr:colOff>274214</xdr:colOff>
      <xdr:row>30</xdr:row>
      <xdr:rowOff>184640</xdr:rowOff>
    </xdr:to>
    <xdr:pic>
      <xdr:nvPicPr>
        <xdr:cNvPr id="10" name="Grafik 8" descr="Deutschland Flagge">
          <a:extLst>
            <a:ext uri="{FF2B5EF4-FFF2-40B4-BE49-F238E27FC236}">
              <a16:creationId xmlns:a16="http://schemas.microsoft.com/office/drawing/2014/main" id="{E082E41B-FF1A-44E7-BCBA-08B246BFD4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800" y="1183640"/>
          <a:ext cx="223414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40640</xdr:colOff>
      <xdr:row>33</xdr:row>
      <xdr:rowOff>50800</xdr:rowOff>
    </xdr:from>
    <xdr:to>
      <xdr:col>16</xdr:col>
      <xdr:colOff>274107</xdr:colOff>
      <xdr:row>33</xdr:row>
      <xdr:rowOff>194800</xdr:rowOff>
    </xdr:to>
    <xdr:pic>
      <xdr:nvPicPr>
        <xdr:cNvPr id="11" name="Grafik 58" descr="Ungarn Flagge">
          <a:extLst>
            <a:ext uri="{FF2B5EF4-FFF2-40B4-BE49-F238E27FC236}">
              <a16:creationId xmlns:a16="http://schemas.microsoft.com/office/drawing/2014/main" id="{B2E54675-2537-4387-8BCB-35B2934ED8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640" y="4622800"/>
          <a:ext cx="233467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45720</xdr:colOff>
      <xdr:row>35</xdr:row>
      <xdr:rowOff>50800</xdr:rowOff>
    </xdr:from>
    <xdr:to>
      <xdr:col>16</xdr:col>
      <xdr:colOff>264480</xdr:colOff>
      <xdr:row>35</xdr:row>
      <xdr:rowOff>194800</xdr:rowOff>
    </xdr:to>
    <xdr:pic>
      <xdr:nvPicPr>
        <xdr:cNvPr id="12" name="Grafik 60" descr="Indonesien Flagge">
          <a:extLst>
            <a:ext uri="{FF2B5EF4-FFF2-40B4-BE49-F238E27FC236}">
              <a16:creationId xmlns:a16="http://schemas.microsoft.com/office/drawing/2014/main" id="{3D55CD4E-4A0C-432D-83C4-AF8DB53EF4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" y="4851400"/>
          <a:ext cx="21876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40640</xdr:colOff>
      <xdr:row>39</xdr:row>
      <xdr:rowOff>50800</xdr:rowOff>
    </xdr:from>
    <xdr:to>
      <xdr:col>16</xdr:col>
      <xdr:colOff>267020</xdr:colOff>
      <xdr:row>39</xdr:row>
      <xdr:rowOff>194800</xdr:rowOff>
    </xdr:to>
    <xdr:pic>
      <xdr:nvPicPr>
        <xdr:cNvPr id="13" name="Grafik 64" descr="Italien Flagge">
          <a:extLst>
            <a:ext uri="{FF2B5EF4-FFF2-40B4-BE49-F238E27FC236}">
              <a16:creationId xmlns:a16="http://schemas.microsoft.com/office/drawing/2014/main" id="{39945FAB-1C2B-4FDF-8EC4-58B98747F4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640" y="3022600"/>
          <a:ext cx="22638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45720</xdr:colOff>
      <xdr:row>44</xdr:row>
      <xdr:rowOff>50800</xdr:rowOff>
    </xdr:from>
    <xdr:to>
      <xdr:col>16</xdr:col>
      <xdr:colOff>277838</xdr:colOff>
      <xdr:row>44</xdr:row>
      <xdr:rowOff>194800</xdr:rowOff>
    </xdr:to>
    <xdr:pic>
      <xdr:nvPicPr>
        <xdr:cNvPr id="14" name="Grafik 133" descr="Südkorea Flagge">
          <a:extLst>
            <a:ext uri="{FF2B5EF4-FFF2-40B4-BE49-F238E27FC236}">
              <a16:creationId xmlns:a16="http://schemas.microsoft.com/office/drawing/2014/main" id="{21A64B43-827A-4D9A-A733-BDBD891232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" y="6680200"/>
          <a:ext cx="232118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50800</xdr:colOff>
      <xdr:row>7</xdr:row>
      <xdr:rowOff>45720</xdr:rowOff>
    </xdr:from>
    <xdr:to>
      <xdr:col>19</xdr:col>
      <xdr:colOff>269560</xdr:colOff>
      <xdr:row>7</xdr:row>
      <xdr:rowOff>189720</xdr:rowOff>
    </xdr:to>
    <xdr:pic>
      <xdr:nvPicPr>
        <xdr:cNvPr id="15" name="Grafik 85" descr="Marokko Flagge">
          <a:extLst>
            <a:ext uri="{FF2B5EF4-FFF2-40B4-BE49-F238E27FC236}">
              <a16:creationId xmlns:a16="http://schemas.microsoft.com/office/drawing/2014/main" id="{CE8671C1-C2BA-41C6-823F-01340FF73E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800" y="3474720"/>
          <a:ext cx="21876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55880</xdr:colOff>
      <xdr:row>18</xdr:row>
      <xdr:rowOff>50800</xdr:rowOff>
    </xdr:from>
    <xdr:to>
      <xdr:col>19</xdr:col>
      <xdr:colOff>273330</xdr:colOff>
      <xdr:row>18</xdr:row>
      <xdr:rowOff>194800</xdr:rowOff>
    </xdr:to>
    <xdr:pic>
      <xdr:nvPicPr>
        <xdr:cNvPr id="16" name="Grafik 107" descr="Portugal Flagge">
          <a:extLst>
            <a:ext uri="{FF2B5EF4-FFF2-40B4-BE49-F238E27FC236}">
              <a16:creationId xmlns:a16="http://schemas.microsoft.com/office/drawing/2014/main" id="{6ECB85C6-662A-4C96-95D2-66FE0F7862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880" y="16967200"/>
          <a:ext cx="21745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50800</xdr:colOff>
      <xdr:row>19</xdr:row>
      <xdr:rowOff>45720</xdr:rowOff>
    </xdr:from>
    <xdr:to>
      <xdr:col>19</xdr:col>
      <xdr:colOff>275870</xdr:colOff>
      <xdr:row>19</xdr:row>
      <xdr:rowOff>189720</xdr:rowOff>
    </xdr:to>
    <xdr:pic>
      <xdr:nvPicPr>
        <xdr:cNvPr id="17" name="Grafik 137" descr="Katar Flagge">
          <a:extLst>
            <a:ext uri="{FF2B5EF4-FFF2-40B4-BE49-F238E27FC236}">
              <a16:creationId xmlns:a16="http://schemas.microsoft.com/office/drawing/2014/main" id="{1C06DFB9-0082-49AF-930B-63824A3B30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800" y="5989320"/>
          <a:ext cx="22507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45720</xdr:colOff>
      <xdr:row>21</xdr:row>
      <xdr:rowOff>45720</xdr:rowOff>
    </xdr:from>
    <xdr:to>
      <xdr:col>19</xdr:col>
      <xdr:colOff>270218</xdr:colOff>
      <xdr:row>21</xdr:row>
      <xdr:rowOff>189720</xdr:rowOff>
    </xdr:to>
    <xdr:pic>
      <xdr:nvPicPr>
        <xdr:cNvPr id="18" name="Grafik 109" descr="Russland Flagge">
          <a:extLst>
            <a:ext uri="{FF2B5EF4-FFF2-40B4-BE49-F238E27FC236}">
              <a16:creationId xmlns:a16="http://schemas.microsoft.com/office/drawing/2014/main" id="{9B28E336-B2BE-485C-8B47-6FC6C67F5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" y="731520"/>
          <a:ext cx="224498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60960</xdr:colOff>
      <xdr:row>25</xdr:row>
      <xdr:rowOff>45720</xdr:rowOff>
    </xdr:from>
    <xdr:to>
      <xdr:col>19</xdr:col>
      <xdr:colOff>278410</xdr:colOff>
      <xdr:row>25</xdr:row>
      <xdr:rowOff>189720</xdr:rowOff>
    </xdr:to>
    <xdr:pic>
      <xdr:nvPicPr>
        <xdr:cNvPr id="19" name="Grafik 113" descr="Slowakei Flagge">
          <a:extLst>
            <a:ext uri="{FF2B5EF4-FFF2-40B4-BE49-F238E27FC236}">
              <a16:creationId xmlns:a16="http://schemas.microsoft.com/office/drawing/2014/main" id="{2697AF34-8D43-4FFC-ADEB-B030F2F55E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960" y="7818120"/>
          <a:ext cx="21745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50801</xdr:colOff>
      <xdr:row>31</xdr:row>
      <xdr:rowOff>54188</xdr:rowOff>
    </xdr:from>
    <xdr:to>
      <xdr:col>16</xdr:col>
      <xdr:colOff>278799</xdr:colOff>
      <xdr:row>31</xdr:row>
      <xdr:rowOff>198188</xdr:rowOff>
    </xdr:to>
    <xdr:pic>
      <xdr:nvPicPr>
        <xdr:cNvPr id="27" name="Grafik 26">
          <a:extLst>
            <a:ext uri="{FF2B5EF4-FFF2-40B4-BE49-F238E27FC236}">
              <a16:creationId xmlns:a16="http://schemas.microsoft.com/office/drawing/2014/main" id="{B00E5EB2-A990-405C-BC11-43499A1A4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4334" y="1882988"/>
          <a:ext cx="227998" cy="144000"/>
        </a:xfrm>
        <a:prstGeom prst="rect">
          <a:avLst/>
        </a:prstGeom>
        <a:noFill/>
        <a:ln w="12700"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45721</xdr:colOff>
      <xdr:row>40</xdr:row>
      <xdr:rowOff>45720</xdr:rowOff>
    </xdr:from>
    <xdr:to>
      <xdr:col>16</xdr:col>
      <xdr:colOff>287903</xdr:colOff>
      <xdr:row>40</xdr:row>
      <xdr:rowOff>189720</xdr:rowOff>
    </xdr:to>
    <xdr:pic>
      <xdr:nvPicPr>
        <xdr:cNvPr id="28" name="Grafik 137" descr="Elfenbeinküste Flagge">
          <a:extLst>
            <a:ext uri="{FF2B5EF4-FFF2-40B4-BE49-F238E27FC236}">
              <a16:creationId xmlns:a16="http://schemas.microsoft.com/office/drawing/2014/main" id="{F7E2F2D2-815A-425C-B102-1455B3DC53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1" y="13533120"/>
          <a:ext cx="242182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45721</xdr:colOff>
      <xdr:row>9</xdr:row>
      <xdr:rowOff>38100</xdr:rowOff>
    </xdr:from>
    <xdr:to>
      <xdr:col>19</xdr:col>
      <xdr:colOff>287903</xdr:colOff>
      <xdr:row>9</xdr:row>
      <xdr:rowOff>182100</xdr:rowOff>
    </xdr:to>
    <xdr:pic>
      <xdr:nvPicPr>
        <xdr:cNvPr id="29" name="Grafik 96" descr="Norwegen Flagge">
          <a:extLst>
            <a:ext uri="{FF2B5EF4-FFF2-40B4-BE49-F238E27FC236}">
              <a16:creationId xmlns:a16="http://schemas.microsoft.com/office/drawing/2014/main" id="{0293DE48-21BE-42EE-BFB1-78AFF0DDB2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1" y="6896100"/>
          <a:ext cx="242182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48986</xdr:colOff>
      <xdr:row>15</xdr:row>
      <xdr:rowOff>43543</xdr:rowOff>
    </xdr:from>
    <xdr:to>
      <xdr:col>19</xdr:col>
      <xdr:colOff>290906</xdr:colOff>
      <xdr:row>15</xdr:row>
      <xdr:rowOff>187543</xdr:rowOff>
    </xdr:to>
    <xdr:pic>
      <xdr:nvPicPr>
        <xdr:cNvPr id="30" name="Grafik 104" descr="Peru Flagge">
          <a:extLst>
            <a:ext uri="{FF2B5EF4-FFF2-40B4-BE49-F238E27FC236}">
              <a16:creationId xmlns:a16="http://schemas.microsoft.com/office/drawing/2014/main" id="{4B3611A1-0347-4C7C-B5F4-53002B008F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986" y="16502743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48986</xdr:colOff>
      <xdr:row>23</xdr:row>
      <xdr:rowOff>43543</xdr:rowOff>
    </xdr:from>
    <xdr:to>
      <xdr:col>19</xdr:col>
      <xdr:colOff>290906</xdr:colOff>
      <xdr:row>23</xdr:row>
      <xdr:rowOff>187543</xdr:rowOff>
    </xdr:to>
    <xdr:pic>
      <xdr:nvPicPr>
        <xdr:cNvPr id="31" name="Grafik 110" descr="Senegal Flagge">
          <a:extLst>
            <a:ext uri="{FF2B5EF4-FFF2-40B4-BE49-F238E27FC236}">
              <a16:creationId xmlns:a16="http://schemas.microsoft.com/office/drawing/2014/main" id="{895A8DC4-35B3-4E70-89C0-67D20407D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986" y="17417143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46894</xdr:colOff>
      <xdr:row>36</xdr:row>
      <xdr:rowOff>35169</xdr:rowOff>
    </xdr:from>
    <xdr:to>
      <xdr:col>16</xdr:col>
      <xdr:colOff>289076</xdr:colOff>
      <xdr:row>36</xdr:row>
      <xdr:rowOff>179169</xdr:rowOff>
    </xdr:to>
    <xdr:pic>
      <xdr:nvPicPr>
        <xdr:cNvPr id="33" name="Grafik 145" descr="Irak Flagge">
          <a:extLst>
            <a:ext uri="{FF2B5EF4-FFF2-40B4-BE49-F238E27FC236}">
              <a16:creationId xmlns:a16="http://schemas.microsoft.com/office/drawing/2014/main" id="{E76E9AA6-A584-484C-A056-0E52623D3B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894" y="12836769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52753</xdr:colOff>
      <xdr:row>32</xdr:row>
      <xdr:rowOff>41031</xdr:rowOff>
    </xdr:from>
    <xdr:to>
      <xdr:col>16</xdr:col>
      <xdr:colOff>294673</xdr:colOff>
      <xdr:row>32</xdr:row>
      <xdr:rowOff>185031</xdr:rowOff>
    </xdr:to>
    <xdr:pic>
      <xdr:nvPicPr>
        <xdr:cNvPr id="34" name="Grafik 146" descr="Griechenland Flagge">
          <a:extLst>
            <a:ext uri="{FF2B5EF4-FFF2-40B4-BE49-F238E27FC236}">
              <a16:creationId xmlns:a16="http://schemas.microsoft.com/office/drawing/2014/main" id="{B5C0CB1A-FD9E-4A8E-A774-6474BE3A92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753" y="12385431"/>
          <a:ext cx="24192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46893</xdr:colOff>
      <xdr:row>4</xdr:row>
      <xdr:rowOff>46892</xdr:rowOff>
    </xdr:from>
    <xdr:to>
      <xdr:col>16</xdr:col>
      <xdr:colOff>289075</xdr:colOff>
      <xdr:row>4</xdr:row>
      <xdr:rowOff>190892</xdr:rowOff>
    </xdr:to>
    <xdr:pic>
      <xdr:nvPicPr>
        <xdr:cNvPr id="35" name="Grafik 12" descr="Argentinien Flagge">
          <a:extLst>
            <a:ext uri="{FF2B5EF4-FFF2-40B4-BE49-F238E27FC236}">
              <a16:creationId xmlns:a16="http://schemas.microsoft.com/office/drawing/2014/main" id="{38658632-2F94-427E-AE22-45DFF85CF1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893" y="8505092"/>
          <a:ext cx="242182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46892</xdr:colOff>
      <xdr:row>16</xdr:row>
      <xdr:rowOff>46892</xdr:rowOff>
    </xdr:from>
    <xdr:to>
      <xdr:col>19</xdr:col>
      <xdr:colOff>288812</xdr:colOff>
      <xdr:row>16</xdr:row>
      <xdr:rowOff>190892</xdr:rowOff>
    </xdr:to>
    <xdr:pic>
      <xdr:nvPicPr>
        <xdr:cNvPr id="36" name="Grafik 105" descr="Philippinen Flagge">
          <a:extLst>
            <a:ext uri="{FF2B5EF4-FFF2-40B4-BE49-F238E27FC236}">
              <a16:creationId xmlns:a16="http://schemas.microsoft.com/office/drawing/2014/main" id="{BA9D6C66-E424-41C7-9E47-C1A7690B34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892" y="16734692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46893</xdr:colOff>
      <xdr:row>18</xdr:row>
      <xdr:rowOff>46892</xdr:rowOff>
    </xdr:from>
    <xdr:to>
      <xdr:col>16</xdr:col>
      <xdr:colOff>287767</xdr:colOff>
      <xdr:row>18</xdr:row>
      <xdr:rowOff>190892</xdr:rowOff>
    </xdr:to>
    <xdr:pic>
      <xdr:nvPicPr>
        <xdr:cNvPr id="37" name="Grafik 153" descr="Kongo, Demokratische Republik -Flaggen rechteckig 060x80 flaggenbilder.de.gif">
          <a:extLst>
            <a:ext uri="{FF2B5EF4-FFF2-40B4-BE49-F238E27FC236}">
              <a16:creationId xmlns:a16="http://schemas.microsoft.com/office/drawing/2014/main" id="{418EC024-EB44-4933-8EDD-D4DF23B5A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893" y="10333892"/>
          <a:ext cx="240874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41032</xdr:colOff>
      <xdr:row>12</xdr:row>
      <xdr:rowOff>41031</xdr:rowOff>
    </xdr:from>
    <xdr:to>
      <xdr:col>16</xdr:col>
      <xdr:colOff>283214</xdr:colOff>
      <xdr:row>12</xdr:row>
      <xdr:rowOff>185031</xdr:rowOff>
    </xdr:to>
    <xdr:pic>
      <xdr:nvPicPr>
        <xdr:cNvPr id="38" name="Grafik 27" descr="Burkina Faso Flagge">
          <a:extLst>
            <a:ext uri="{FF2B5EF4-FFF2-40B4-BE49-F238E27FC236}">
              <a16:creationId xmlns:a16="http://schemas.microsoft.com/office/drawing/2014/main" id="{44D826D9-7E7C-4054-83C2-EA13745F4C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032" y="9185031"/>
          <a:ext cx="242182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41030</xdr:colOff>
      <xdr:row>29</xdr:row>
      <xdr:rowOff>41031</xdr:rowOff>
    </xdr:from>
    <xdr:to>
      <xdr:col>16</xdr:col>
      <xdr:colOff>282950</xdr:colOff>
      <xdr:row>29</xdr:row>
      <xdr:rowOff>185031</xdr:rowOff>
    </xdr:to>
    <xdr:pic>
      <xdr:nvPicPr>
        <xdr:cNvPr id="39" name="Grafik 50" descr="Gabun Flagge">
          <a:extLst>
            <a:ext uri="{FF2B5EF4-FFF2-40B4-BE49-F238E27FC236}">
              <a16:creationId xmlns:a16="http://schemas.microsoft.com/office/drawing/2014/main" id="{D16C7030-6B04-4784-81FA-D4F4BB856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030" y="11928231"/>
          <a:ext cx="24192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46893</xdr:colOff>
      <xdr:row>25</xdr:row>
      <xdr:rowOff>35170</xdr:rowOff>
    </xdr:from>
    <xdr:to>
      <xdr:col>16</xdr:col>
      <xdr:colOff>289075</xdr:colOff>
      <xdr:row>25</xdr:row>
      <xdr:rowOff>179170</xdr:rowOff>
    </xdr:to>
    <xdr:pic>
      <xdr:nvPicPr>
        <xdr:cNvPr id="41" name="Grafik 41" descr="Ägypten Flagge">
          <a:extLst>
            <a:ext uri="{FF2B5EF4-FFF2-40B4-BE49-F238E27FC236}">
              <a16:creationId xmlns:a16="http://schemas.microsoft.com/office/drawing/2014/main" id="{644489D7-8710-4CA1-85EE-917951B293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893" y="11236570"/>
          <a:ext cx="242182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46893</xdr:colOff>
      <xdr:row>22</xdr:row>
      <xdr:rowOff>35169</xdr:rowOff>
    </xdr:from>
    <xdr:to>
      <xdr:col>19</xdr:col>
      <xdr:colOff>289075</xdr:colOff>
      <xdr:row>22</xdr:row>
      <xdr:rowOff>179169</xdr:rowOff>
    </xdr:to>
    <xdr:pic>
      <xdr:nvPicPr>
        <xdr:cNvPr id="42" name="Grafik 11" descr="Saudi-Arabien Flagge">
          <a:extLst>
            <a:ext uri="{FF2B5EF4-FFF2-40B4-BE49-F238E27FC236}">
              <a16:creationId xmlns:a16="http://schemas.microsoft.com/office/drawing/2014/main" id="{5D06BC45-6159-4456-84F6-98E08C165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893" y="17180169"/>
          <a:ext cx="242182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52766</xdr:colOff>
      <xdr:row>13</xdr:row>
      <xdr:rowOff>46892</xdr:rowOff>
    </xdr:from>
    <xdr:to>
      <xdr:col>19</xdr:col>
      <xdr:colOff>269660</xdr:colOff>
      <xdr:row>13</xdr:row>
      <xdr:rowOff>193432</xdr:rowOff>
    </xdr:to>
    <xdr:pic>
      <xdr:nvPicPr>
        <xdr:cNvPr id="44" name="Grafik 43" descr="Flagge Panamas | Welt-Flaggen.de">
          <a:extLst>
            <a:ext uri="{FF2B5EF4-FFF2-40B4-BE49-F238E27FC236}">
              <a16:creationId xmlns:a16="http://schemas.microsoft.com/office/drawing/2014/main" id="{A56B8A13-1CEE-4777-8B1A-655DF2767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766" y="16048892"/>
          <a:ext cx="216894" cy="144000"/>
        </a:xfrm>
        <a:prstGeom prst="rect">
          <a:avLst/>
        </a:prstGeom>
        <a:noFill/>
        <a:ln w="12700"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41032</xdr:colOff>
      <xdr:row>13</xdr:row>
      <xdr:rowOff>46893</xdr:rowOff>
    </xdr:from>
    <xdr:to>
      <xdr:col>16</xdr:col>
      <xdr:colOff>281906</xdr:colOff>
      <xdr:row>13</xdr:row>
      <xdr:rowOff>190893</xdr:rowOff>
    </xdr:to>
    <xdr:pic>
      <xdr:nvPicPr>
        <xdr:cNvPr id="45" name="Grafik 28" descr="Burundi Flagge">
          <a:extLst>
            <a:ext uri="{FF2B5EF4-FFF2-40B4-BE49-F238E27FC236}">
              <a16:creationId xmlns:a16="http://schemas.microsoft.com/office/drawing/2014/main" id="{3CE5701F-0FE1-4B96-BBF7-BEA9BD87E2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032" y="9419493"/>
          <a:ext cx="240874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41032</xdr:colOff>
      <xdr:row>6</xdr:row>
      <xdr:rowOff>46892</xdr:rowOff>
    </xdr:from>
    <xdr:to>
      <xdr:col>19</xdr:col>
      <xdr:colOff>283214</xdr:colOff>
      <xdr:row>6</xdr:row>
      <xdr:rowOff>190892</xdr:rowOff>
    </xdr:to>
    <xdr:pic>
      <xdr:nvPicPr>
        <xdr:cNvPr id="46" name="Grafik 83" descr="Mali Flagge">
          <a:extLst>
            <a:ext uri="{FF2B5EF4-FFF2-40B4-BE49-F238E27FC236}">
              <a16:creationId xmlns:a16="http://schemas.microsoft.com/office/drawing/2014/main" id="{BDA5090D-F30B-4B40-AEBF-F2E080F006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032" y="15134492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46893</xdr:colOff>
      <xdr:row>34</xdr:row>
      <xdr:rowOff>41031</xdr:rowOff>
    </xdr:from>
    <xdr:to>
      <xdr:col>16</xdr:col>
      <xdr:colOff>289075</xdr:colOff>
      <xdr:row>34</xdr:row>
      <xdr:rowOff>185031</xdr:rowOff>
    </xdr:to>
    <xdr:pic>
      <xdr:nvPicPr>
        <xdr:cNvPr id="47" name="Grafik 59" descr="Indien Flagge">
          <a:extLst>
            <a:ext uri="{FF2B5EF4-FFF2-40B4-BE49-F238E27FC236}">
              <a16:creationId xmlns:a16="http://schemas.microsoft.com/office/drawing/2014/main" id="{4F2E4520-282C-42A7-A9FB-1E0CAF3E5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893" y="12614031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46892</xdr:colOff>
      <xdr:row>14</xdr:row>
      <xdr:rowOff>46892</xdr:rowOff>
    </xdr:from>
    <xdr:to>
      <xdr:col>19</xdr:col>
      <xdr:colOff>288812</xdr:colOff>
      <xdr:row>14</xdr:row>
      <xdr:rowOff>190892</xdr:rowOff>
    </xdr:to>
    <xdr:pic>
      <xdr:nvPicPr>
        <xdr:cNvPr id="48" name="Grafik 101" descr="Paraguay Flagge">
          <a:extLst>
            <a:ext uri="{FF2B5EF4-FFF2-40B4-BE49-F238E27FC236}">
              <a16:creationId xmlns:a16="http://schemas.microsoft.com/office/drawing/2014/main" id="{BFF797D9-D3F3-41C0-9DDA-4FA4E83877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892" y="16277492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46893</xdr:colOff>
      <xdr:row>3</xdr:row>
      <xdr:rowOff>41030</xdr:rowOff>
    </xdr:from>
    <xdr:to>
      <xdr:col>16</xdr:col>
      <xdr:colOff>289075</xdr:colOff>
      <xdr:row>3</xdr:row>
      <xdr:rowOff>185030</xdr:rowOff>
    </xdr:to>
    <xdr:pic>
      <xdr:nvPicPr>
        <xdr:cNvPr id="49" name="Grafik 10" descr="Angola Flagge">
          <a:extLst>
            <a:ext uri="{FF2B5EF4-FFF2-40B4-BE49-F238E27FC236}">
              <a16:creationId xmlns:a16="http://schemas.microsoft.com/office/drawing/2014/main" id="{9BA39493-27DD-4522-9F8B-BF8FA9D84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893" y="8270630"/>
          <a:ext cx="242182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46893</xdr:colOff>
      <xdr:row>43</xdr:row>
      <xdr:rowOff>35169</xdr:rowOff>
    </xdr:from>
    <xdr:to>
      <xdr:col>16</xdr:col>
      <xdr:colOff>289075</xdr:colOff>
      <xdr:row>43</xdr:row>
      <xdr:rowOff>179169</xdr:rowOff>
    </xdr:to>
    <xdr:pic>
      <xdr:nvPicPr>
        <xdr:cNvPr id="53" name="Grafik 69" descr="Kenia Flagge">
          <a:extLst>
            <a:ext uri="{FF2B5EF4-FFF2-40B4-BE49-F238E27FC236}">
              <a16:creationId xmlns:a16="http://schemas.microsoft.com/office/drawing/2014/main" id="{CA069058-4B53-41E4-841B-008EDDBC0B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893" y="13979769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46893</xdr:colOff>
      <xdr:row>20</xdr:row>
      <xdr:rowOff>46892</xdr:rowOff>
    </xdr:from>
    <xdr:to>
      <xdr:col>16</xdr:col>
      <xdr:colOff>287767</xdr:colOff>
      <xdr:row>20</xdr:row>
      <xdr:rowOff>190892</xdr:rowOff>
    </xdr:to>
    <xdr:pic>
      <xdr:nvPicPr>
        <xdr:cNvPr id="55" name="Grafik 35" descr="Zypern Flagge">
          <a:extLst>
            <a:ext uri="{FF2B5EF4-FFF2-40B4-BE49-F238E27FC236}">
              <a16:creationId xmlns:a16="http://schemas.microsoft.com/office/drawing/2014/main" id="{B6DCAC22-691F-4F75-B774-F9E8331B4C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893" y="10791092"/>
          <a:ext cx="240874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46892</xdr:colOff>
      <xdr:row>22</xdr:row>
      <xdr:rowOff>41031</xdr:rowOff>
    </xdr:from>
    <xdr:to>
      <xdr:col>16</xdr:col>
      <xdr:colOff>287766</xdr:colOff>
      <xdr:row>22</xdr:row>
      <xdr:rowOff>185031</xdr:rowOff>
    </xdr:to>
    <xdr:pic>
      <xdr:nvPicPr>
        <xdr:cNvPr id="56" name="Grafik 136" descr="Nordkorea Flagge">
          <a:extLst>
            <a:ext uri="{FF2B5EF4-FFF2-40B4-BE49-F238E27FC236}">
              <a16:creationId xmlns:a16="http://schemas.microsoft.com/office/drawing/2014/main" id="{FE33C205-6685-468D-84B1-C35BE99022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892" y="7356231"/>
          <a:ext cx="240874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41032</xdr:colOff>
      <xdr:row>11</xdr:row>
      <xdr:rowOff>46892</xdr:rowOff>
    </xdr:from>
    <xdr:to>
      <xdr:col>19</xdr:col>
      <xdr:colOff>283214</xdr:colOff>
      <xdr:row>11</xdr:row>
      <xdr:rowOff>190892</xdr:rowOff>
    </xdr:to>
    <xdr:pic>
      <xdr:nvPicPr>
        <xdr:cNvPr id="58" name="Grafik 99" descr="Pakistan Flagge">
          <a:extLst>
            <a:ext uri="{FF2B5EF4-FFF2-40B4-BE49-F238E27FC236}">
              <a16:creationId xmlns:a16="http://schemas.microsoft.com/office/drawing/2014/main" id="{396A8BFC-1D46-4A62-89AA-A7CEF54534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032" y="15591692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52759</xdr:colOff>
      <xdr:row>5</xdr:row>
      <xdr:rowOff>46892</xdr:rowOff>
    </xdr:from>
    <xdr:to>
      <xdr:col>16</xdr:col>
      <xdr:colOff>288077</xdr:colOff>
      <xdr:row>5</xdr:row>
      <xdr:rowOff>193432</xdr:rowOff>
    </xdr:to>
    <xdr:pic>
      <xdr:nvPicPr>
        <xdr:cNvPr id="59" name="Grafik 58" descr="Flagge Australiens – Wikipedia">
          <a:extLst>
            <a:ext uri="{FF2B5EF4-FFF2-40B4-BE49-F238E27FC236}">
              <a16:creationId xmlns:a16="http://schemas.microsoft.com/office/drawing/2014/main" id="{00C7061C-F363-4F44-8A59-511EAED6A8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759" y="8733692"/>
          <a:ext cx="235318" cy="144000"/>
        </a:xfrm>
        <a:prstGeom prst="rect">
          <a:avLst/>
        </a:prstGeom>
        <a:noFill/>
        <a:ln w="12700"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52769</xdr:colOff>
      <xdr:row>5</xdr:row>
      <xdr:rowOff>0</xdr:rowOff>
    </xdr:from>
    <xdr:to>
      <xdr:col>19</xdr:col>
      <xdr:colOff>269227</xdr:colOff>
      <xdr:row>5</xdr:row>
      <xdr:rowOff>144000</xdr:rowOff>
    </xdr:to>
    <xdr:pic>
      <xdr:nvPicPr>
        <xdr:cNvPr id="60" name="Grafik 59" descr="Flagge Iran, Fahne Iran, Iranflagge, Iranfahne, iranische Fahne, iranische  Flagge, iranische Flaggen, iranische Fahnen, Nationalflagge Iran  Nationalfahne">
          <a:extLst>
            <a:ext uri="{FF2B5EF4-FFF2-40B4-BE49-F238E27FC236}">
              <a16:creationId xmlns:a16="http://schemas.microsoft.com/office/drawing/2014/main" id="{2CA4A5CF-E38F-4E27-B4DC-1D6B5C241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769" y="14859000"/>
          <a:ext cx="216458" cy="144000"/>
        </a:xfrm>
        <a:prstGeom prst="rect">
          <a:avLst/>
        </a:prstGeom>
        <a:noFill/>
        <a:ln w="12700"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58636</xdr:colOff>
      <xdr:row>5</xdr:row>
      <xdr:rowOff>46892</xdr:rowOff>
    </xdr:from>
    <xdr:to>
      <xdr:col>19</xdr:col>
      <xdr:colOff>275386</xdr:colOff>
      <xdr:row>5</xdr:row>
      <xdr:rowOff>193432</xdr:rowOff>
    </xdr:to>
    <xdr:pic>
      <xdr:nvPicPr>
        <xdr:cNvPr id="61" name="Grafik 60" descr="Flagge Malaysia, Fahne Malaysia, Malaysiaflagge, Malaysiafahne, malaysische  Fahne, malaysische Flagge, malaysische Flaggen, malaysische Fahnen,  Nationalflagge Malaysia Nationalfahne">
          <a:extLst>
            <a:ext uri="{FF2B5EF4-FFF2-40B4-BE49-F238E27FC236}">
              <a16:creationId xmlns:a16="http://schemas.microsoft.com/office/drawing/2014/main" id="{354F3997-7E48-44E7-972B-3919F97B22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636" y="14905892"/>
          <a:ext cx="216750" cy="144000"/>
        </a:xfrm>
        <a:prstGeom prst="rect">
          <a:avLst/>
        </a:prstGeom>
        <a:noFill/>
        <a:ln w="12700"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45721</xdr:colOff>
      <xdr:row>7</xdr:row>
      <xdr:rowOff>45720</xdr:rowOff>
    </xdr:from>
    <xdr:to>
      <xdr:col>16</xdr:col>
      <xdr:colOff>287903</xdr:colOff>
      <xdr:row>7</xdr:row>
      <xdr:rowOff>189720</xdr:rowOff>
    </xdr:to>
    <xdr:pic>
      <xdr:nvPicPr>
        <xdr:cNvPr id="62" name="Grafik 16" descr="Bahrein Flagge">
          <a:extLst>
            <a:ext uri="{FF2B5EF4-FFF2-40B4-BE49-F238E27FC236}">
              <a16:creationId xmlns:a16="http://schemas.microsoft.com/office/drawing/2014/main" id="{EA6264C5-7C3D-4067-B98B-9F95129655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1" y="8961120"/>
          <a:ext cx="242182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45720</xdr:colOff>
      <xdr:row>8</xdr:row>
      <xdr:rowOff>41910</xdr:rowOff>
    </xdr:from>
    <xdr:to>
      <xdr:col>16</xdr:col>
      <xdr:colOff>286594</xdr:colOff>
      <xdr:row>8</xdr:row>
      <xdr:rowOff>185910</xdr:rowOff>
    </xdr:to>
    <xdr:pic>
      <xdr:nvPicPr>
        <xdr:cNvPr id="63" name="Grafik 31" descr="Weißrussland Flagge">
          <a:extLst>
            <a:ext uri="{FF2B5EF4-FFF2-40B4-BE49-F238E27FC236}">
              <a16:creationId xmlns:a16="http://schemas.microsoft.com/office/drawing/2014/main" id="{6AE4EDE3-F2D1-4B26-8C1A-1028AB0B29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" y="1870710"/>
          <a:ext cx="240874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49530</xdr:colOff>
      <xdr:row>11</xdr:row>
      <xdr:rowOff>41910</xdr:rowOff>
    </xdr:from>
    <xdr:to>
      <xdr:col>16</xdr:col>
      <xdr:colOff>290404</xdr:colOff>
      <xdr:row>11</xdr:row>
      <xdr:rowOff>185910</xdr:rowOff>
    </xdr:to>
    <xdr:pic>
      <xdr:nvPicPr>
        <xdr:cNvPr id="64" name="Grafik 26" descr="Bulgarien Flagge">
          <a:extLst>
            <a:ext uri="{FF2B5EF4-FFF2-40B4-BE49-F238E27FC236}">
              <a16:creationId xmlns:a16="http://schemas.microsoft.com/office/drawing/2014/main" id="{46973359-974A-4A01-902B-41F25C00D7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" y="5528310"/>
          <a:ext cx="240874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45720</xdr:colOff>
      <xdr:row>14</xdr:row>
      <xdr:rowOff>45720</xdr:rowOff>
    </xdr:from>
    <xdr:to>
      <xdr:col>16</xdr:col>
      <xdr:colOff>287640</xdr:colOff>
      <xdr:row>14</xdr:row>
      <xdr:rowOff>189720</xdr:rowOff>
    </xdr:to>
    <xdr:pic>
      <xdr:nvPicPr>
        <xdr:cNvPr id="65" name="Grafik 30" descr="Kanada Flagge">
          <a:extLst>
            <a:ext uri="{FF2B5EF4-FFF2-40B4-BE49-F238E27FC236}">
              <a16:creationId xmlns:a16="http://schemas.microsoft.com/office/drawing/2014/main" id="{0F202146-4E4B-43A8-91F0-945797459A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" y="9646920"/>
          <a:ext cx="24192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41911</xdr:colOff>
      <xdr:row>17</xdr:row>
      <xdr:rowOff>41910</xdr:rowOff>
    </xdr:from>
    <xdr:to>
      <xdr:col>16</xdr:col>
      <xdr:colOff>284093</xdr:colOff>
      <xdr:row>17</xdr:row>
      <xdr:rowOff>185910</xdr:rowOff>
    </xdr:to>
    <xdr:pic>
      <xdr:nvPicPr>
        <xdr:cNvPr id="66" name="Grafik 34" descr="Kolumbien Flagge">
          <a:extLst>
            <a:ext uri="{FF2B5EF4-FFF2-40B4-BE49-F238E27FC236}">
              <a16:creationId xmlns:a16="http://schemas.microsoft.com/office/drawing/2014/main" id="{B2C5DB60-1EC3-4DC2-823D-49999DF79C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911" y="10100310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45721</xdr:colOff>
      <xdr:row>21</xdr:row>
      <xdr:rowOff>41910</xdr:rowOff>
    </xdr:from>
    <xdr:to>
      <xdr:col>16</xdr:col>
      <xdr:colOff>287903</xdr:colOff>
      <xdr:row>21</xdr:row>
      <xdr:rowOff>185910</xdr:rowOff>
    </xdr:to>
    <xdr:pic>
      <xdr:nvPicPr>
        <xdr:cNvPr id="67" name="Grafik 125" descr="Tschechische Republik Flagge">
          <a:extLst>
            <a:ext uri="{FF2B5EF4-FFF2-40B4-BE49-F238E27FC236}">
              <a16:creationId xmlns:a16="http://schemas.microsoft.com/office/drawing/2014/main" id="{52052E48-72DF-464B-AA19-AE8B5F136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1" y="2099310"/>
          <a:ext cx="242182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45720</xdr:colOff>
      <xdr:row>23</xdr:row>
      <xdr:rowOff>45720</xdr:rowOff>
    </xdr:from>
    <xdr:to>
      <xdr:col>16</xdr:col>
      <xdr:colOff>287640</xdr:colOff>
      <xdr:row>23</xdr:row>
      <xdr:rowOff>189720</xdr:rowOff>
    </xdr:to>
    <xdr:pic>
      <xdr:nvPicPr>
        <xdr:cNvPr id="68" name="Grafik 38" descr="Dänemark Flagge">
          <a:extLst>
            <a:ext uri="{FF2B5EF4-FFF2-40B4-BE49-F238E27FC236}">
              <a16:creationId xmlns:a16="http://schemas.microsoft.com/office/drawing/2014/main" id="{1173815B-BC70-4EEA-B7BA-67AEBF7433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" y="4160520"/>
          <a:ext cx="24192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41911</xdr:colOff>
      <xdr:row>24</xdr:row>
      <xdr:rowOff>45720</xdr:rowOff>
    </xdr:from>
    <xdr:to>
      <xdr:col>16</xdr:col>
      <xdr:colOff>284093</xdr:colOff>
      <xdr:row>24</xdr:row>
      <xdr:rowOff>189720</xdr:rowOff>
    </xdr:to>
    <xdr:pic>
      <xdr:nvPicPr>
        <xdr:cNvPr id="69" name="Grafik 44" descr="Ecuador Flagge">
          <a:extLst>
            <a:ext uri="{FF2B5EF4-FFF2-40B4-BE49-F238E27FC236}">
              <a16:creationId xmlns:a16="http://schemas.microsoft.com/office/drawing/2014/main" id="{9EBF5F4B-7A0E-4DAB-995B-2868D7378C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911" y="11018520"/>
          <a:ext cx="242182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41910</xdr:colOff>
      <xdr:row>26</xdr:row>
      <xdr:rowOff>45720</xdr:rowOff>
    </xdr:from>
    <xdr:to>
      <xdr:col>16</xdr:col>
      <xdr:colOff>283830</xdr:colOff>
      <xdr:row>26</xdr:row>
      <xdr:rowOff>189720</xdr:rowOff>
    </xdr:to>
    <xdr:pic>
      <xdr:nvPicPr>
        <xdr:cNvPr id="70" name="Grafik 144" descr="Estland Flagge">
          <a:extLst>
            <a:ext uri="{FF2B5EF4-FFF2-40B4-BE49-F238E27FC236}">
              <a16:creationId xmlns:a16="http://schemas.microsoft.com/office/drawing/2014/main" id="{4DBCDC50-9392-45F9-8BE5-CF35BC5F28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910" y="11475720"/>
          <a:ext cx="24192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41910</xdr:colOff>
      <xdr:row>27</xdr:row>
      <xdr:rowOff>45720</xdr:rowOff>
    </xdr:from>
    <xdr:to>
      <xdr:col>16</xdr:col>
      <xdr:colOff>283830</xdr:colOff>
      <xdr:row>27</xdr:row>
      <xdr:rowOff>189720</xdr:rowOff>
    </xdr:to>
    <xdr:pic>
      <xdr:nvPicPr>
        <xdr:cNvPr id="71" name="Grafik 48" descr="Finnland Flagge">
          <a:extLst>
            <a:ext uri="{FF2B5EF4-FFF2-40B4-BE49-F238E27FC236}">
              <a16:creationId xmlns:a16="http://schemas.microsoft.com/office/drawing/2014/main" id="{72861536-E796-4642-99CD-4DE6D6A666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910" y="11704320"/>
          <a:ext cx="24192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45721</xdr:colOff>
      <xdr:row>37</xdr:row>
      <xdr:rowOff>41910</xdr:rowOff>
    </xdr:from>
    <xdr:to>
      <xdr:col>16</xdr:col>
      <xdr:colOff>287903</xdr:colOff>
      <xdr:row>37</xdr:row>
      <xdr:rowOff>185910</xdr:rowOff>
    </xdr:to>
    <xdr:pic>
      <xdr:nvPicPr>
        <xdr:cNvPr id="72" name="Grafik 63" descr="Irland Flagge">
          <a:extLst>
            <a:ext uri="{FF2B5EF4-FFF2-40B4-BE49-F238E27FC236}">
              <a16:creationId xmlns:a16="http://schemas.microsoft.com/office/drawing/2014/main" id="{EDDFD8B7-B862-4B9A-BA67-98D90F0DB5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1" y="13072110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41910</xdr:colOff>
      <xdr:row>38</xdr:row>
      <xdr:rowOff>41910</xdr:rowOff>
    </xdr:from>
    <xdr:to>
      <xdr:col>16</xdr:col>
      <xdr:colOff>283830</xdr:colOff>
      <xdr:row>38</xdr:row>
      <xdr:rowOff>185910</xdr:rowOff>
    </xdr:to>
    <xdr:pic>
      <xdr:nvPicPr>
        <xdr:cNvPr id="73" name="Grafik 61" descr="Iran Flagge">
          <a:extLst>
            <a:ext uri="{FF2B5EF4-FFF2-40B4-BE49-F238E27FC236}">
              <a16:creationId xmlns:a16="http://schemas.microsoft.com/office/drawing/2014/main" id="{C7362ACA-A88B-48FC-BE05-F8130D7472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910" y="1330071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38101</xdr:colOff>
      <xdr:row>41</xdr:row>
      <xdr:rowOff>41910</xdr:rowOff>
    </xdr:from>
    <xdr:to>
      <xdr:col>16</xdr:col>
      <xdr:colOff>280283</xdr:colOff>
      <xdr:row>41</xdr:row>
      <xdr:rowOff>185910</xdr:rowOff>
    </xdr:to>
    <xdr:pic>
      <xdr:nvPicPr>
        <xdr:cNvPr id="74" name="Grafik 66" descr="Jordanien Flagge">
          <a:extLst>
            <a:ext uri="{FF2B5EF4-FFF2-40B4-BE49-F238E27FC236}">
              <a16:creationId xmlns:a16="http://schemas.microsoft.com/office/drawing/2014/main" id="{02459C72-7E40-4265-AC0D-04649A7CE5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1" y="13757910"/>
          <a:ext cx="242182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49530</xdr:colOff>
      <xdr:row>42</xdr:row>
      <xdr:rowOff>45720</xdr:rowOff>
    </xdr:from>
    <xdr:to>
      <xdr:col>16</xdr:col>
      <xdr:colOff>291450</xdr:colOff>
      <xdr:row>42</xdr:row>
      <xdr:rowOff>189720</xdr:rowOff>
    </xdr:to>
    <xdr:pic>
      <xdr:nvPicPr>
        <xdr:cNvPr id="75" name="Grafik 67" descr="Kasachstan Flagge">
          <a:extLst>
            <a:ext uri="{FF2B5EF4-FFF2-40B4-BE49-F238E27FC236}">
              <a16:creationId xmlns:a16="http://schemas.microsoft.com/office/drawing/2014/main" id="{A8AD2FC6-363E-4F89-9B10-1DF3765237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" y="621792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46567</xdr:colOff>
      <xdr:row>45</xdr:row>
      <xdr:rowOff>67309</xdr:rowOff>
    </xdr:from>
    <xdr:to>
      <xdr:col>16</xdr:col>
      <xdr:colOff>288487</xdr:colOff>
      <xdr:row>45</xdr:row>
      <xdr:rowOff>203689</xdr:rowOff>
    </xdr:to>
    <xdr:pic>
      <xdr:nvPicPr>
        <xdr:cNvPr id="76" name="Grafik 72" descr="Kuwait Flagge">
          <a:extLst>
            <a:ext uri="{FF2B5EF4-FFF2-40B4-BE49-F238E27FC236}">
              <a16:creationId xmlns:a16="http://schemas.microsoft.com/office/drawing/2014/main" id="{58B99938-FFEA-4B0A-97E4-CA2F4075A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01300" y="5096509"/>
          <a:ext cx="241920" cy="13638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41911</xdr:colOff>
      <xdr:row>2</xdr:row>
      <xdr:rowOff>41910</xdr:rowOff>
    </xdr:from>
    <xdr:to>
      <xdr:col>19</xdr:col>
      <xdr:colOff>284093</xdr:colOff>
      <xdr:row>2</xdr:row>
      <xdr:rowOff>185910</xdr:rowOff>
    </xdr:to>
    <xdr:pic>
      <xdr:nvPicPr>
        <xdr:cNvPr id="77" name="Grafik 139" descr="Lettland -Flaggen rechteckig 060x120 flaggenbilder.de.gif">
          <a:extLst>
            <a:ext uri="{FF2B5EF4-FFF2-40B4-BE49-F238E27FC236}">
              <a16:creationId xmlns:a16="http://schemas.microsoft.com/office/drawing/2014/main" id="{D6230C5D-F134-4275-9D82-4CC854102C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911" y="14443710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41910</xdr:colOff>
      <xdr:row>3</xdr:row>
      <xdr:rowOff>41910</xdr:rowOff>
    </xdr:from>
    <xdr:to>
      <xdr:col>19</xdr:col>
      <xdr:colOff>283830</xdr:colOff>
      <xdr:row>3</xdr:row>
      <xdr:rowOff>185910</xdr:rowOff>
    </xdr:to>
    <xdr:pic>
      <xdr:nvPicPr>
        <xdr:cNvPr id="78" name="Grafik 141" descr="Flagge des Vereinigten Königreichs Libyen">
          <a:extLst>
            <a:ext uri="{FF2B5EF4-FFF2-40B4-BE49-F238E27FC236}">
              <a16:creationId xmlns:a16="http://schemas.microsoft.com/office/drawing/2014/main" id="{9097EAE2-CC05-4AFC-936E-979110A405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910" y="1467231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41910</xdr:colOff>
      <xdr:row>4</xdr:row>
      <xdr:rowOff>41910</xdr:rowOff>
    </xdr:from>
    <xdr:to>
      <xdr:col>19</xdr:col>
      <xdr:colOff>283830</xdr:colOff>
      <xdr:row>4</xdr:row>
      <xdr:rowOff>185910</xdr:rowOff>
    </xdr:to>
    <xdr:pic>
      <xdr:nvPicPr>
        <xdr:cNvPr id="79" name="Grafik 77" descr="Litauen Flagge">
          <a:extLst>
            <a:ext uri="{FF2B5EF4-FFF2-40B4-BE49-F238E27FC236}">
              <a16:creationId xmlns:a16="http://schemas.microsoft.com/office/drawing/2014/main" id="{6A1F16DA-820B-4937-B097-64F4B9A22D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910" y="758571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45720</xdr:colOff>
      <xdr:row>8</xdr:row>
      <xdr:rowOff>41910</xdr:rowOff>
    </xdr:from>
    <xdr:to>
      <xdr:col>19</xdr:col>
      <xdr:colOff>287640</xdr:colOff>
      <xdr:row>8</xdr:row>
      <xdr:rowOff>185910</xdr:rowOff>
    </xdr:to>
    <xdr:pic>
      <xdr:nvPicPr>
        <xdr:cNvPr id="80" name="Grafik 102" descr="Niederlande Flagge">
          <a:extLst>
            <a:ext uri="{FF2B5EF4-FFF2-40B4-BE49-F238E27FC236}">
              <a16:creationId xmlns:a16="http://schemas.microsoft.com/office/drawing/2014/main" id="{F43C83C4-9873-4F57-99D4-98FBE346D7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" y="1535811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49530</xdr:colOff>
      <xdr:row>10</xdr:row>
      <xdr:rowOff>45720</xdr:rowOff>
    </xdr:from>
    <xdr:to>
      <xdr:col>19</xdr:col>
      <xdr:colOff>291450</xdr:colOff>
      <xdr:row>10</xdr:row>
      <xdr:rowOff>189720</xdr:rowOff>
    </xdr:to>
    <xdr:pic>
      <xdr:nvPicPr>
        <xdr:cNvPr id="81" name="Grafik 97" descr="Oman Flagge">
          <a:extLst>
            <a:ext uri="{FF2B5EF4-FFF2-40B4-BE49-F238E27FC236}">
              <a16:creationId xmlns:a16="http://schemas.microsoft.com/office/drawing/2014/main" id="{54E28E08-CB4C-49C5-945A-9C17559D1A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" y="530352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45720</xdr:colOff>
      <xdr:row>12</xdr:row>
      <xdr:rowOff>41910</xdr:rowOff>
    </xdr:from>
    <xdr:to>
      <xdr:col>19</xdr:col>
      <xdr:colOff>287640</xdr:colOff>
      <xdr:row>12</xdr:row>
      <xdr:rowOff>185910</xdr:rowOff>
    </xdr:to>
    <xdr:pic>
      <xdr:nvPicPr>
        <xdr:cNvPr id="82" name="Grafik 100" descr="Palästinensische Autonomiegebiete Flagge">
          <a:extLst>
            <a:ext uri="{FF2B5EF4-FFF2-40B4-BE49-F238E27FC236}">
              <a16:creationId xmlns:a16="http://schemas.microsoft.com/office/drawing/2014/main" id="{147D2117-4E78-4692-B810-A1882B482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" y="1581531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41911</xdr:colOff>
      <xdr:row>17</xdr:row>
      <xdr:rowOff>41910</xdr:rowOff>
    </xdr:from>
    <xdr:to>
      <xdr:col>19</xdr:col>
      <xdr:colOff>284093</xdr:colOff>
      <xdr:row>17</xdr:row>
      <xdr:rowOff>185910</xdr:rowOff>
    </xdr:to>
    <xdr:pic>
      <xdr:nvPicPr>
        <xdr:cNvPr id="83" name="Grafik 106" descr="Polen Flagge">
          <a:extLst>
            <a:ext uri="{FF2B5EF4-FFF2-40B4-BE49-F238E27FC236}">
              <a16:creationId xmlns:a16="http://schemas.microsoft.com/office/drawing/2014/main" id="{7B60C09C-0138-4BD2-ABC2-2978F94D98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911" y="4385310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41910</xdr:colOff>
      <xdr:row>20</xdr:row>
      <xdr:rowOff>41910</xdr:rowOff>
    </xdr:from>
    <xdr:to>
      <xdr:col>19</xdr:col>
      <xdr:colOff>283830</xdr:colOff>
      <xdr:row>20</xdr:row>
      <xdr:rowOff>185910</xdr:rowOff>
    </xdr:to>
    <xdr:pic>
      <xdr:nvPicPr>
        <xdr:cNvPr id="84" name="Grafik 108" descr="Rumänien Flagge">
          <a:extLst>
            <a:ext uri="{FF2B5EF4-FFF2-40B4-BE49-F238E27FC236}">
              <a16:creationId xmlns:a16="http://schemas.microsoft.com/office/drawing/2014/main" id="{33765AA9-0783-4565-B24C-600135958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910" y="575691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45722</xdr:colOff>
      <xdr:row>24</xdr:row>
      <xdr:rowOff>45720</xdr:rowOff>
    </xdr:from>
    <xdr:to>
      <xdr:col>19</xdr:col>
      <xdr:colOff>287905</xdr:colOff>
      <xdr:row>24</xdr:row>
      <xdr:rowOff>189720</xdr:rowOff>
    </xdr:to>
    <xdr:pic>
      <xdr:nvPicPr>
        <xdr:cNvPr id="85" name="Grafik 111" descr="Serbien Flagge">
          <a:extLst>
            <a:ext uri="{FF2B5EF4-FFF2-40B4-BE49-F238E27FC236}">
              <a16:creationId xmlns:a16="http://schemas.microsoft.com/office/drawing/2014/main" id="{38C89D77-1838-4F12-939E-D2685DD1A8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2" y="17647920"/>
          <a:ext cx="242183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55880</xdr:colOff>
      <xdr:row>26</xdr:row>
      <xdr:rowOff>40640</xdr:rowOff>
    </xdr:from>
    <xdr:to>
      <xdr:col>19</xdr:col>
      <xdr:colOff>280950</xdr:colOff>
      <xdr:row>26</xdr:row>
      <xdr:rowOff>184640</xdr:rowOff>
    </xdr:to>
    <xdr:pic>
      <xdr:nvPicPr>
        <xdr:cNvPr id="91" name="Grafik 114" descr="Slowenien Flagge">
          <a:extLst>
            <a:ext uri="{FF2B5EF4-FFF2-40B4-BE49-F238E27FC236}">
              <a16:creationId xmlns:a16="http://schemas.microsoft.com/office/drawing/2014/main" id="{043B00B0-6F4D-476E-BA68-CF6687BF4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6147" y="16042640"/>
          <a:ext cx="22507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60895</xdr:colOff>
      <xdr:row>28</xdr:row>
      <xdr:rowOff>41493</xdr:rowOff>
    </xdr:from>
    <xdr:to>
      <xdr:col>19</xdr:col>
      <xdr:colOff>270725</xdr:colOff>
      <xdr:row>28</xdr:row>
      <xdr:rowOff>185493</xdr:rowOff>
    </xdr:to>
    <xdr:pic>
      <xdr:nvPicPr>
        <xdr:cNvPr id="92" name="Grafik 46" descr="Spanien Flagge">
          <a:extLst>
            <a:ext uri="{FF2B5EF4-FFF2-40B4-BE49-F238E27FC236}">
              <a16:creationId xmlns:a16="http://schemas.microsoft.com/office/drawing/2014/main" id="{1F06298B-0C19-488A-ADCB-65B0FC8E0E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1162" y="16500693"/>
          <a:ext cx="20983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45720</xdr:colOff>
      <xdr:row>30</xdr:row>
      <xdr:rowOff>45720</xdr:rowOff>
    </xdr:from>
    <xdr:to>
      <xdr:col>19</xdr:col>
      <xdr:colOff>272100</xdr:colOff>
      <xdr:row>30</xdr:row>
      <xdr:rowOff>189720</xdr:rowOff>
    </xdr:to>
    <xdr:pic>
      <xdr:nvPicPr>
        <xdr:cNvPr id="93" name="Grafik 117" descr="Schweden Flagge">
          <a:extLst>
            <a:ext uri="{FF2B5EF4-FFF2-40B4-BE49-F238E27FC236}">
              <a16:creationId xmlns:a16="http://schemas.microsoft.com/office/drawing/2014/main" id="{A5399CD5-7D9C-47D1-B5B4-A31A4143F8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5987" y="16962120"/>
          <a:ext cx="22638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40640</xdr:colOff>
      <xdr:row>31</xdr:row>
      <xdr:rowOff>50800</xdr:rowOff>
    </xdr:from>
    <xdr:to>
      <xdr:col>19</xdr:col>
      <xdr:colOff>274640</xdr:colOff>
      <xdr:row>31</xdr:row>
      <xdr:rowOff>194800</xdr:rowOff>
    </xdr:to>
    <xdr:pic>
      <xdr:nvPicPr>
        <xdr:cNvPr id="94" name="Grafik 118" descr="Schweiz Flagge">
          <a:extLst>
            <a:ext uri="{FF2B5EF4-FFF2-40B4-BE49-F238E27FC236}">
              <a16:creationId xmlns:a16="http://schemas.microsoft.com/office/drawing/2014/main" id="{4F39D0BA-599D-48CA-AE0D-311E6DADE1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0907" y="17195800"/>
          <a:ext cx="23400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50800</xdr:colOff>
      <xdr:row>36</xdr:row>
      <xdr:rowOff>45720</xdr:rowOff>
    </xdr:from>
    <xdr:to>
      <xdr:col>19</xdr:col>
      <xdr:colOff>261940</xdr:colOff>
      <xdr:row>36</xdr:row>
      <xdr:rowOff>189720</xdr:rowOff>
    </xdr:to>
    <xdr:pic>
      <xdr:nvPicPr>
        <xdr:cNvPr id="95" name="Grafik 131" descr="Türkei Flagge">
          <a:extLst>
            <a:ext uri="{FF2B5EF4-FFF2-40B4-BE49-F238E27FC236}">
              <a16:creationId xmlns:a16="http://schemas.microsoft.com/office/drawing/2014/main" id="{D26F5A88-9D50-45C7-9EDC-3811B6CA43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1067" y="18333720"/>
          <a:ext cx="21114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50800</xdr:colOff>
      <xdr:row>38</xdr:row>
      <xdr:rowOff>50800</xdr:rowOff>
    </xdr:from>
    <xdr:to>
      <xdr:col>19</xdr:col>
      <xdr:colOff>277180</xdr:colOff>
      <xdr:row>38</xdr:row>
      <xdr:rowOff>194800</xdr:rowOff>
    </xdr:to>
    <xdr:pic>
      <xdr:nvPicPr>
        <xdr:cNvPr id="96" name="Grafik 42" descr="Vereinigte Arabische Emirate Flagge">
          <a:extLst>
            <a:ext uri="{FF2B5EF4-FFF2-40B4-BE49-F238E27FC236}">
              <a16:creationId xmlns:a16="http://schemas.microsoft.com/office/drawing/2014/main" id="{31A2CF42-8893-41DE-ADE1-F5CDFED06A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1067" y="18796000"/>
          <a:ext cx="22638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60960</xdr:colOff>
      <xdr:row>39</xdr:row>
      <xdr:rowOff>40640</xdr:rowOff>
    </xdr:from>
    <xdr:to>
      <xdr:col>19</xdr:col>
      <xdr:colOff>280950</xdr:colOff>
      <xdr:row>39</xdr:row>
      <xdr:rowOff>184640</xdr:rowOff>
    </xdr:to>
    <xdr:pic>
      <xdr:nvPicPr>
        <xdr:cNvPr id="97" name="Grafik 47" descr="Vereinigte Staaten von Amerika (USA) Flagge">
          <a:extLst>
            <a:ext uri="{FF2B5EF4-FFF2-40B4-BE49-F238E27FC236}">
              <a16:creationId xmlns:a16="http://schemas.microsoft.com/office/drawing/2014/main" id="{EF7F49F9-A815-41B8-A1E2-CC97CBF6B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21227" y="19014440"/>
          <a:ext cx="21999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46893</xdr:colOff>
      <xdr:row>43</xdr:row>
      <xdr:rowOff>41031</xdr:rowOff>
    </xdr:from>
    <xdr:to>
      <xdr:col>19</xdr:col>
      <xdr:colOff>289075</xdr:colOff>
      <xdr:row>43</xdr:row>
      <xdr:rowOff>185031</xdr:rowOff>
    </xdr:to>
    <xdr:pic>
      <xdr:nvPicPr>
        <xdr:cNvPr id="98" name="Grafik 135" descr="Vietnam Flagge">
          <a:extLst>
            <a:ext uri="{FF2B5EF4-FFF2-40B4-BE49-F238E27FC236}">
              <a16:creationId xmlns:a16="http://schemas.microsoft.com/office/drawing/2014/main" id="{963E0C7B-BB1C-4672-ABDC-842E67EC8B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7160" y="19929231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41032</xdr:colOff>
      <xdr:row>35</xdr:row>
      <xdr:rowOff>46893</xdr:rowOff>
    </xdr:from>
    <xdr:to>
      <xdr:col>19</xdr:col>
      <xdr:colOff>283214</xdr:colOff>
      <xdr:row>35</xdr:row>
      <xdr:rowOff>190893</xdr:rowOff>
    </xdr:to>
    <xdr:pic>
      <xdr:nvPicPr>
        <xdr:cNvPr id="99" name="Grafik 129" descr="Tunesien Flagge">
          <a:extLst>
            <a:ext uri="{FF2B5EF4-FFF2-40B4-BE49-F238E27FC236}">
              <a16:creationId xmlns:a16="http://schemas.microsoft.com/office/drawing/2014/main" id="{50767914-1187-40B4-9549-F8DBF93B2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1299" y="18106293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46894</xdr:colOff>
      <xdr:row>32</xdr:row>
      <xdr:rowOff>41031</xdr:rowOff>
    </xdr:from>
    <xdr:to>
      <xdr:col>19</xdr:col>
      <xdr:colOff>289076</xdr:colOff>
      <xdr:row>32</xdr:row>
      <xdr:rowOff>185031</xdr:rowOff>
    </xdr:to>
    <xdr:pic>
      <xdr:nvPicPr>
        <xdr:cNvPr id="100" name="Grafik 121" descr="Syrien Flagge">
          <a:extLst>
            <a:ext uri="{FF2B5EF4-FFF2-40B4-BE49-F238E27FC236}">
              <a16:creationId xmlns:a16="http://schemas.microsoft.com/office/drawing/2014/main" id="{8E532936-5E45-4C66-8BE4-ABB335DC80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7161" y="17414631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41032</xdr:colOff>
      <xdr:row>34</xdr:row>
      <xdr:rowOff>46893</xdr:rowOff>
    </xdr:from>
    <xdr:to>
      <xdr:col>19</xdr:col>
      <xdr:colOff>283214</xdr:colOff>
      <xdr:row>34</xdr:row>
      <xdr:rowOff>190893</xdr:rowOff>
    </xdr:to>
    <xdr:pic>
      <xdr:nvPicPr>
        <xdr:cNvPr id="101" name="Grafik 127" descr="Togo Flagge">
          <a:extLst>
            <a:ext uri="{FF2B5EF4-FFF2-40B4-BE49-F238E27FC236}">
              <a16:creationId xmlns:a16="http://schemas.microsoft.com/office/drawing/2014/main" id="{C3FF08CB-626C-474B-A4FB-6186FB2051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1299" y="17877693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41030</xdr:colOff>
      <xdr:row>44</xdr:row>
      <xdr:rowOff>41031</xdr:rowOff>
    </xdr:from>
    <xdr:to>
      <xdr:col>19</xdr:col>
      <xdr:colOff>282950</xdr:colOff>
      <xdr:row>44</xdr:row>
      <xdr:rowOff>185031</xdr:rowOff>
    </xdr:to>
    <xdr:pic>
      <xdr:nvPicPr>
        <xdr:cNvPr id="102" name="Grafik 136" descr="Jemen Flagge">
          <a:extLst>
            <a:ext uri="{FF2B5EF4-FFF2-40B4-BE49-F238E27FC236}">
              <a16:creationId xmlns:a16="http://schemas.microsoft.com/office/drawing/2014/main" id="{B540C9E5-A3B0-4837-9A7C-0810344EC7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1297" y="20157831"/>
          <a:ext cx="24192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41031</xdr:colOff>
      <xdr:row>41</xdr:row>
      <xdr:rowOff>46892</xdr:rowOff>
    </xdr:from>
    <xdr:to>
      <xdr:col>19</xdr:col>
      <xdr:colOff>283213</xdr:colOff>
      <xdr:row>41</xdr:row>
      <xdr:rowOff>190892</xdr:rowOff>
    </xdr:to>
    <xdr:pic>
      <xdr:nvPicPr>
        <xdr:cNvPr id="103" name="Grafik 98" descr="Usbekistan Flagge">
          <a:extLst>
            <a:ext uri="{FF2B5EF4-FFF2-40B4-BE49-F238E27FC236}">
              <a16:creationId xmlns:a16="http://schemas.microsoft.com/office/drawing/2014/main" id="{28688BE8-C5F3-4665-92E6-D100ECFC53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1298" y="19477892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46892</xdr:colOff>
      <xdr:row>45</xdr:row>
      <xdr:rowOff>41031</xdr:rowOff>
    </xdr:from>
    <xdr:to>
      <xdr:col>19</xdr:col>
      <xdr:colOff>288812</xdr:colOff>
      <xdr:row>45</xdr:row>
      <xdr:rowOff>185031</xdr:rowOff>
    </xdr:to>
    <xdr:pic>
      <xdr:nvPicPr>
        <xdr:cNvPr id="104" name="Grafik 138" descr="Simbabwe Flagge">
          <a:extLst>
            <a:ext uri="{FF2B5EF4-FFF2-40B4-BE49-F238E27FC236}">
              <a16:creationId xmlns:a16="http://schemas.microsoft.com/office/drawing/2014/main" id="{FA68D0C2-109D-47C5-A43C-9597C3FD6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7159" y="20386431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72871</xdr:colOff>
      <xdr:row>40</xdr:row>
      <xdr:rowOff>55551</xdr:rowOff>
    </xdr:from>
    <xdr:to>
      <xdr:col>20</xdr:col>
      <xdr:colOff>3064</xdr:colOff>
      <xdr:row>40</xdr:row>
      <xdr:rowOff>199551</xdr:rowOff>
    </xdr:to>
    <xdr:pic>
      <xdr:nvPicPr>
        <xdr:cNvPr id="105" name="Grafik 133" descr="Uruguay Flagge">
          <a:extLst>
            <a:ext uri="{FF2B5EF4-FFF2-40B4-BE49-F238E27FC236}">
              <a16:creationId xmlns:a16="http://schemas.microsoft.com/office/drawing/2014/main" id="{65F77D4C-D557-4395-B3DD-1A7ED03227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53735" y="9069665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49530</xdr:colOff>
      <xdr:row>27</xdr:row>
      <xdr:rowOff>45720</xdr:rowOff>
    </xdr:from>
    <xdr:to>
      <xdr:col>19</xdr:col>
      <xdr:colOff>288570</xdr:colOff>
      <xdr:row>27</xdr:row>
      <xdr:rowOff>189720</xdr:rowOff>
    </xdr:to>
    <xdr:pic>
      <xdr:nvPicPr>
        <xdr:cNvPr id="106" name="Grafik 105" descr="SÃ¼dafrika -Flaggen rechteckig 060x90 flaggenbilder.de.gif">
          <a:extLst>
            <a:ext uri="{FF2B5EF4-FFF2-40B4-BE49-F238E27FC236}">
              <a16:creationId xmlns:a16="http://schemas.microsoft.com/office/drawing/2014/main" id="{72290BE0-5E12-4956-B61E-DE63457C9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9797" y="16276320"/>
          <a:ext cx="23904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45721</xdr:colOff>
      <xdr:row>29</xdr:row>
      <xdr:rowOff>41910</xdr:rowOff>
    </xdr:from>
    <xdr:to>
      <xdr:col>19</xdr:col>
      <xdr:colOff>287903</xdr:colOff>
      <xdr:row>29</xdr:row>
      <xdr:rowOff>185910</xdr:rowOff>
    </xdr:to>
    <xdr:pic>
      <xdr:nvPicPr>
        <xdr:cNvPr id="107" name="Grafik 116" descr="Sri Lanka Flagge">
          <a:extLst>
            <a:ext uri="{FF2B5EF4-FFF2-40B4-BE49-F238E27FC236}">
              <a16:creationId xmlns:a16="http://schemas.microsoft.com/office/drawing/2014/main" id="{105B5EB8-07A5-4B1E-A7A3-310CEEE924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5988" y="16729710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41910</xdr:colOff>
      <xdr:row>33</xdr:row>
      <xdr:rowOff>41910</xdr:rowOff>
    </xdr:from>
    <xdr:to>
      <xdr:col>19</xdr:col>
      <xdr:colOff>283830</xdr:colOff>
      <xdr:row>33</xdr:row>
      <xdr:rowOff>185910</xdr:rowOff>
    </xdr:to>
    <xdr:pic>
      <xdr:nvPicPr>
        <xdr:cNvPr id="108" name="Grafik 126" descr="Thailand Flagge">
          <a:extLst>
            <a:ext uri="{FF2B5EF4-FFF2-40B4-BE49-F238E27FC236}">
              <a16:creationId xmlns:a16="http://schemas.microsoft.com/office/drawing/2014/main" id="{8F7AF6DD-AE1E-41C9-9763-CEA163C0ED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2177" y="1764411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41911</xdr:colOff>
      <xdr:row>37</xdr:row>
      <xdr:rowOff>38100</xdr:rowOff>
    </xdr:from>
    <xdr:to>
      <xdr:col>19</xdr:col>
      <xdr:colOff>284093</xdr:colOff>
      <xdr:row>37</xdr:row>
      <xdr:rowOff>182100</xdr:rowOff>
    </xdr:to>
    <xdr:pic>
      <xdr:nvPicPr>
        <xdr:cNvPr id="109" name="Grafik 132" descr="Ukraine Flagge">
          <a:extLst>
            <a:ext uri="{FF2B5EF4-FFF2-40B4-BE49-F238E27FC236}">
              <a16:creationId xmlns:a16="http://schemas.microsoft.com/office/drawing/2014/main" id="{FC25BD16-6C23-4E3F-B911-3EDD099DB4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2178" y="18554700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53340</xdr:colOff>
      <xdr:row>42</xdr:row>
      <xdr:rowOff>41910</xdr:rowOff>
    </xdr:from>
    <xdr:to>
      <xdr:col>19</xdr:col>
      <xdr:colOff>295260</xdr:colOff>
      <xdr:row>42</xdr:row>
      <xdr:rowOff>185910</xdr:rowOff>
    </xdr:to>
    <xdr:pic>
      <xdr:nvPicPr>
        <xdr:cNvPr id="110" name="Grafik 132" descr="Venezuela Flagge">
          <a:extLst>
            <a:ext uri="{FF2B5EF4-FFF2-40B4-BE49-F238E27FC236}">
              <a16:creationId xmlns:a16="http://schemas.microsoft.com/office/drawing/2014/main" id="{1854A464-70A3-474F-B24C-D5D36D2B74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3607" y="1970151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7</xdr:row>
      <xdr:rowOff>57150</xdr:rowOff>
    </xdr:from>
    <xdr:to>
      <xdr:col>4</xdr:col>
      <xdr:colOff>396660</xdr:colOff>
      <xdr:row>7</xdr:row>
      <xdr:rowOff>273150</xdr:rowOff>
    </xdr:to>
    <xdr:pic>
      <xdr:nvPicPr>
        <xdr:cNvPr id="2" name="Grafik 49" descr="Frankreich Flagge">
          <a:extLst>
            <a:ext uri="{FF2B5EF4-FFF2-40B4-BE49-F238E27FC236}">
              <a16:creationId xmlns:a16="http://schemas.microsoft.com/office/drawing/2014/main" id="{6C35A159-5807-48C1-BFB5-CBB7EC846F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1530"/>
          <a:ext cx="349035" cy="216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66675</xdr:colOff>
      <xdr:row>8</xdr:row>
      <xdr:rowOff>47625</xdr:rowOff>
    </xdr:from>
    <xdr:to>
      <xdr:col>4</xdr:col>
      <xdr:colOff>420130</xdr:colOff>
      <xdr:row>8</xdr:row>
      <xdr:rowOff>263625</xdr:rowOff>
    </xdr:to>
    <xdr:pic>
      <xdr:nvPicPr>
        <xdr:cNvPr id="3" name="Grafik 25" descr="Brasilien Flagge">
          <a:extLst>
            <a:ext uri="{FF2B5EF4-FFF2-40B4-BE49-F238E27FC236}">
              <a16:creationId xmlns:a16="http://schemas.microsoft.com/office/drawing/2014/main" id="{0F68B59F-210B-4591-B754-834FE6CBAD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1114425"/>
          <a:ext cx="353455" cy="216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66675</xdr:colOff>
      <xdr:row>9</xdr:row>
      <xdr:rowOff>47625</xdr:rowOff>
    </xdr:from>
    <xdr:to>
      <xdr:col>4</xdr:col>
      <xdr:colOff>415710</xdr:colOff>
      <xdr:row>9</xdr:row>
      <xdr:rowOff>263625</xdr:rowOff>
    </xdr:to>
    <xdr:pic>
      <xdr:nvPicPr>
        <xdr:cNvPr id="4" name="Grafik 46" descr="Spanien Flagge">
          <a:extLst>
            <a:ext uri="{FF2B5EF4-FFF2-40B4-BE49-F238E27FC236}">
              <a16:creationId xmlns:a16="http://schemas.microsoft.com/office/drawing/2014/main" id="{A8E343E7-DBAF-4CAB-AC16-0629CEE28B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1426845"/>
          <a:ext cx="349035" cy="216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57150</xdr:colOff>
      <xdr:row>10</xdr:row>
      <xdr:rowOff>57150</xdr:rowOff>
    </xdr:from>
    <xdr:to>
      <xdr:col>4</xdr:col>
      <xdr:colOff>415131</xdr:colOff>
      <xdr:row>10</xdr:row>
      <xdr:rowOff>273150</xdr:rowOff>
    </xdr:to>
    <xdr:pic>
      <xdr:nvPicPr>
        <xdr:cNvPr id="5" name="Grafik 8" descr="Deutschland Flagge">
          <a:extLst>
            <a:ext uri="{FF2B5EF4-FFF2-40B4-BE49-F238E27FC236}">
              <a16:creationId xmlns:a16="http://schemas.microsoft.com/office/drawing/2014/main" id="{C5804BB0-D9E8-4641-860D-C532FBDF0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1748790"/>
          <a:ext cx="357981" cy="216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57150</xdr:colOff>
      <xdr:row>11</xdr:row>
      <xdr:rowOff>47625</xdr:rowOff>
    </xdr:from>
    <xdr:to>
      <xdr:col>4</xdr:col>
      <xdr:colOff>406185</xdr:colOff>
      <xdr:row>11</xdr:row>
      <xdr:rowOff>263625</xdr:rowOff>
    </xdr:to>
    <xdr:pic>
      <xdr:nvPicPr>
        <xdr:cNvPr id="6" name="Grafik 107" descr="Portugal Flagge">
          <a:extLst>
            <a:ext uri="{FF2B5EF4-FFF2-40B4-BE49-F238E27FC236}">
              <a16:creationId xmlns:a16="http://schemas.microsoft.com/office/drawing/2014/main" id="{A93812F4-944F-4B54-93AC-D724EA5B89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2051685"/>
          <a:ext cx="349035" cy="216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57150</xdr:colOff>
      <xdr:row>12</xdr:row>
      <xdr:rowOff>47625</xdr:rowOff>
    </xdr:from>
    <xdr:to>
      <xdr:col>4</xdr:col>
      <xdr:colOff>406185</xdr:colOff>
      <xdr:row>12</xdr:row>
      <xdr:rowOff>263625</xdr:rowOff>
    </xdr:to>
    <xdr:pic>
      <xdr:nvPicPr>
        <xdr:cNvPr id="7" name="Grafik 20" descr="Belgien Flagge">
          <a:extLst>
            <a:ext uri="{FF2B5EF4-FFF2-40B4-BE49-F238E27FC236}">
              <a16:creationId xmlns:a16="http://schemas.microsoft.com/office/drawing/2014/main" id="{DC16EE8E-D784-404D-9B69-4581A9B258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2364105"/>
          <a:ext cx="349035" cy="216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57150</xdr:colOff>
      <xdr:row>13</xdr:row>
      <xdr:rowOff>47625</xdr:rowOff>
    </xdr:from>
    <xdr:to>
      <xdr:col>4</xdr:col>
      <xdr:colOff>406185</xdr:colOff>
      <xdr:row>13</xdr:row>
      <xdr:rowOff>263625</xdr:rowOff>
    </xdr:to>
    <xdr:pic>
      <xdr:nvPicPr>
        <xdr:cNvPr id="8" name="Grafik 47" descr="Vereinigte Staaten von Amerika (USA) Flagge">
          <a:extLst>
            <a:ext uri="{FF2B5EF4-FFF2-40B4-BE49-F238E27FC236}">
              <a16:creationId xmlns:a16="http://schemas.microsoft.com/office/drawing/2014/main" id="{452C9F00-71B7-45E1-B095-9E3B25C2B3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2676525"/>
          <a:ext cx="349035" cy="216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50427</xdr:colOff>
      <xdr:row>14</xdr:row>
      <xdr:rowOff>50427</xdr:rowOff>
    </xdr:from>
    <xdr:to>
      <xdr:col>4</xdr:col>
      <xdr:colOff>399462</xdr:colOff>
      <xdr:row>14</xdr:row>
      <xdr:rowOff>266427</xdr:rowOff>
    </xdr:to>
    <xdr:pic>
      <xdr:nvPicPr>
        <xdr:cNvPr id="9" name="Grafik 49" descr="Frankreich Flagge">
          <a:extLst>
            <a:ext uri="{FF2B5EF4-FFF2-40B4-BE49-F238E27FC236}">
              <a16:creationId xmlns:a16="http://schemas.microsoft.com/office/drawing/2014/main" id="{71F235B5-B593-44EF-8623-5E9E08239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8727" y="2991747"/>
          <a:ext cx="349035" cy="216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50426</xdr:colOff>
      <xdr:row>15</xdr:row>
      <xdr:rowOff>44824</xdr:rowOff>
    </xdr:from>
    <xdr:to>
      <xdr:col>4</xdr:col>
      <xdr:colOff>399461</xdr:colOff>
      <xdr:row>15</xdr:row>
      <xdr:rowOff>260824</xdr:rowOff>
    </xdr:to>
    <xdr:pic>
      <xdr:nvPicPr>
        <xdr:cNvPr id="10" name="Grafik 46" descr="Spanien Flagge">
          <a:extLst>
            <a:ext uri="{FF2B5EF4-FFF2-40B4-BE49-F238E27FC236}">
              <a16:creationId xmlns:a16="http://schemas.microsoft.com/office/drawing/2014/main" id="{65A62BE6-7385-4971-A113-5464E8EA0F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8726" y="3298564"/>
          <a:ext cx="349035" cy="216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56029</xdr:colOff>
      <xdr:row>17</xdr:row>
      <xdr:rowOff>50427</xdr:rowOff>
    </xdr:from>
    <xdr:to>
      <xdr:col>4</xdr:col>
      <xdr:colOff>408477</xdr:colOff>
      <xdr:row>17</xdr:row>
      <xdr:rowOff>266427</xdr:rowOff>
    </xdr:to>
    <xdr:pic>
      <xdr:nvPicPr>
        <xdr:cNvPr id="11" name="Grafik 10" descr="Österreich Flagge">
          <a:extLst>
            <a:ext uri="{FF2B5EF4-FFF2-40B4-BE49-F238E27FC236}">
              <a16:creationId xmlns:a16="http://schemas.microsoft.com/office/drawing/2014/main" id="{B2DAC204-9045-4BF7-AF55-D34821D9ED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4329" y="3616587"/>
          <a:ext cx="352448" cy="216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50427</xdr:colOff>
      <xdr:row>18</xdr:row>
      <xdr:rowOff>44823</xdr:rowOff>
    </xdr:from>
    <xdr:to>
      <xdr:col>4</xdr:col>
      <xdr:colOff>401427</xdr:colOff>
      <xdr:row>18</xdr:row>
      <xdr:rowOff>260823</xdr:rowOff>
    </xdr:to>
    <xdr:pic>
      <xdr:nvPicPr>
        <xdr:cNvPr id="12" name="Grafik 117" descr="Schweden Flagge">
          <a:extLst>
            <a:ext uri="{FF2B5EF4-FFF2-40B4-BE49-F238E27FC236}">
              <a16:creationId xmlns:a16="http://schemas.microsoft.com/office/drawing/2014/main" id="{8EE4A586-CD79-46D1-A448-99CE370326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8727" y="3923403"/>
          <a:ext cx="351000" cy="216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56029</xdr:colOff>
      <xdr:row>19</xdr:row>
      <xdr:rowOff>50427</xdr:rowOff>
    </xdr:from>
    <xdr:to>
      <xdr:col>4</xdr:col>
      <xdr:colOff>409484</xdr:colOff>
      <xdr:row>19</xdr:row>
      <xdr:rowOff>266427</xdr:rowOff>
    </xdr:to>
    <xdr:pic>
      <xdr:nvPicPr>
        <xdr:cNvPr id="13" name="Grafik 32" descr="Chile Flagge">
          <a:extLst>
            <a:ext uri="{FF2B5EF4-FFF2-40B4-BE49-F238E27FC236}">
              <a16:creationId xmlns:a16="http://schemas.microsoft.com/office/drawing/2014/main" id="{10CE8598-083C-4D38-BDE1-F51E87695B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4329" y="4241427"/>
          <a:ext cx="353455" cy="216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50428</xdr:colOff>
      <xdr:row>22</xdr:row>
      <xdr:rowOff>50427</xdr:rowOff>
    </xdr:from>
    <xdr:to>
      <xdr:col>4</xdr:col>
      <xdr:colOff>401428</xdr:colOff>
      <xdr:row>22</xdr:row>
      <xdr:rowOff>266427</xdr:rowOff>
    </xdr:to>
    <xdr:pic>
      <xdr:nvPicPr>
        <xdr:cNvPr id="14" name="Grafik 42" descr="Vereinigte Arabische Emirate Flagge">
          <a:extLst>
            <a:ext uri="{FF2B5EF4-FFF2-40B4-BE49-F238E27FC236}">
              <a16:creationId xmlns:a16="http://schemas.microsoft.com/office/drawing/2014/main" id="{2F1713DC-9FE1-4276-9FB4-84878768BC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8728" y="4553847"/>
          <a:ext cx="351000" cy="216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50427</xdr:colOff>
      <xdr:row>27</xdr:row>
      <xdr:rowOff>44823</xdr:rowOff>
    </xdr:from>
    <xdr:to>
      <xdr:col>4</xdr:col>
      <xdr:colOff>399462</xdr:colOff>
      <xdr:row>27</xdr:row>
      <xdr:rowOff>260823</xdr:rowOff>
    </xdr:to>
    <xdr:pic>
      <xdr:nvPicPr>
        <xdr:cNvPr id="15" name="Grafik 49" descr="Frankreich Flagge">
          <a:extLst>
            <a:ext uri="{FF2B5EF4-FFF2-40B4-BE49-F238E27FC236}">
              <a16:creationId xmlns:a16="http://schemas.microsoft.com/office/drawing/2014/main" id="{098E6F9B-D6B6-408A-BE0C-267B95880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8727" y="4860663"/>
          <a:ext cx="349035" cy="216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44824</xdr:colOff>
      <xdr:row>28</xdr:row>
      <xdr:rowOff>61632</xdr:rowOff>
    </xdr:from>
    <xdr:to>
      <xdr:col>4</xdr:col>
      <xdr:colOff>395824</xdr:colOff>
      <xdr:row>28</xdr:row>
      <xdr:rowOff>277632</xdr:rowOff>
    </xdr:to>
    <xdr:pic>
      <xdr:nvPicPr>
        <xdr:cNvPr id="16" name="Grafik 118" descr="Schweiz Flagge">
          <a:extLst>
            <a:ext uri="{FF2B5EF4-FFF2-40B4-BE49-F238E27FC236}">
              <a16:creationId xmlns:a16="http://schemas.microsoft.com/office/drawing/2014/main" id="{AD114CC2-6FF8-4F39-9911-0B475915B5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3124" y="5189892"/>
          <a:ext cx="351000" cy="216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44823</xdr:colOff>
      <xdr:row>29</xdr:row>
      <xdr:rowOff>44824</xdr:rowOff>
    </xdr:from>
    <xdr:to>
      <xdr:col>4</xdr:col>
      <xdr:colOff>402804</xdr:colOff>
      <xdr:row>29</xdr:row>
      <xdr:rowOff>260824</xdr:rowOff>
    </xdr:to>
    <xdr:pic>
      <xdr:nvPicPr>
        <xdr:cNvPr id="17" name="Grafik 8" descr="Deutschland Flagge">
          <a:extLst>
            <a:ext uri="{FF2B5EF4-FFF2-40B4-BE49-F238E27FC236}">
              <a16:creationId xmlns:a16="http://schemas.microsoft.com/office/drawing/2014/main" id="{A03E322A-71B3-45E6-9ECF-715B80B218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3123" y="5485504"/>
          <a:ext cx="357981" cy="216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50427</xdr:colOff>
      <xdr:row>30</xdr:row>
      <xdr:rowOff>50426</xdr:rowOff>
    </xdr:from>
    <xdr:to>
      <xdr:col>4</xdr:col>
      <xdr:colOff>401427</xdr:colOff>
      <xdr:row>30</xdr:row>
      <xdr:rowOff>266426</xdr:rowOff>
    </xdr:to>
    <xdr:pic>
      <xdr:nvPicPr>
        <xdr:cNvPr id="18" name="Grafik 42" descr="Vereinigte Arabische Emirate Flagge">
          <a:extLst>
            <a:ext uri="{FF2B5EF4-FFF2-40B4-BE49-F238E27FC236}">
              <a16:creationId xmlns:a16="http://schemas.microsoft.com/office/drawing/2014/main" id="{A385C7B8-22FC-4B9F-A5F0-DD3D16119A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8727" y="5803526"/>
          <a:ext cx="351000" cy="216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44823</xdr:colOff>
      <xdr:row>31</xdr:row>
      <xdr:rowOff>44823</xdr:rowOff>
    </xdr:from>
    <xdr:to>
      <xdr:col>4</xdr:col>
      <xdr:colOff>395823</xdr:colOff>
      <xdr:row>31</xdr:row>
      <xdr:rowOff>260823</xdr:rowOff>
    </xdr:to>
    <xdr:pic>
      <xdr:nvPicPr>
        <xdr:cNvPr id="19" name="Grafik 85" descr="Marokko Flagge">
          <a:extLst>
            <a:ext uri="{FF2B5EF4-FFF2-40B4-BE49-F238E27FC236}">
              <a16:creationId xmlns:a16="http://schemas.microsoft.com/office/drawing/2014/main" id="{94C77F97-7F21-4564-BEAB-E5A4D8A47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3123" y="6110343"/>
          <a:ext cx="351000" cy="216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44823</xdr:colOff>
      <xdr:row>32</xdr:row>
      <xdr:rowOff>44824</xdr:rowOff>
    </xdr:from>
    <xdr:to>
      <xdr:col>4</xdr:col>
      <xdr:colOff>398278</xdr:colOff>
      <xdr:row>32</xdr:row>
      <xdr:rowOff>260824</xdr:rowOff>
    </xdr:to>
    <xdr:pic>
      <xdr:nvPicPr>
        <xdr:cNvPr id="20" name="Grafik 25" descr="Brasilien Flagge">
          <a:extLst>
            <a:ext uri="{FF2B5EF4-FFF2-40B4-BE49-F238E27FC236}">
              <a16:creationId xmlns:a16="http://schemas.microsoft.com/office/drawing/2014/main" id="{7D10A0DC-6FDF-42C8-9750-5147ABA5A8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3123" y="6422764"/>
          <a:ext cx="353455" cy="216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44824</xdr:colOff>
      <xdr:row>33</xdr:row>
      <xdr:rowOff>56029</xdr:rowOff>
    </xdr:from>
    <xdr:to>
      <xdr:col>4</xdr:col>
      <xdr:colOff>402805</xdr:colOff>
      <xdr:row>33</xdr:row>
      <xdr:rowOff>272029</xdr:rowOff>
    </xdr:to>
    <xdr:pic>
      <xdr:nvPicPr>
        <xdr:cNvPr id="21" name="Grafik 8" descr="Deutschland Flagge">
          <a:extLst>
            <a:ext uri="{FF2B5EF4-FFF2-40B4-BE49-F238E27FC236}">
              <a16:creationId xmlns:a16="http://schemas.microsoft.com/office/drawing/2014/main" id="{A11E0805-D714-499D-8DEB-7D5542B815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3124" y="6746389"/>
          <a:ext cx="357981" cy="216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50427</xdr:colOff>
      <xdr:row>34</xdr:row>
      <xdr:rowOff>44823</xdr:rowOff>
    </xdr:from>
    <xdr:to>
      <xdr:col>4</xdr:col>
      <xdr:colOff>401427</xdr:colOff>
      <xdr:row>34</xdr:row>
      <xdr:rowOff>260823</xdr:rowOff>
    </xdr:to>
    <xdr:pic>
      <xdr:nvPicPr>
        <xdr:cNvPr id="22" name="Grafik 64" descr="Italien Flagge">
          <a:extLst>
            <a:ext uri="{FF2B5EF4-FFF2-40B4-BE49-F238E27FC236}">
              <a16:creationId xmlns:a16="http://schemas.microsoft.com/office/drawing/2014/main" id="{287C3306-08CE-46B3-B1FF-91E0AC5627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8727" y="7047603"/>
          <a:ext cx="351000" cy="216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56029</xdr:colOff>
      <xdr:row>35</xdr:row>
      <xdr:rowOff>44823</xdr:rowOff>
    </xdr:from>
    <xdr:to>
      <xdr:col>4</xdr:col>
      <xdr:colOff>405064</xdr:colOff>
      <xdr:row>35</xdr:row>
      <xdr:rowOff>260823</xdr:rowOff>
    </xdr:to>
    <xdr:pic>
      <xdr:nvPicPr>
        <xdr:cNvPr id="23" name="Grafik 46" descr="Spanien Flagge">
          <a:extLst>
            <a:ext uri="{FF2B5EF4-FFF2-40B4-BE49-F238E27FC236}">
              <a16:creationId xmlns:a16="http://schemas.microsoft.com/office/drawing/2014/main" id="{1638681F-39D4-47C1-94DC-D194D7DD12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4329" y="7360023"/>
          <a:ext cx="349035" cy="216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50427</xdr:colOff>
      <xdr:row>38</xdr:row>
      <xdr:rowOff>44823</xdr:rowOff>
    </xdr:from>
    <xdr:to>
      <xdr:col>4</xdr:col>
      <xdr:colOff>401427</xdr:colOff>
      <xdr:row>38</xdr:row>
      <xdr:rowOff>260823</xdr:rowOff>
    </xdr:to>
    <xdr:pic>
      <xdr:nvPicPr>
        <xdr:cNvPr id="24" name="Grafik 131" descr="Türkei Flagge">
          <a:extLst>
            <a:ext uri="{FF2B5EF4-FFF2-40B4-BE49-F238E27FC236}">
              <a16:creationId xmlns:a16="http://schemas.microsoft.com/office/drawing/2014/main" id="{40957A66-2645-4C4C-86CF-71EEACC70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8727" y="7672443"/>
          <a:ext cx="351000" cy="216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56029</xdr:colOff>
      <xdr:row>40</xdr:row>
      <xdr:rowOff>56030</xdr:rowOff>
    </xdr:from>
    <xdr:to>
      <xdr:col>4</xdr:col>
      <xdr:colOff>408477</xdr:colOff>
      <xdr:row>40</xdr:row>
      <xdr:rowOff>272030</xdr:rowOff>
    </xdr:to>
    <xdr:pic>
      <xdr:nvPicPr>
        <xdr:cNvPr id="25" name="Grafik 24" descr="Österreich Flagge">
          <a:extLst>
            <a:ext uri="{FF2B5EF4-FFF2-40B4-BE49-F238E27FC236}">
              <a16:creationId xmlns:a16="http://schemas.microsoft.com/office/drawing/2014/main" id="{7144786C-E54B-4732-8A24-5B3290CAE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4329" y="7996070"/>
          <a:ext cx="352448" cy="216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56029</xdr:colOff>
      <xdr:row>41</xdr:row>
      <xdr:rowOff>56030</xdr:rowOff>
    </xdr:from>
    <xdr:to>
      <xdr:col>4</xdr:col>
      <xdr:colOff>407029</xdr:colOff>
      <xdr:row>41</xdr:row>
      <xdr:rowOff>272030</xdr:rowOff>
    </xdr:to>
    <xdr:pic>
      <xdr:nvPicPr>
        <xdr:cNvPr id="26" name="Grafik 64" descr="Italien Flagge">
          <a:extLst>
            <a:ext uri="{FF2B5EF4-FFF2-40B4-BE49-F238E27FC236}">
              <a16:creationId xmlns:a16="http://schemas.microsoft.com/office/drawing/2014/main" id="{277B747D-11E4-44EC-9B89-77AF3C1FE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4329" y="8308490"/>
          <a:ext cx="351000" cy="216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69636</xdr:colOff>
      <xdr:row>46</xdr:row>
      <xdr:rowOff>62832</xdr:rowOff>
    </xdr:from>
    <xdr:to>
      <xdr:col>4</xdr:col>
      <xdr:colOff>418671</xdr:colOff>
      <xdr:row>46</xdr:row>
      <xdr:rowOff>278832</xdr:rowOff>
    </xdr:to>
    <xdr:pic>
      <xdr:nvPicPr>
        <xdr:cNvPr id="27" name="Grafik 114" descr="Slowenien Flagge">
          <a:extLst>
            <a:ext uri="{FF2B5EF4-FFF2-40B4-BE49-F238E27FC236}">
              <a16:creationId xmlns:a16="http://schemas.microsoft.com/office/drawing/2014/main" id="{3518F2B4-D44A-44D1-A403-786539F752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7936" y="8627712"/>
          <a:ext cx="349035" cy="216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56030</xdr:colOff>
      <xdr:row>47</xdr:row>
      <xdr:rowOff>50426</xdr:rowOff>
    </xdr:from>
    <xdr:to>
      <xdr:col>4</xdr:col>
      <xdr:colOff>405065</xdr:colOff>
      <xdr:row>47</xdr:row>
      <xdr:rowOff>266426</xdr:rowOff>
    </xdr:to>
    <xdr:pic>
      <xdr:nvPicPr>
        <xdr:cNvPr id="28" name="Grafik 37" descr="Kroatien Flagge">
          <a:extLst>
            <a:ext uri="{FF2B5EF4-FFF2-40B4-BE49-F238E27FC236}">
              <a16:creationId xmlns:a16="http://schemas.microsoft.com/office/drawing/2014/main" id="{CAFC6AA2-02F6-4A88-95AD-59153BBBC1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4330" y="8927726"/>
          <a:ext cx="349035" cy="216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56029</xdr:colOff>
      <xdr:row>48</xdr:row>
      <xdr:rowOff>50427</xdr:rowOff>
    </xdr:from>
    <xdr:to>
      <xdr:col>4</xdr:col>
      <xdr:colOff>405064</xdr:colOff>
      <xdr:row>48</xdr:row>
      <xdr:rowOff>266427</xdr:rowOff>
    </xdr:to>
    <xdr:pic>
      <xdr:nvPicPr>
        <xdr:cNvPr id="29" name="Grafik 113" descr="Slowakei Flagge">
          <a:extLst>
            <a:ext uri="{FF2B5EF4-FFF2-40B4-BE49-F238E27FC236}">
              <a16:creationId xmlns:a16="http://schemas.microsoft.com/office/drawing/2014/main" id="{AC6589E4-A1C0-4398-8BCF-A39ABD5518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4329" y="9240147"/>
          <a:ext cx="349035" cy="216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50426</xdr:colOff>
      <xdr:row>49</xdr:row>
      <xdr:rowOff>44824</xdr:rowOff>
    </xdr:from>
    <xdr:to>
      <xdr:col>4</xdr:col>
      <xdr:colOff>401426</xdr:colOff>
      <xdr:row>49</xdr:row>
      <xdr:rowOff>260824</xdr:rowOff>
    </xdr:to>
    <xdr:pic>
      <xdr:nvPicPr>
        <xdr:cNvPr id="30" name="Grafik 42" descr="Vereinigte Arabische Emirate Flagge">
          <a:extLst>
            <a:ext uri="{FF2B5EF4-FFF2-40B4-BE49-F238E27FC236}">
              <a16:creationId xmlns:a16="http://schemas.microsoft.com/office/drawing/2014/main" id="{A48939D0-6FE8-477F-A645-45E57A723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8726" y="9546964"/>
          <a:ext cx="351000" cy="216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56030</xdr:colOff>
      <xdr:row>50</xdr:row>
      <xdr:rowOff>50427</xdr:rowOff>
    </xdr:from>
    <xdr:to>
      <xdr:col>4</xdr:col>
      <xdr:colOff>414017</xdr:colOff>
      <xdr:row>50</xdr:row>
      <xdr:rowOff>266427</xdr:rowOff>
    </xdr:to>
    <xdr:pic>
      <xdr:nvPicPr>
        <xdr:cNvPr id="31" name="Grafik 7" descr="Algerien Flagge">
          <a:extLst>
            <a:ext uri="{FF2B5EF4-FFF2-40B4-BE49-F238E27FC236}">
              <a16:creationId xmlns:a16="http://schemas.microsoft.com/office/drawing/2014/main" id="{B795148D-9A26-4A19-8EA9-7003B06912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4330" y="9864987"/>
          <a:ext cx="357987" cy="216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50427</xdr:colOff>
      <xdr:row>51</xdr:row>
      <xdr:rowOff>50426</xdr:rowOff>
    </xdr:from>
    <xdr:to>
      <xdr:col>4</xdr:col>
      <xdr:colOff>402875</xdr:colOff>
      <xdr:row>51</xdr:row>
      <xdr:rowOff>266426</xdr:rowOff>
    </xdr:to>
    <xdr:pic>
      <xdr:nvPicPr>
        <xdr:cNvPr id="32" name="Grafik 31" descr="Österreich Flagge">
          <a:extLst>
            <a:ext uri="{FF2B5EF4-FFF2-40B4-BE49-F238E27FC236}">
              <a16:creationId xmlns:a16="http://schemas.microsoft.com/office/drawing/2014/main" id="{36056913-1530-44E9-869A-0E92542D78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8727" y="10177406"/>
          <a:ext cx="352448" cy="216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50427</xdr:colOff>
      <xdr:row>52</xdr:row>
      <xdr:rowOff>50427</xdr:rowOff>
    </xdr:from>
    <xdr:to>
      <xdr:col>4</xdr:col>
      <xdr:colOff>410034</xdr:colOff>
      <xdr:row>52</xdr:row>
      <xdr:rowOff>266427</xdr:rowOff>
    </xdr:to>
    <xdr:pic>
      <xdr:nvPicPr>
        <xdr:cNvPr id="33" name="Grafik 109" descr="Russland Flagge">
          <a:extLst>
            <a:ext uri="{FF2B5EF4-FFF2-40B4-BE49-F238E27FC236}">
              <a16:creationId xmlns:a16="http://schemas.microsoft.com/office/drawing/2014/main" id="{9F3113D6-5B29-4F55-95FF-BF97C222BE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8727" y="10489827"/>
          <a:ext cx="359607" cy="216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50426</xdr:colOff>
      <xdr:row>57</xdr:row>
      <xdr:rowOff>50427</xdr:rowOff>
    </xdr:from>
    <xdr:to>
      <xdr:col>4</xdr:col>
      <xdr:colOff>399461</xdr:colOff>
      <xdr:row>57</xdr:row>
      <xdr:rowOff>266427</xdr:rowOff>
    </xdr:to>
    <xdr:pic>
      <xdr:nvPicPr>
        <xdr:cNvPr id="34" name="Grafik 59" descr="Indien Flagge">
          <a:extLst>
            <a:ext uri="{FF2B5EF4-FFF2-40B4-BE49-F238E27FC236}">
              <a16:creationId xmlns:a16="http://schemas.microsoft.com/office/drawing/2014/main" id="{7D9E5949-DA65-4047-B5FE-5741419B34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8726" y="10802247"/>
          <a:ext cx="349035" cy="216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56029</xdr:colOff>
      <xdr:row>58</xdr:row>
      <xdr:rowOff>44824</xdr:rowOff>
    </xdr:from>
    <xdr:to>
      <xdr:col>4</xdr:col>
      <xdr:colOff>405064</xdr:colOff>
      <xdr:row>58</xdr:row>
      <xdr:rowOff>260824</xdr:rowOff>
    </xdr:to>
    <xdr:pic>
      <xdr:nvPicPr>
        <xdr:cNvPr id="35" name="Grafik 113" descr="Slowakei Flagge">
          <a:extLst>
            <a:ext uri="{FF2B5EF4-FFF2-40B4-BE49-F238E27FC236}">
              <a16:creationId xmlns:a16="http://schemas.microsoft.com/office/drawing/2014/main" id="{6951AA40-92EC-4917-B419-32DF603D1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4329" y="11109064"/>
          <a:ext cx="349035" cy="216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50426</xdr:colOff>
      <xdr:row>59</xdr:row>
      <xdr:rowOff>39220</xdr:rowOff>
    </xdr:from>
    <xdr:to>
      <xdr:col>4</xdr:col>
      <xdr:colOff>401426</xdr:colOff>
      <xdr:row>59</xdr:row>
      <xdr:rowOff>255220</xdr:rowOff>
    </xdr:to>
    <xdr:pic>
      <xdr:nvPicPr>
        <xdr:cNvPr id="36" name="Grafik 118" descr="Schweiz Flagge">
          <a:extLst>
            <a:ext uri="{FF2B5EF4-FFF2-40B4-BE49-F238E27FC236}">
              <a16:creationId xmlns:a16="http://schemas.microsoft.com/office/drawing/2014/main" id="{452B4FE7-AE3C-432A-93C9-A8FD41BC90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8726" y="11415880"/>
          <a:ext cx="351000" cy="216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50427</xdr:colOff>
      <xdr:row>60</xdr:row>
      <xdr:rowOff>39221</xdr:rowOff>
    </xdr:from>
    <xdr:to>
      <xdr:col>4</xdr:col>
      <xdr:colOff>403882</xdr:colOff>
      <xdr:row>60</xdr:row>
      <xdr:rowOff>255221</xdr:rowOff>
    </xdr:to>
    <xdr:pic>
      <xdr:nvPicPr>
        <xdr:cNvPr id="37" name="Grafik 25" descr="Brasilien Flagge">
          <a:extLst>
            <a:ext uri="{FF2B5EF4-FFF2-40B4-BE49-F238E27FC236}">
              <a16:creationId xmlns:a16="http://schemas.microsoft.com/office/drawing/2014/main" id="{48A6BB44-CA62-4B5D-91C4-627AB72E16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8727" y="11728301"/>
          <a:ext cx="353455" cy="216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50427</xdr:colOff>
      <xdr:row>61</xdr:row>
      <xdr:rowOff>50427</xdr:rowOff>
    </xdr:from>
    <xdr:to>
      <xdr:col>4</xdr:col>
      <xdr:colOff>414588</xdr:colOff>
      <xdr:row>61</xdr:row>
      <xdr:rowOff>266427</xdr:rowOff>
    </xdr:to>
    <xdr:pic>
      <xdr:nvPicPr>
        <xdr:cNvPr id="38" name="Grafik 33" descr="China Flagge">
          <a:extLst>
            <a:ext uri="{FF2B5EF4-FFF2-40B4-BE49-F238E27FC236}">
              <a16:creationId xmlns:a16="http://schemas.microsoft.com/office/drawing/2014/main" id="{5DC95CBC-435D-488A-ACDA-E470EF3CC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8727" y="12051927"/>
          <a:ext cx="364161" cy="216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44824</xdr:colOff>
      <xdr:row>63</xdr:row>
      <xdr:rowOff>44824</xdr:rowOff>
    </xdr:from>
    <xdr:to>
      <xdr:col>4</xdr:col>
      <xdr:colOff>395824</xdr:colOff>
      <xdr:row>63</xdr:row>
      <xdr:rowOff>260824</xdr:rowOff>
    </xdr:to>
    <xdr:pic>
      <xdr:nvPicPr>
        <xdr:cNvPr id="39" name="Grafik 60" descr="Indonesien Flagge">
          <a:extLst>
            <a:ext uri="{FF2B5EF4-FFF2-40B4-BE49-F238E27FC236}">
              <a16:creationId xmlns:a16="http://schemas.microsoft.com/office/drawing/2014/main" id="{F6381AF0-332B-49E2-90FB-3D4060282D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3124" y="12358744"/>
          <a:ext cx="351000" cy="216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50426</xdr:colOff>
      <xdr:row>64</xdr:row>
      <xdr:rowOff>50427</xdr:rowOff>
    </xdr:from>
    <xdr:to>
      <xdr:col>4</xdr:col>
      <xdr:colOff>410033</xdr:colOff>
      <xdr:row>64</xdr:row>
      <xdr:rowOff>266427</xdr:rowOff>
    </xdr:to>
    <xdr:pic>
      <xdr:nvPicPr>
        <xdr:cNvPr id="40" name="Grafik 133" descr="Südkorea Flagge">
          <a:extLst>
            <a:ext uri="{FF2B5EF4-FFF2-40B4-BE49-F238E27FC236}">
              <a16:creationId xmlns:a16="http://schemas.microsoft.com/office/drawing/2014/main" id="{39699205-09F8-4CF4-A859-C155FC9B8C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8726" y="12676767"/>
          <a:ext cx="359607" cy="216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50426</xdr:colOff>
      <xdr:row>65</xdr:row>
      <xdr:rowOff>44824</xdr:rowOff>
    </xdr:from>
    <xdr:to>
      <xdr:col>4</xdr:col>
      <xdr:colOff>410033</xdr:colOff>
      <xdr:row>65</xdr:row>
      <xdr:rowOff>260824</xdr:rowOff>
    </xdr:to>
    <xdr:pic>
      <xdr:nvPicPr>
        <xdr:cNvPr id="41" name="Grafik 109" descr="Russland Flagge">
          <a:extLst>
            <a:ext uri="{FF2B5EF4-FFF2-40B4-BE49-F238E27FC236}">
              <a16:creationId xmlns:a16="http://schemas.microsoft.com/office/drawing/2014/main" id="{4BD93851-205D-4694-AE02-8E930D9215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8726" y="12983584"/>
          <a:ext cx="359607" cy="216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44824</xdr:colOff>
      <xdr:row>66</xdr:row>
      <xdr:rowOff>50426</xdr:rowOff>
    </xdr:from>
    <xdr:to>
      <xdr:col>4</xdr:col>
      <xdr:colOff>402805</xdr:colOff>
      <xdr:row>66</xdr:row>
      <xdr:rowOff>266426</xdr:rowOff>
    </xdr:to>
    <xdr:pic>
      <xdr:nvPicPr>
        <xdr:cNvPr id="42" name="Grafik 8" descr="Deutschland Flagge">
          <a:extLst>
            <a:ext uri="{FF2B5EF4-FFF2-40B4-BE49-F238E27FC236}">
              <a16:creationId xmlns:a16="http://schemas.microsoft.com/office/drawing/2014/main" id="{F4DC4523-4623-416E-B583-8E1CA0F219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3124" y="13301606"/>
          <a:ext cx="357981" cy="216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44824</xdr:colOff>
      <xdr:row>67</xdr:row>
      <xdr:rowOff>61631</xdr:rowOff>
    </xdr:from>
    <xdr:to>
      <xdr:col>4</xdr:col>
      <xdr:colOff>406455</xdr:colOff>
      <xdr:row>67</xdr:row>
      <xdr:rowOff>277631</xdr:rowOff>
    </xdr:to>
    <xdr:pic>
      <xdr:nvPicPr>
        <xdr:cNvPr id="43" name="Grafik 58" descr="Ungarn Flagge">
          <a:extLst>
            <a:ext uri="{FF2B5EF4-FFF2-40B4-BE49-F238E27FC236}">
              <a16:creationId xmlns:a16="http://schemas.microsoft.com/office/drawing/2014/main" id="{4CC28338-EEA3-42CF-9F9E-D823E9906B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3124" y="13625231"/>
          <a:ext cx="361631" cy="216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50427</xdr:colOff>
      <xdr:row>68</xdr:row>
      <xdr:rowOff>56030</xdr:rowOff>
    </xdr:from>
    <xdr:to>
      <xdr:col>4</xdr:col>
      <xdr:colOff>414588</xdr:colOff>
      <xdr:row>68</xdr:row>
      <xdr:rowOff>272030</xdr:rowOff>
    </xdr:to>
    <xdr:pic>
      <xdr:nvPicPr>
        <xdr:cNvPr id="44" name="Grafik 33" descr="China Flagge">
          <a:extLst>
            <a:ext uri="{FF2B5EF4-FFF2-40B4-BE49-F238E27FC236}">
              <a16:creationId xmlns:a16="http://schemas.microsoft.com/office/drawing/2014/main" id="{DA202826-BAB5-4D5D-8B8F-7A89216727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8727" y="13932050"/>
          <a:ext cx="364161" cy="216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50426</xdr:colOff>
      <xdr:row>69</xdr:row>
      <xdr:rowOff>39221</xdr:rowOff>
    </xdr:from>
    <xdr:to>
      <xdr:col>4</xdr:col>
      <xdr:colOff>399461</xdr:colOff>
      <xdr:row>69</xdr:row>
      <xdr:rowOff>255221</xdr:rowOff>
    </xdr:to>
    <xdr:pic>
      <xdr:nvPicPr>
        <xdr:cNvPr id="45" name="Grafik 137" descr="Katar Flagge">
          <a:extLst>
            <a:ext uri="{FF2B5EF4-FFF2-40B4-BE49-F238E27FC236}">
              <a16:creationId xmlns:a16="http://schemas.microsoft.com/office/drawing/2014/main" id="{B26F3BBD-15CC-474C-AB3E-E10C069F76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8726" y="14227661"/>
          <a:ext cx="349035" cy="216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50427</xdr:colOff>
      <xdr:row>70</xdr:row>
      <xdr:rowOff>50426</xdr:rowOff>
    </xdr:from>
    <xdr:to>
      <xdr:col>4</xdr:col>
      <xdr:colOff>402875</xdr:colOff>
      <xdr:row>70</xdr:row>
      <xdr:rowOff>266426</xdr:rowOff>
    </xdr:to>
    <xdr:pic>
      <xdr:nvPicPr>
        <xdr:cNvPr id="46" name="Grafik 45" descr="Österreich Flagge">
          <a:extLst>
            <a:ext uri="{FF2B5EF4-FFF2-40B4-BE49-F238E27FC236}">
              <a16:creationId xmlns:a16="http://schemas.microsoft.com/office/drawing/2014/main" id="{9265066E-64FA-4980-8A4A-D49FDF8BB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8727" y="14551286"/>
          <a:ext cx="352448" cy="216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93</xdr:row>
      <xdr:rowOff>0</xdr:rowOff>
    </xdr:from>
    <xdr:to>
      <xdr:col>2</xdr:col>
      <xdr:colOff>304800</xdr:colOff>
      <xdr:row>94</xdr:row>
      <xdr:rowOff>142875</xdr:rowOff>
    </xdr:to>
    <xdr:sp macro="" textlink="">
      <xdr:nvSpPr>
        <xdr:cNvPr id="2" name="AutoShape 750" descr="Bildergebnis für venezuela">
          <a:extLst>
            <a:ext uri="{FF2B5EF4-FFF2-40B4-BE49-F238E27FC236}">
              <a16:creationId xmlns:a16="http://schemas.microsoft.com/office/drawing/2014/main" id="{66F30340-8070-438B-8B59-9642E57F143A}"/>
            </a:ext>
          </a:extLst>
        </xdr:cNvPr>
        <xdr:cNvSpPr>
          <a:spLocks noChangeAspect="1" noChangeArrowheads="1"/>
        </xdr:cNvSpPr>
      </xdr:nvSpPr>
      <xdr:spPr bwMode="auto">
        <a:xfrm>
          <a:off x="342900" y="423672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137</xdr:row>
      <xdr:rowOff>0</xdr:rowOff>
    </xdr:from>
    <xdr:to>
      <xdr:col>0</xdr:col>
      <xdr:colOff>304800</xdr:colOff>
      <xdr:row>140</xdr:row>
      <xdr:rowOff>9525</xdr:rowOff>
    </xdr:to>
    <xdr:sp macro="" textlink="">
      <xdr:nvSpPr>
        <xdr:cNvPr id="3" name="AutoShape 753" descr="Bildergebnis für venezuela flagge">
          <a:extLst>
            <a:ext uri="{FF2B5EF4-FFF2-40B4-BE49-F238E27FC236}">
              <a16:creationId xmlns:a16="http://schemas.microsoft.com/office/drawing/2014/main" id="{D3046C9E-5A95-4141-B8B8-0C8A1D1F27D4}"/>
            </a:ext>
          </a:extLst>
        </xdr:cNvPr>
        <xdr:cNvSpPr>
          <a:spLocks noChangeAspect="1" noChangeArrowheads="1"/>
        </xdr:cNvSpPr>
      </xdr:nvSpPr>
      <xdr:spPr bwMode="auto">
        <a:xfrm>
          <a:off x="0" y="624840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137</xdr:row>
      <xdr:rowOff>0</xdr:rowOff>
    </xdr:from>
    <xdr:to>
      <xdr:col>0</xdr:col>
      <xdr:colOff>304800</xdr:colOff>
      <xdr:row>140</xdr:row>
      <xdr:rowOff>9525</xdr:rowOff>
    </xdr:to>
    <xdr:sp macro="" textlink="">
      <xdr:nvSpPr>
        <xdr:cNvPr id="4" name="AutoShape 754" descr="Bildergebnis für venezuela flagge">
          <a:extLst>
            <a:ext uri="{FF2B5EF4-FFF2-40B4-BE49-F238E27FC236}">
              <a16:creationId xmlns:a16="http://schemas.microsoft.com/office/drawing/2014/main" id="{7740F193-6C44-4359-B339-A83C2D73FCAB}"/>
            </a:ext>
          </a:extLst>
        </xdr:cNvPr>
        <xdr:cNvSpPr>
          <a:spLocks noChangeAspect="1" noChangeArrowheads="1"/>
        </xdr:cNvSpPr>
      </xdr:nvSpPr>
      <xdr:spPr bwMode="auto">
        <a:xfrm>
          <a:off x="0" y="624840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347430</xdr:colOff>
      <xdr:row>4</xdr:row>
      <xdr:rowOff>121618</xdr:rowOff>
    </xdr:to>
    <xdr:pic>
      <xdr:nvPicPr>
        <xdr:cNvPr id="2" name="Grafik 2">
          <a:extLst>
            <a:ext uri="{FF2B5EF4-FFF2-40B4-BE49-F238E27FC236}">
              <a16:creationId xmlns:a16="http://schemas.microsoft.com/office/drawing/2014/main" id="{A3219382-C788-4686-9FBB-91D8B5084B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12250" cy="1120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140556</xdr:colOff>
      <xdr:row>0</xdr:row>
      <xdr:rowOff>0</xdr:rowOff>
    </xdr:from>
    <xdr:to>
      <xdr:col>14</xdr:col>
      <xdr:colOff>5081</xdr:colOff>
      <xdr:row>4</xdr:row>
      <xdr:rowOff>83518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FCFDFC65-511A-4D8D-93C2-A4D34DD3B9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8396" y="0"/>
          <a:ext cx="773845" cy="1082040"/>
        </a:xfrm>
        <a:prstGeom prst="rect">
          <a:avLst/>
        </a:prstGeom>
      </xdr:spPr>
    </xdr:pic>
    <xdr:clientData/>
  </xdr:twoCellAnchor>
  <xdr:twoCellAnchor editAs="oneCell">
    <xdr:from>
      <xdr:col>6</xdr:col>
      <xdr:colOff>304800</xdr:colOff>
      <xdr:row>3</xdr:row>
      <xdr:rowOff>73650</xdr:rowOff>
    </xdr:from>
    <xdr:to>
      <xdr:col>7</xdr:col>
      <xdr:colOff>235692</xdr:colOff>
      <xdr:row>5</xdr:row>
      <xdr:rowOff>158692</xdr:rowOff>
    </xdr:to>
    <xdr:pic>
      <xdr:nvPicPr>
        <xdr:cNvPr id="4" name="Grafik 1">
          <a:extLst>
            <a:ext uri="{FF2B5EF4-FFF2-40B4-BE49-F238E27FC236}">
              <a16:creationId xmlns:a16="http://schemas.microsoft.com/office/drawing/2014/main" id="{ED1A10B7-76C8-4B74-A2A3-8362C576AD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0657" y="895521"/>
          <a:ext cx="393535" cy="433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296091</xdr:colOff>
      <xdr:row>3</xdr:row>
      <xdr:rowOff>74023</xdr:rowOff>
    </xdr:from>
    <xdr:to>
      <xdr:col>9</xdr:col>
      <xdr:colOff>246561</xdr:colOff>
      <xdr:row>5</xdr:row>
      <xdr:rowOff>157680</xdr:rowOff>
    </xdr:to>
    <xdr:pic>
      <xdr:nvPicPr>
        <xdr:cNvPr id="5" name="Grafik 2">
          <a:extLst>
            <a:ext uri="{FF2B5EF4-FFF2-40B4-BE49-F238E27FC236}">
              <a16:creationId xmlns:a16="http://schemas.microsoft.com/office/drawing/2014/main" id="{953F0C42-3B5A-4B30-81FB-AECC34EEE7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97234" y="895894"/>
          <a:ext cx="413113" cy="43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278675</xdr:colOff>
      <xdr:row>3</xdr:row>
      <xdr:rowOff>75111</xdr:rowOff>
    </xdr:from>
    <xdr:to>
      <xdr:col>11</xdr:col>
      <xdr:colOff>234355</xdr:colOff>
      <xdr:row>5</xdr:row>
      <xdr:rowOff>158768</xdr:rowOff>
    </xdr:to>
    <xdr:pic>
      <xdr:nvPicPr>
        <xdr:cNvPr id="6" name="Grafik 3">
          <a:extLst>
            <a:ext uri="{FF2B5EF4-FFF2-40B4-BE49-F238E27FC236}">
              <a16:creationId xmlns:a16="http://schemas.microsoft.com/office/drawing/2014/main" id="{05CD24AB-0008-4892-A7D0-69367D65D2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5104" y="896982"/>
          <a:ext cx="418322" cy="43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111760</xdr:colOff>
      <xdr:row>45</xdr:row>
      <xdr:rowOff>48260</xdr:rowOff>
    </xdr:from>
    <xdr:to>
      <xdr:col>2</xdr:col>
      <xdr:colOff>329210</xdr:colOff>
      <xdr:row>45</xdr:row>
      <xdr:rowOff>192260</xdr:rowOff>
    </xdr:to>
    <xdr:pic>
      <xdr:nvPicPr>
        <xdr:cNvPr id="7" name="Grafik 49" descr="Frankreich Flagge">
          <a:extLst>
            <a:ext uri="{FF2B5EF4-FFF2-40B4-BE49-F238E27FC236}">
              <a16:creationId xmlns:a16="http://schemas.microsoft.com/office/drawing/2014/main" id="{1B9A912D-EC6A-4F7D-8179-4D29B1606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1400" y="8201660"/>
          <a:ext cx="21745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114300</xdr:colOff>
      <xdr:row>46</xdr:row>
      <xdr:rowOff>38100</xdr:rowOff>
    </xdr:from>
    <xdr:to>
      <xdr:col>2</xdr:col>
      <xdr:colOff>338798</xdr:colOff>
      <xdr:row>46</xdr:row>
      <xdr:rowOff>182100</xdr:rowOff>
    </xdr:to>
    <xdr:pic>
      <xdr:nvPicPr>
        <xdr:cNvPr id="8" name="Grafik 109" descr="Russland Flagge">
          <a:extLst>
            <a:ext uri="{FF2B5EF4-FFF2-40B4-BE49-F238E27FC236}">
              <a16:creationId xmlns:a16="http://schemas.microsoft.com/office/drawing/2014/main" id="{24FA6405-7AF1-403D-AA65-730BC43753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3940" y="8420100"/>
          <a:ext cx="224498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114300</xdr:colOff>
      <xdr:row>47</xdr:row>
      <xdr:rowOff>48260</xdr:rowOff>
    </xdr:from>
    <xdr:to>
      <xdr:col>2</xdr:col>
      <xdr:colOff>334290</xdr:colOff>
      <xdr:row>47</xdr:row>
      <xdr:rowOff>192260</xdr:rowOff>
    </xdr:to>
    <xdr:pic>
      <xdr:nvPicPr>
        <xdr:cNvPr id="9" name="Grafik 47" descr="Vereinigte Staaten von Amerika (USA) Flagge">
          <a:extLst>
            <a:ext uri="{FF2B5EF4-FFF2-40B4-BE49-F238E27FC236}">
              <a16:creationId xmlns:a16="http://schemas.microsoft.com/office/drawing/2014/main" id="{C429D2FF-95B3-4ACD-AF47-69D0BB513A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3940" y="8658860"/>
          <a:ext cx="21999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119380</xdr:colOff>
      <xdr:row>48</xdr:row>
      <xdr:rowOff>48260</xdr:rowOff>
    </xdr:from>
    <xdr:to>
      <xdr:col>2</xdr:col>
      <xdr:colOff>342794</xdr:colOff>
      <xdr:row>48</xdr:row>
      <xdr:rowOff>192260</xdr:rowOff>
    </xdr:to>
    <xdr:pic>
      <xdr:nvPicPr>
        <xdr:cNvPr id="10" name="Grafik 8" descr="Deutschland Flagge">
          <a:extLst>
            <a:ext uri="{FF2B5EF4-FFF2-40B4-BE49-F238E27FC236}">
              <a16:creationId xmlns:a16="http://schemas.microsoft.com/office/drawing/2014/main" id="{CEDE8A2B-F25C-45D8-A8C7-0291F4A82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9020" y="8887460"/>
          <a:ext cx="223414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127000</xdr:colOff>
      <xdr:row>49</xdr:row>
      <xdr:rowOff>43180</xdr:rowOff>
    </xdr:from>
    <xdr:to>
      <xdr:col>2</xdr:col>
      <xdr:colOff>331674</xdr:colOff>
      <xdr:row>49</xdr:row>
      <xdr:rowOff>187180</xdr:rowOff>
    </xdr:to>
    <xdr:pic>
      <xdr:nvPicPr>
        <xdr:cNvPr id="11" name="Grafik 33" descr="China Flagge">
          <a:extLst>
            <a:ext uri="{FF2B5EF4-FFF2-40B4-BE49-F238E27FC236}">
              <a16:creationId xmlns:a16="http://schemas.microsoft.com/office/drawing/2014/main" id="{696EF74E-19C3-4325-B3B7-E1421D09FA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6640" y="9133840"/>
          <a:ext cx="204674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</xdr:colOff>
      <xdr:row>10</xdr:row>
      <xdr:rowOff>53340</xdr:rowOff>
    </xdr:from>
    <xdr:to>
      <xdr:col>1</xdr:col>
      <xdr:colOff>280686</xdr:colOff>
      <xdr:row>10</xdr:row>
      <xdr:rowOff>197340</xdr:rowOff>
    </xdr:to>
    <xdr:pic>
      <xdr:nvPicPr>
        <xdr:cNvPr id="2" name="Grafik 1" descr="Österreich Flagge">
          <a:extLst>
            <a:ext uri="{FF2B5EF4-FFF2-40B4-BE49-F238E27FC236}">
              <a16:creationId xmlns:a16="http://schemas.microsoft.com/office/drawing/2014/main" id="{AF3C94BF-70B1-494B-B84B-709CFBC033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" y="2468880"/>
          <a:ext cx="219726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55880</xdr:colOff>
      <xdr:row>7</xdr:row>
      <xdr:rowOff>43180</xdr:rowOff>
    </xdr:from>
    <xdr:to>
      <xdr:col>1</xdr:col>
      <xdr:colOff>275870</xdr:colOff>
      <xdr:row>7</xdr:row>
      <xdr:rowOff>187180</xdr:rowOff>
    </xdr:to>
    <xdr:pic>
      <xdr:nvPicPr>
        <xdr:cNvPr id="3" name="Grafik 20" descr="Belgien Flagge">
          <a:extLst>
            <a:ext uri="{FF2B5EF4-FFF2-40B4-BE49-F238E27FC236}">
              <a16:creationId xmlns:a16="http://schemas.microsoft.com/office/drawing/2014/main" id="{AFD2EC05-7F8A-4B18-9411-AE3654E436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640" y="1772920"/>
          <a:ext cx="21999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50800</xdr:colOff>
      <xdr:row>23</xdr:row>
      <xdr:rowOff>40640</xdr:rowOff>
    </xdr:from>
    <xdr:to>
      <xdr:col>1</xdr:col>
      <xdr:colOff>271197</xdr:colOff>
      <xdr:row>23</xdr:row>
      <xdr:rowOff>184640</xdr:rowOff>
    </xdr:to>
    <xdr:pic>
      <xdr:nvPicPr>
        <xdr:cNvPr id="4" name="Grafik 25" descr="Brasilien Flagge">
          <a:extLst>
            <a:ext uri="{FF2B5EF4-FFF2-40B4-BE49-F238E27FC236}">
              <a16:creationId xmlns:a16="http://schemas.microsoft.com/office/drawing/2014/main" id="{4BE16E0D-FECC-47DD-95C6-D877B827A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560" y="3827780"/>
          <a:ext cx="220397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50800</xdr:colOff>
      <xdr:row>43</xdr:row>
      <xdr:rowOff>45720</xdr:rowOff>
    </xdr:from>
    <xdr:to>
      <xdr:col>1</xdr:col>
      <xdr:colOff>278817</xdr:colOff>
      <xdr:row>43</xdr:row>
      <xdr:rowOff>189720</xdr:rowOff>
    </xdr:to>
    <xdr:pic>
      <xdr:nvPicPr>
        <xdr:cNvPr id="5" name="Grafik 32" descr="Chile Flagge">
          <a:extLst>
            <a:ext uri="{FF2B5EF4-FFF2-40B4-BE49-F238E27FC236}">
              <a16:creationId xmlns:a16="http://schemas.microsoft.com/office/drawing/2014/main" id="{DEAB60A7-D274-4FA1-B016-30DBFA46EB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560" y="8633460"/>
          <a:ext cx="228017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50800</xdr:colOff>
      <xdr:row>35</xdr:row>
      <xdr:rowOff>50800</xdr:rowOff>
    </xdr:from>
    <xdr:to>
      <xdr:col>1</xdr:col>
      <xdr:colOff>274218</xdr:colOff>
      <xdr:row>35</xdr:row>
      <xdr:rowOff>194800</xdr:rowOff>
    </xdr:to>
    <xdr:pic>
      <xdr:nvPicPr>
        <xdr:cNvPr id="6" name="Grafik 7" descr="Algerien Flagge">
          <a:extLst>
            <a:ext uri="{FF2B5EF4-FFF2-40B4-BE49-F238E27FC236}">
              <a16:creationId xmlns:a16="http://schemas.microsoft.com/office/drawing/2014/main" id="{0756EAAC-B85E-4549-ADA7-E5DD240780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560" y="6581140"/>
          <a:ext cx="223418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66040</xdr:colOff>
      <xdr:row>6</xdr:row>
      <xdr:rowOff>50800</xdr:rowOff>
    </xdr:from>
    <xdr:to>
      <xdr:col>1</xdr:col>
      <xdr:colOff>270714</xdr:colOff>
      <xdr:row>6</xdr:row>
      <xdr:rowOff>194800</xdr:rowOff>
    </xdr:to>
    <xdr:pic>
      <xdr:nvPicPr>
        <xdr:cNvPr id="7" name="Grafik 33" descr="China Flagge">
          <a:extLst>
            <a:ext uri="{FF2B5EF4-FFF2-40B4-BE49-F238E27FC236}">
              <a16:creationId xmlns:a16="http://schemas.microsoft.com/office/drawing/2014/main" id="{E2057C78-8BB4-4095-899B-5B90177FF1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800" y="6809740"/>
          <a:ext cx="204674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50800</xdr:colOff>
      <xdr:row>46</xdr:row>
      <xdr:rowOff>45720</xdr:rowOff>
    </xdr:from>
    <xdr:to>
      <xdr:col>1</xdr:col>
      <xdr:colOff>275870</xdr:colOff>
      <xdr:row>46</xdr:row>
      <xdr:rowOff>189720</xdr:rowOff>
    </xdr:to>
    <xdr:pic>
      <xdr:nvPicPr>
        <xdr:cNvPr id="8" name="Grafik 37" descr="Kroatien Flagge">
          <a:extLst>
            <a:ext uri="{FF2B5EF4-FFF2-40B4-BE49-F238E27FC236}">
              <a16:creationId xmlns:a16="http://schemas.microsoft.com/office/drawing/2014/main" id="{E78AC60B-7FC8-4306-8091-13517EE6A7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560" y="14577060"/>
          <a:ext cx="22507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50800</xdr:colOff>
      <xdr:row>2</xdr:row>
      <xdr:rowOff>40640</xdr:rowOff>
    </xdr:from>
    <xdr:to>
      <xdr:col>1</xdr:col>
      <xdr:colOff>268250</xdr:colOff>
      <xdr:row>2</xdr:row>
      <xdr:rowOff>184640</xdr:rowOff>
    </xdr:to>
    <xdr:pic>
      <xdr:nvPicPr>
        <xdr:cNvPr id="9" name="Grafik 49" descr="Frankreich Flagge">
          <a:extLst>
            <a:ext uri="{FF2B5EF4-FFF2-40B4-BE49-F238E27FC236}">
              <a16:creationId xmlns:a16="http://schemas.microsoft.com/office/drawing/2014/main" id="{5C6E0E4C-AC8C-496E-9150-F045A2A95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560" y="1541780"/>
          <a:ext cx="21745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50800</xdr:colOff>
      <xdr:row>5</xdr:row>
      <xdr:rowOff>40640</xdr:rowOff>
    </xdr:from>
    <xdr:to>
      <xdr:col>1</xdr:col>
      <xdr:colOff>274214</xdr:colOff>
      <xdr:row>5</xdr:row>
      <xdr:rowOff>184640</xdr:rowOff>
    </xdr:to>
    <xdr:pic>
      <xdr:nvPicPr>
        <xdr:cNvPr id="10" name="Grafik 8" descr="Deutschland Flagge">
          <a:extLst>
            <a:ext uri="{FF2B5EF4-FFF2-40B4-BE49-F238E27FC236}">
              <a16:creationId xmlns:a16="http://schemas.microsoft.com/office/drawing/2014/main" id="{A2A043D2-7A79-423E-91C2-1BE8274B55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560" y="1998980"/>
          <a:ext cx="223414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40640</xdr:colOff>
      <xdr:row>20</xdr:row>
      <xdr:rowOff>50800</xdr:rowOff>
    </xdr:from>
    <xdr:to>
      <xdr:col>1</xdr:col>
      <xdr:colOff>274107</xdr:colOff>
      <xdr:row>20</xdr:row>
      <xdr:rowOff>194800</xdr:rowOff>
    </xdr:to>
    <xdr:pic>
      <xdr:nvPicPr>
        <xdr:cNvPr id="11" name="Grafik 58" descr="Ungarn Flagge">
          <a:extLst>
            <a:ext uri="{FF2B5EF4-FFF2-40B4-BE49-F238E27FC236}">
              <a16:creationId xmlns:a16="http://schemas.microsoft.com/office/drawing/2014/main" id="{3C68176D-BE4B-4AAD-B205-BD1B70801E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5895340"/>
          <a:ext cx="233467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45720</xdr:colOff>
      <xdr:row>22</xdr:row>
      <xdr:rowOff>50800</xdr:rowOff>
    </xdr:from>
    <xdr:to>
      <xdr:col>1</xdr:col>
      <xdr:colOff>264480</xdr:colOff>
      <xdr:row>22</xdr:row>
      <xdr:rowOff>194800</xdr:rowOff>
    </xdr:to>
    <xdr:pic>
      <xdr:nvPicPr>
        <xdr:cNvPr id="12" name="Grafik 60" descr="Indonesien Flagge">
          <a:extLst>
            <a:ext uri="{FF2B5EF4-FFF2-40B4-BE49-F238E27FC236}">
              <a16:creationId xmlns:a16="http://schemas.microsoft.com/office/drawing/2014/main" id="{F1A34121-12C8-4B46-9EE2-A4092B8956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" y="11838940"/>
          <a:ext cx="21876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40640</xdr:colOff>
      <xdr:row>13</xdr:row>
      <xdr:rowOff>50800</xdr:rowOff>
    </xdr:from>
    <xdr:to>
      <xdr:col>1</xdr:col>
      <xdr:colOff>267020</xdr:colOff>
      <xdr:row>13</xdr:row>
      <xdr:rowOff>194800</xdr:rowOff>
    </xdr:to>
    <xdr:pic>
      <xdr:nvPicPr>
        <xdr:cNvPr id="13" name="Grafik 64" descr="Italien Flagge">
          <a:extLst>
            <a:ext uri="{FF2B5EF4-FFF2-40B4-BE49-F238E27FC236}">
              <a16:creationId xmlns:a16="http://schemas.microsoft.com/office/drawing/2014/main" id="{34111182-55EB-462E-878B-EE084B3E0D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2694940"/>
          <a:ext cx="22638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45720</xdr:colOff>
      <xdr:row>21</xdr:row>
      <xdr:rowOff>50800</xdr:rowOff>
    </xdr:from>
    <xdr:to>
      <xdr:col>1</xdr:col>
      <xdr:colOff>277838</xdr:colOff>
      <xdr:row>21</xdr:row>
      <xdr:rowOff>194800</xdr:rowOff>
    </xdr:to>
    <xdr:pic>
      <xdr:nvPicPr>
        <xdr:cNvPr id="14" name="Grafik 133" descr="Südkorea Flagge">
          <a:extLst>
            <a:ext uri="{FF2B5EF4-FFF2-40B4-BE49-F238E27FC236}">
              <a16:creationId xmlns:a16="http://schemas.microsoft.com/office/drawing/2014/main" id="{E1EF563D-C358-4402-B1C4-F79B0B4529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" y="8181340"/>
          <a:ext cx="232118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50800</xdr:colOff>
      <xdr:row>15</xdr:row>
      <xdr:rowOff>45720</xdr:rowOff>
    </xdr:from>
    <xdr:to>
      <xdr:col>1</xdr:col>
      <xdr:colOff>269560</xdr:colOff>
      <xdr:row>15</xdr:row>
      <xdr:rowOff>189720</xdr:rowOff>
    </xdr:to>
    <xdr:pic>
      <xdr:nvPicPr>
        <xdr:cNvPr id="15" name="Grafik 85" descr="Marokko Flagge">
          <a:extLst>
            <a:ext uri="{FF2B5EF4-FFF2-40B4-BE49-F238E27FC236}">
              <a16:creationId xmlns:a16="http://schemas.microsoft.com/office/drawing/2014/main" id="{5DE3DBD9-2180-439E-BE73-B7BA95ADBA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560" y="3604260"/>
          <a:ext cx="21876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55880</xdr:colOff>
      <xdr:row>74</xdr:row>
      <xdr:rowOff>50800</xdr:rowOff>
    </xdr:from>
    <xdr:to>
      <xdr:col>1</xdr:col>
      <xdr:colOff>273330</xdr:colOff>
      <xdr:row>74</xdr:row>
      <xdr:rowOff>194800</xdr:rowOff>
    </xdr:to>
    <xdr:pic>
      <xdr:nvPicPr>
        <xdr:cNvPr id="16" name="Grafik 107" descr="Portugal Flagge">
          <a:extLst>
            <a:ext uri="{FF2B5EF4-FFF2-40B4-BE49-F238E27FC236}">
              <a16:creationId xmlns:a16="http://schemas.microsoft.com/office/drawing/2014/main" id="{9491F79B-F696-43B3-B4E3-4CA244C4EF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640" y="8409940"/>
          <a:ext cx="21745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50800</xdr:colOff>
      <xdr:row>27</xdr:row>
      <xdr:rowOff>45720</xdr:rowOff>
    </xdr:from>
    <xdr:to>
      <xdr:col>1</xdr:col>
      <xdr:colOff>275870</xdr:colOff>
      <xdr:row>27</xdr:row>
      <xdr:rowOff>189720</xdr:rowOff>
    </xdr:to>
    <xdr:pic>
      <xdr:nvPicPr>
        <xdr:cNvPr id="17" name="Grafik 137" descr="Katar Flagge">
          <a:extLst>
            <a:ext uri="{FF2B5EF4-FFF2-40B4-BE49-F238E27FC236}">
              <a16:creationId xmlns:a16="http://schemas.microsoft.com/office/drawing/2014/main" id="{BC330DAE-CD6B-4D22-A6DF-1405E5D3A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560" y="9547860"/>
          <a:ext cx="22507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45720</xdr:colOff>
      <xdr:row>3</xdr:row>
      <xdr:rowOff>45720</xdr:rowOff>
    </xdr:from>
    <xdr:to>
      <xdr:col>1</xdr:col>
      <xdr:colOff>270218</xdr:colOff>
      <xdr:row>3</xdr:row>
      <xdr:rowOff>189720</xdr:rowOff>
    </xdr:to>
    <xdr:pic>
      <xdr:nvPicPr>
        <xdr:cNvPr id="18" name="Grafik 109" descr="Russland Flagge">
          <a:extLst>
            <a:ext uri="{FF2B5EF4-FFF2-40B4-BE49-F238E27FC236}">
              <a16:creationId xmlns:a16="http://schemas.microsoft.com/office/drawing/2014/main" id="{47471E5E-0C25-43D0-9C4D-D6F239BD3D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" y="5661660"/>
          <a:ext cx="224498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60960</xdr:colOff>
      <xdr:row>34</xdr:row>
      <xdr:rowOff>45720</xdr:rowOff>
    </xdr:from>
    <xdr:to>
      <xdr:col>1</xdr:col>
      <xdr:colOff>278410</xdr:colOff>
      <xdr:row>34</xdr:row>
      <xdr:rowOff>189720</xdr:rowOff>
    </xdr:to>
    <xdr:pic>
      <xdr:nvPicPr>
        <xdr:cNvPr id="19" name="Grafik 113" descr="Slowakei Flagge">
          <a:extLst>
            <a:ext uri="{FF2B5EF4-FFF2-40B4-BE49-F238E27FC236}">
              <a16:creationId xmlns:a16="http://schemas.microsoft.com/office/drawing/2014/main" id="{92AA7219-C7D9-414D-A926-4933409BEF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" y="7947660"/>
          <a:ext cx="21745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55880</xdr:colOff>
      <xdr:row>11</xdr:row>
      <xdr:rowOff>40640</xdr:rowOff>
    </xdr:from>
    <xdr:to>
      <xdr:col>1</xdr:col>
      <xdr:colOff>280950</xdr:colOff>
      <xdr:row>11</xdr:row>
      <xdr:rowOff>184640</xdr:rowOff>
    </xdr:to>
    <xdr:pic>
      <xdr:nvPicPr>
        <xdr:cNvPr id="20" name="Grafik 114" descr="Slowenien Flagge">
          <a:extLst>
            <a:ext uri="{FF2B5EF4-FFF2-40B4-BE49-F238E27FC236}">
              <a16:creationId xmlns:a16="http://schemas.microsoft.com/office/drawing/2014/main" id="{F447D84A-A8C7-4BE9-BCF4-3B39E62D44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640" y="5427980"/>
          <a:ext cx="22507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60895</xdr:colOff>
      <xdr:row>16</xdr:row>
      <xdr:rowOff>41493</xdr:rowOff>
    </xdr:from>
    <xdr:to>
      <xdr:col>1</xdr:col>
      <xdr:colOff>270725</xdr:colOff>
      <xdr:row>16</xdr:row>
      <xdr:rowOff>185493</xdr:rowOff>
    </xdr:to>
    <xdr:pic>
      <xdr:nvPicPr>
        <xdr:cNvPr id="21" name="Grafik 46" descr="Spanien Flagge">
          <a:extLst>
            <a:ext uri="{FF2B5EF4-FFF2-40B4-BE49-F238E27FC236}">
              <a16:creationId xmlns:a16="http://schemas.microsoft.com/office/drawing/2014/main" id="{CFADC195-D0CB-4B7E-9961-5146BD719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655" y="2228433"/>
          <a:ext cx="20983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45720</xdr:colOff>
      <xdr:row>31</xdr:row>
      <xdr:rowOff>45720</xdr:rowOff>
    </xdr:from>
    <xdr:to>
      <xdr:col>1</xdr:col>
      <xdr:colOff>272100</xdr:colOff>
      <xdr:row>31</xdr:row>
      <xdr:rowOff>189720</xdr:rowOff>
    </xdr:to>
    <xdr:pic>
      <xdr:nvPicPr>
        <xdr:cNvPr id="22" name="Grafik 117" descr="Schweden Flagge">
          <a:extLst>
            <a:ext uri="{FF2B5EF4-FFF2-40B4-BE49-F238E27FC236}">
              <a16:creationId xmlns:a16="http://schemas.microsoft.com/office/drawing/2014/main" id="{F9DE9AD1-290A-4800-8AC5-2EE0F94576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" y="4518660"/>
          <a:ext cx="22638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40640</xdr:colOff>
      <xdr:row>12</xdr:row>
      <xdr:rowOff>50800</xdr:rowOff>
    </xdr:from>
    <xdr:to>
      <xdr:col>1</xdr:col>
      <xdr:colOff>274640</xdr:colOff>
      <xdr:row>12</xdr:row>
      <xdr:rowOff>194800</xdr:rowOff>
    </xdr:to>
    <xdr:pic>
      <xdr:nvPicPr>
        <xdr:cNvPr id="23" name="Grafik 118" descr="Schweiz Flagge">
          <a:extLst>
            <a:ext uri="{FF2B5EF4-FFF2-40B4-BE49-F238E27FC236}">
              <a16:creationId xmlns:a16="http://schemas.microsoft.com/office/drawing/2014/main" id="{0C464415-0819-48B6-BE23-79A8D955DD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3152140"/>
          <a:ext cx="23400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50800</xdr:colOff>
      <xdr:row>83</xdr:row>
      <xdr:rowOff>45720</xdr:rowOff>
    </xdr:from>
    <xdr:to>
      <xdr:col>1</xdr:col>
      <xdr:colOff>261940</xdr:colOff>
      <xdr:row>83</xdr:row>
      <xdr:rowOff>189720</xdr:rowOff>
    </xdr:to>
    <xdr:pic>
      <xdr:nvPicPr>
        <xdr:cNvPr id="24" name="Grafik 131" descr="Türkei Flagge">
          <a:extLst>
            <a:ext uri="{FF2B5EF4-FFF2-40B4-BE49-F238E27FC236}">
              <a16:creationId xmlns:a16="http://schemas.microsoft.com/office/drawing/2014/main" id="{F85814AE-3A19-4558-B4DE-928C2A379C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560" y="7719060"/>
          <a:ext cx="21114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50800</xdr:colOff>
      <xdr:row>14</xdr:row>
      <xdr:rowOff>50800</xdr:rowOff>
    </xdr:from>
    <xdr:to>
      <xdr:col>1</xdr:col>
      <xdr:colOff>277180</xdr:colOff>
      <xdr:row>14</xdr:row>
      <xdr:rowOff>194800</xdr:rowOff>
    </xdr:to>
    <xdr:pic>
      <xdr:nvPicPr>
        <xdr:cNvPr id="25" name="Grafik 42" descr="Vereinigte Arabische Emirate Flagge">
          <a:extLst>
            <a:ext uri="{FF2B5EF4-FFF2-40B4-BE49-F238E27FC236}">
              <a16:creationId xmlns:a16="http://schemas.microsoft.com/office/drawing/2014/main" id="{45BACCFA-9B86-4B08-A1E8-E2E4D13D7C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560" y="4066540"/>
          <a:ext cx="22638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60960</xdr:colOff>
      <xdr:row>4</xdr:row>
      <xdr:rowOff>40640</xdr:rowOff>
    </xdr:from>
    <xdr:to>
      <xdr:col>1</xdr:col>
      <xdr:colOff>280950</xdr:colOff>
      <xdr:row>4</xdr:row>
      <xdr:rowOff>184640</xdr:rowOff>
    </xdr:to>
    <xdr:pic>
      <xdr:nvPicPr>
        <xdr:cNvPr id="26" name="Grafik 47" descr="Vereinigte Staaten von Amerika (USA) Flagge">
          <a:extLst>
            <a:ext uri="{FF2B5EF4-FFF2-40B4-BE49-F238E27FC236}">
              <a16:creationId xmlns:a16="http://schemas.microsoft.com/office/drawing/2014/main" id="{802991F4-C5CE-4432-8025-F0D949C241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" y="2913380"/>
          <a:ext cx="21999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45720</xdr:colOff>
      <xdr:row>53</xdr:row>
      <xdr:rowOff>45720</xdr:rowOff>
    </xdr:from>
    <xdr:to>
      <xdr:col>1</xdr:col>
      <xdr:colOff>285720</xdr:colOff>
      <xdr:row>53</xdr:row>
      <xdr:rowOff>189720</xdr:rowOff>
    </xdr:to>
    <xdr:pic>
      <xdr:nvPicPr>
        <xdr:cNvPr id="27" name="Grafik 26">
          <a:extLst>
            <a:ext uri="{FF2B5EF4-FFF2-40B4-BE49-F238E27FC236}">
              <a16:creationId xmlns:a16="http://schemas.microsoft.com/office/drawing/2014/main" id="{633F4F64-CE80-4459-BF09-C86D3C9E7B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" y="20977860"/>
          <a:ext cx="240000" cy="144000"/>
        </a:xfrm>
        <a:prstGeom prst="rect">
          <a:avLst/>
        </a:prstGeom>
        <a:noFill/>
        <a:ln w="12700"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45721</xdr:colOff>
      <xdr:row>59</xdr:row>
      <xdr:rowOff>45720</xdr:rowOff>
    </xdr:from>
    <xdr:to>
      <xdr:col>1</xdr:col>
      <xdr:colOff>287903</xdr:colOff>
      <xdr:row>59</xdr:row>
      <xdr:rowOff>189720</xdr:rowOff>
    </xdr:to>
    <xdr:pic>
      <xdr:nvPicPr>
        <xdr:cNvPr id="28" name="Grafik 137" descr="Elfenbeinküste Flagge">
          <a:extLst>
            <a:ext uri="{FF2B5EF4-FFF2-40B4-BE49-F238E27FC236}">
              <a16:creationId xmlns:a16="http://schemas.microsoft.com/office/drawing/2014/main" id="{9E51A102-F219-4BF1-9258-6B3F0B7AE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1" y="13891260"/>
          <a:ext cx="242182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45721</xdr:colOff>
      <xdr:row>30</xdr:row>
      <xdr:rowOff>38100</xdr:rowOff>
    </xdr:from>
    <xdr:to>
      <xdr:col>1</xdr:col>
      <xdr:colOff>287903</xdr:colOff>
      <xdr:row>30</xdr:row>
      <xdr:rowOff>182100</xdr:rowOff>
    </xdr:to>
    <xdr:pic>
      <xdr:nvPicPr>
        <xdr:cNvPr id="29" name="Grafik 96" descr="Norwegen Flagge">
          <a:extLst>
            <a:ext uri="{FF2B5EF4-FFF2-40B4-BE49-F238E27FC236}">
              <a16:creationId xmlns:a16="http://schemas.microsoft.com/office/drawing/2014/main" id="{78223684-2F8F-4793-9433-5072256DD0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1" y="16169640"/>
          <a:ext cx="242182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48986</xdr:colOff>
      <xdr:row>72</xdr:row>
      <xdr:rowOff>43543</xdr:rowOff>
    </xdr:from>
    <xdr:to>
      <xdr:col>1</xdr:col>
      <xdr:colOff>290906</xdr:colOff>
      <xdr:row>72</xdr:row>
      <xdr:rowOff>187543</xdr:rowOff>
    </xdr:to>
    <xdr:pic>
      <xdr:nvPicPr>
        <xdr:cNvPr id="30" name="Grafik 104" descr="Peru Flagge">
          <a:extLst>
            <a:ext uri="{FF2B5EF4-FFF2-40B4-BE49-F238E27FC236}">
              <a16:creationId xmlns:a16="http://schemas.microsoft.com/office/drawing/2014/main" id="{D245D6D3-0CF8-4320-ACAD-DD7ABD44F6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746" y="14803483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48986</xdr:colOff>
      <xdr:row>76</xdr:row>
      <xdr:rowOff>43543</xdr:rowOff>
    </xdr:from>
    <xdr:to>
      <xdr:col>1</xdr:col>
      <xdr:colOff>290906</xdr:colOff>
      <xdr:row>76</xdr:row>
      <xdr:rowOff>187543</xdr:rowOff>
    </xdr:to>
    <xdr:pic>
      <xdr:nvPicPr>
        <xdr:cNvPr id="31" name="Grafik 110" descr="Senegal Flagge">
          <a:extLst>
            <a:ext uri="{FF2B5EF4-FFF2-40B4-BE49-F238E27FC236}">
              <a16:creationId xmlns:a16="http://schemas.microsoft.com/office/drawing/2014/main" id="{CFF7FA59-C4C0-4B7A-8910-411ACAB434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746" y="17775283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46893</xdr:colOff>
      <xdr:row>87</xdr:row>
      <xdr:rowOff>41031</xdr:rowOff>
    </xdr:from>
    <xdr:to>
      <xdr:col>1</xdr:col>
      <xdr:colOff>289075</xdr:colOff>
      <xdr:row>87</xdr:row>
      <xdr:rowOff>185031</xdr:rowOff>
    </xdr:to>
    <xdr:pic>
      <xdr:nvPicPr>
        <xdr:cNvPr id="32" name="Grafik 135" descr="Vietnam Flagge">
          <a:extLst>
            <a:ext uri="{FF2B5EF4-FFF2-40B4-BE49-F238E27FC236}">
              <a16:creationId xmlns:a16="http://schemas.microsoft.com/office/drawing/2014/main" id="{534830D1-18FA-4A9D-BBB2-BFBCFC3122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653" y="18229971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46894</xdr:colOff>
      <xdr:row>56</xdr:row>
      <xdr:rowOff>35169</xdr:rowOff>
    </xdr:from>
    <xdr:to>
      <xdr:col>1</xdr:col>
      <xdr:colOff>289076</xdr:colOff>
      <xdr:row>56</xdr:row>
      <xdr:rowOff>179169</xdr:rowOff>
    </xdr:to>
    <xdr:pic>
      <xdr:nvPicPr>
        <xdr:cNvPr id="33" name="Grafik 145" descr="Irak Flagge">
          <a:extLst>
            <a:ext uri="{FF2B5EF4-FFF2-40B4-BE49-F238E27FC236}">
              <a16:creationId xmlns:a16="http://schemas.microsoft.com/office/drawing/2014/main" id="{C823CDA2-D13C-45BA-9A8C-EEE225068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654" y="12966309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52753</xdr:colOff>
      <xdr:row>54</xdr:row>
      <xdr:rowOff>41031</xdr:rowOff>
    </xdr:from>
    <xdr:to>
      <xdr:col>1</xdr:col>
      <xdr:colOff>294673</xdr:colOff>
      <xdr:row>54</xdr:row>
      <xdr:rowOff>185031</xdr:rowOff>
    </xdr:to>
    <xdr:pic>
      <xdr:nvPicPr>
        <xdr:cNvPr id="34" name="Grafik 146" descr="Griechenland Flagge">
          <a:extLst>
            <a:ext uri="{FF2B5EF4-FFF2-40B4-BE49-F238E27FC236}">
              <a16:creationId xmlns:a16="http://schemas.microsoft.com/office/drawing/2014/main" id="{D0A9F6F9-CA92-40A2-A215-3BD8DA510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513" y="10000371"/>
          <a:ext cx="24192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46893</xdr:colOff>
      <xdr:row>37</xdr:row>
      <xdr:rowOff>46892</xdr:rowOff>
    </xdr:from>
    <xdr:to>
      <xdr:col>1</xdr:col>
      <xdr:colOff>289075</xdr:colOff>
      <xdr:row>37</xdr:row>
      <xdr:rowOff>190892</xdr:rowOff>
    </xdr:to>
    <xdr:pic>
      <xdr:nvPicPr>
        <xdr:cNvPr id="35" name="Grafik 12" descr="Argentinien Flagge">
          <a:extLst>
            <a:ext uri="{FF2B5EF4-FFF2-40B4-BE49-F238E27FC236}">
              <a16:creationId xmlns:a16="http://schemas.microsoft.com/office/drawing/2014/main" id="{4E803457-663D-42AE-BE6D-B89DA6B557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653" y="11149232"/>
          <a:ext cx="242182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46892</xdr:colOff>
      <xdr:row>73</xdr:row>
      <xdr:rowOff>46892</xdr:rowOff>
    </xdr:from>
    <xdr:to>
      <xdr:col>1</xdr:col>
      <xdr:colOff>288812</xdr:colOff>
      <xdr:row>73</xdr:row>
      <xdr:rowOff>190892</xdr:rowOff>
    </xdr:to>
    <xdr:pic>
      <xdr:nvPicPr>
        <xdr:cNvPr id="36" name="Grafik 105" descr="Philippinen Flagge">
          <a:extLst>
            <a:ext uri="{FF2B5EF4-FFF2-40B4-BE49-F238E27FC236}">
              <a16:creationId xmlns:a16="http://schemas.microsoft.com/office/drawing/2014/main" id="{48FDB34E-CE5F-4853-91CA-555E7BD6D0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652" y="16635632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46893</xdr:colOff>
      <xdr:row>45</xdr:row>
      <xdr:rowOff>46892</xdr:rowOff>
    </xdr:from>
    <xdr:to>
      <xdr:col>1</xdr:col>
      <xdr:colOff>287767</xdr:colOff>
      <xdr:row>45</xdr:row>
      <xdr:rowOff>190892</xdr:rowOff>
    </xdr:to>
    <xdr:pic>
      <xdr:nvPicPr>
        <xdr:cNvPr id="37" name="Grafik 153" descr="Kongo, Demokratische Republik -Flaggen rechteckig 060x80 flaggenbilder.de.gif">
          <a:extLst>
            <a:ext uri="{FF2B5EF4-FFF2-40B4-BE49-F238E27FC236}">
              <a16:creationId xmlns:a16="http://schemas.microsoft.com/office/drawing/2014/main" id="{92A0D680-AA13-493F-9CAC-032BCA3F4B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653" y="19150232"/>
          <a:ext cx="240874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41032</xdr:colOff>
      <xdr:row>40</xdr:row>
      <xdr:rowOff>41031</xdr:rowOff>
    </xdr:from>
    <xdr:to>
      <xdr:col>1</xdr:col>
      <xdr:colOff>283214</xdr:colOff>
      <xdr:row>40</xdr:row>
      <xdr:rowOff>185031</xdr:rowOff>
    </xdr:to>
    <xdr:pic>
      <xdr:nvPicPr>
        <xdr:cNvPr id="38" name="Grafik 27" descr="Burkina Faso Flagge">
          <a:extLst>
            <a:ext uri="{FF2B5EF4-FFF2-40B4-BE49-F238E27FC236}">
              <a16:creationId xmlns:a16="http://schemas.microsoft.com/office/drawing/2014/main" id="{333FD2DE-8F2E-46D5-813B-ACC0CD5371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92" y="16858371"/>
          <a:ext cx="242182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41030</xdr:colOff>
      <xdr:row>52</xdr:row>
      <xdr:rowOff>41031</xdr:rowOff>
    </xdr:from>
    <xdr:to>
      <xdr:col>1</xdr:col>
      <xdr:colOff>282950</xdr:colOff>
      <xdr:row>52</xdr:row>
      <xdr:rowOff>185031</xdr:rowOff>
    </xdr:to>
    <xdr:pic>
      <xdr:nvPicPr>
        <xdr:cNvPr id="39" name="Grafik 50" descr="Gabun Flagge">
          <a:extLst>
            <a:ext uri="{FF2B5EF4-FFF2-40B4-BE49-F238E27FC236}">
              <a16:creationId xmlns:a16="http://schemas.microsoft.com/office/drawing/2014/main" id="{B44296F0-8353-45AD-8D1B-623C568CBC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90" y="15715371"/>
          <a:ext cx="24192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41032</xdr:colOff>
      <xdr:row>82</xdr:row>
      <xdr:rowOff>46893</xdr:rowOff>
    </xdr:from>
    <xdr:to>
      <xdr:col>1</xdr:col>
      <xdr:colOff>283214</xdr:colOff>
      <xdr:row>82</xdr:row>
      <xdr:rowOff>190893</xdr:rowOff>
    </xdr:to>
    <xdr:pic>
      <xdr:nvPicPr>
        <xdr:cNvPr id="40" name="Grafik 129" descr="Tunesien Flagge">
          <a:extLst>
            <a:ext uri="{FF2B5EF4-FFF2-40B4-BE49-F238E27FC236}">
              <a16:creationId xmlns:a16="http://schemas.microsoft.com/office/drawing/2014/main" id="{EBF5E790-D8A8-4BF5-BC54-405C6F734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92" y="12749433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46893</xdr:colOff>
      <xdr:row>49</xdr:row>
      <xdr:rowOff>35170</xdr:rowOff>
    </xdr:from>
    <xdr:to>
      <xdr:col>1</xdr:col>
      <xdr:colOff>289075</xdr:colOff>
      <xdr:row>49</xdr:row>
      <xdr:rowOff>179170</xdr:rowOff>
    </xdr:to>
    <xdr:pic>
      <xdr:nvPicPr>
        <xdr:cNvPr id="41" name="Grafik 41" descr="Ägypten Flagge">
          <a:extLst>
            <a:ext uri="{FF2B5EF4-FFF2-40B4-BE49-F238E27FC236}">
              <a16:creationId xmlns:a16="http://schemas.microsoft.com/office/drawing/2014/main" id="{530C843D-49F4-485E-905F-D18D755A7E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653" y="13652110"/>
          <a:ext cx="242182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46893</xdr:colOff>
      <xdr:row>75</xdr:row>
      <xdr:rowOff>35169</xdr:rowOff>
    </xdr:from>
    <xdr:to>
      <xdr:col>1</xdr:col>
      <xdr:colOff>289075</xdr:colOff>
      <xdr:row>75</xdr:row>
      <xdr:rowOff>179169</xdr:rowOff>
    </xdr:to>
    <xdr:pic>
      <xdr:nvPicPr>
        <xdr:cNvPr id="42" name="Grafik 11" descr="Saudi-Arabien Flagge">
          <a:extLst>
            <a:ext uri="{FF2B5EF4-FFF2-40B4-BE49-F238E27FC236}">
              <a16:creationId xmlns:a16="http://schemas.microsoft.com/office/drawing/2014/main" id="{AC7B4C03-D40F-4B8B-8569-C926AEE567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653" y="12280509"/>
          <a:ext cx="242182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46894</xdr:colOff>
      <xdr:row>80</xdr:row>
      <xdr:rowOff>41031</xdr:rowOff>
    </xdr:from>
    <xdr:to>
      <xdr:col>1</xdr:col>
      <xdr:colOff>289076</xdr:colOff>
      <xdr:row>80</xdr:row>
      <xdr:rowOff>185031</xdr:rowOff>
    </xdr:to>
    <xdr:pic>
      <xdr:nvPicPr>
        <xdr:cNvPr id="43" name="Grafik 121" descr="Syrien Flagge">
          <a:extLst>
            <a:ext uri="{FF2B5EF4-FFF2-40B4-BE49-F238E27FC236}">
              <a16:creationId xmlns:a16="http://schemas.microsoft.com/office/drawing/2014/main" id="{6AE3D83F-2738-464A-8A6B-97B835C14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654" y="9314571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52766</xdr:colOff>
      <xdr:row>70</xdr:row>
      <xdr:rowOff>46892</xdr:rowOff>
    </xdr:from>
    <xdr:to>
      <xdr:col>1</xdr:col>
      <xdr:colOff>269660</xdr:colOff>
      <xdr:row>70</xdr:row>
      <xdr:rowOff>190892</xdr:rowOff>
    </xdr:to>
    <xdr:pic>
      <xdr:nvPicPr>
        <xdr:cNvPr id="44" name="Grafik 43" descr="Flagge Panamas | Welt-Flaggen.de">
          <a:extLst>
            <a:ext uri="{FF2B5EF4-FFF2-40B4-BE49-F238E27FC236}">
              <a16:creationId xmlns:a16="http://schemas.microsoft.com/office/drawing/2014/main" id="{43A88CF4-D6A0-4943-8B6E-13F958424F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526" y="16407032"/>
          <a:ext cx="216894" cy="144000"/>
        </a:xfrm>
        <a:prstGeom prst="rect">
          <a:avLst/>
        </a:prstGeom>
        <a:noFill/>
        <a:ln w="12700"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41032</xdr:colOff>
      <xdr:row>41</xdr:row>
      <xdr:rowOff>46893</xdr:rowOff>
    </xdr:from>
    <xdr:to>
      <xdr:col>1</xdr:col>
      <xdr:colOff>281906</xdr:colOff>
      <xdr:row>41</xdr:row>
      <xdr:rowOff>190893</xdr:rowOff>
    </xdr:to>
    <xdr:pic>
      <xdr:nvPicPr>
        <xdr:cNvPr id="45" name="Grafik 28" descr="Burundi Flagge">
          <a:extLst>
            <a:ext uri="{FF2B5EF4-FFF2-40B4-BE49-F238E27FC236}">
              <a16:creationId xmlns:a16="http://schemas.microsoft.com/office/drawing/2014/main" id="{0857EF74-4ABC-459F-A80D-716C5D916E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92" y="18921633"/>
          <a:ext cx="240874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41032</xdr:colOff>
      <xdr:row>66</xdr:row>
      <xdr:rowOff>46892</xdr:rowOff>
    </xdr:from>
    <xdr:to>
      <xdr:col>1</xdr:col>
      <xdr:colOff>283214</xdr:colOff>
      <xdr:row>66</xdr:row>
      <xdr:rowOff>190892</xdr:rowOff>
    </xdr:to>
    <xdr:pic>
      <xdr:nvPicPr>
        <xdr:cNvPr id="46" name="Grafik 83" descr="Mali Flagge">
          <a:extLst>
            <a:ext uri="{FF2B5EF4-FFF2-40B4-BE49-F238E27FC236}">
              <a16:creationId xmlns:a16="http://schemas.microsoft.com/office/drawing/2014/main" id="{F189FEEB-29D2-421C-9894-15E26C3395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92" y="19607432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46893</xdr:colOff>
      <xdr:row>55</xdr:row>
      <xdr:rowOff>41031</xdr:rowOff>
    </xdr:from>
    <xdr:to>
      <xdr:col>1</xdr:col>
      <xdr:colOff>289075</xdr:colOff>
      <xdr:row>55</xdr:row>
      <xdr:rowOff>185031</xdr:rowOff>
    </xdr:to>
    <xdr:pic>
      <xdr:nvPicPr>
        <xdr:cNvPr id="47" name="Grafik 59" descr="Indien Flagge">
          <a:extLst>
            <a:ext uri="{FF2B5EF4-FFF2-40B4-BE49-F238E27FC236}">
              <a16:creationId xmlns:a16="http://schemas.microsoft.com/office/drawing/2014/main" id="{0B50B672-0525-414A-9B77-05BBA59392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653" y="13200771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46892</xdr:colOff>
      <xdr:row>71</xdr:row>
      <xdr:rowOff>46892</xdr:rowOff>
    </xdr:from>
    <xdr:to>
      <xdr:col>1</xdr:col>
      <xdr:colOff>288812</xdr:colOff>
      <xdr:row>71</xdr:row>
      <xdr:rowOff>190892</xdr:rowOff>
    </xdr:to>
    <xdr:pic>
      <xdr:nvPicPr>
        <xdr:cNvPr id="48" name="Grafik 101" descr="Paraguay Flagge">
          <a:extLst>
            <a:ext uri="{FF2B5EF4-FFF2-40B4-BE49-F238E27FC236}">
              <a16:creationId xmlns:a16="http://schemas.microsoft.com/office/drawing/2014/main" id="{C85553C8-BB95-47DB-93C1-41C7E25F0B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652" y="19836032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46893</xdr:colOff>
      <xdr:row>36</xdr:row>
      <xdr:rowOff>41030</xdr:rowOff>
    </xdr:from>
    <xdr:to>
      <xdr:col>1</xdr:col>
      <xdr:colOff>289075</xdr:colOff>
      <xdr:row>36</xdr:row>
      <xdr:rowOff>185030</xdr:rowOff>
    </xdr:to>
    <xdr:pic>
      <xdr:nvPicPr>
        <xdr:cNvPr id="49" name="Grafik 10" descr="Angola Flagge">
          <a:extLst>
            <a:ext uri="{FF2B5EF4-FFF2-40B4-BE49-F238E27FC236}">
              <a16:creationId xmlns:a16="http://schemas.microsoft.com/office/drawing/2014/main" id="{59D491AD-E7FD-423C-BCFD-84ED19B72E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653" y="20515970"/>
          <a:ext cx="242182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41032</xdr:colOff>
      <xdr:row>81</xdr:row>
      <xdr:rowOff>46893</xdr:rowOff>
    </xdr:from>
    <xdr:to>
      <xdr:col>1</xdr:col>
      <xdr:colOff>283214</xdr:colOff>
      <xdr:row>81</xdr:row>
      <xdr:rowOff>190893</xdr:rowOff>
    </xdr:to>
    <xdr:pic>
      <xdr:nvPicPr>
        <xdr:cNvPr id="50" name="Grafik 127" descr="Togo Flagge">
          <a:extLst>
            <a:ext uri="{FF2B5EF4-FFF2-40B4-BE49-F238E27FC236}">
              <a16:creationId xmlns:a16="http://schemas.microsoft.com/office/drawing/2014/main" id="{FF82671C-640C-4F5F-AA00-36B90B2FE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92" y="18007233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41030</xdr:colOff>
      <xdr:row>88</xdr:row>
      <xdr:rowOff>41031</xdr:rowOff>
    </xdr:from>
    <xdr:to>
      <xdr:col>1</xdr:col>
      <xdr:colOff>282950</xdr:colOff>
      <xdr:row>88</xdr:row>
      <xdr:rowOff>185031</xdr:rowOff>
    </xdr:to>
    <xdr:pic>
      <xdr:nvPicPr>
        <xdr:cNvPr id="51" name="Grafik 136" descr="Jemen Flagge">
          <a:extLst>
            <a:ext uri="{FF2B5EF4-FFF2-40B4-BE49-F238E27FC236}">
              <a16:creationId xmlns:a16="http://schemas.microsoft.com/office/drawing/2014/main" id="{343A4E58-09E5-4798-8E7C-E1174049C4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90" y="15258171"/>
          <a:ext cx="24192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41031</xdr:colOff>
      <xdr:row>29</xdr:row>
      <xdr:rowOff>46892</xdr:rowOff>
    </xdr:from>
    <xdr:to>
      <xdr:col>1</xdr:col>
      <xdr:colOff>283213</xdr:colOff>
      <xdr:row>29</xdr:row>
      <xdr:rowOff>190892</xdr:rowOff>
    </xdr:to>
    <xdr:pic>
      <xdr:nvPicPr>
        <xdr:cNvPr id="52" name="Grafik 98" descr="Usbekistan Flagge">
          <a:extLst>
            <a:ext uri="{FF2B5EF4-FFF2-40B4-BE49-F238E27FC236}">
              <a16:creationId xmlns:a16="http://schemas.microsoft.com/office/drawing/2014/main" id="{9248E9BB-559D-444B-B9BC-F75103AD3B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91" y="20293232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46893</xdr:colOff>
      <xdr:row>61</xdr:row>
      <xdr:rowOff>35169</xdr:rowOff>
    </xdr:from>
    <xdr:to>
      <xdr:col>1</xdr:col>
      <xdr:colOff>289075</xdr:colOff>
      <xdr:row>61</xdr:row>
      <xdr:rowOff>179169</xdr:rowOff>
    </xdr:to>
    <xdr:pic>
      <xdr:nvPicPr>
        <xdr:cNvPr id="53" name="Grafik 69" descr="Kenia Flagge">
          <a:extLst>
            <a:ext uri="{FF2B5EF4-FFF2-40B4-BE49-F238E27FC236}">
              <a16:creationId xmlns:a16="http://schemas.microsoft.com/office/drawing/2014/main" id="{04AAA6A7-FA85-4A92-AE7A-80A239ED79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653" y="19367109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46892</xdr:colOff>
      <xdr:row>89</xdr:row>
      <xdr:rowOff>41031</xdr:rowOff>
    </xdr:from>
    <xdr:to>
      <xdr:col>1</xdr:col>
      <xdr:colOff>288812</xdr:colOff>
      <xdr:row>89</xdr:row>
      <xdr:rowOff>185031</xdr:rowOff>
    </xdr:to>
    <xdr:pic>
      <xdr:nvPicPr>
        <xdr:cNvPr id="54" name="Grafik 138" descr="Simbabwe Flagge">
          <a:extLst>
            <a:ext uri="{FF2B5EF4-FFF2-40B4-BE49-F238E27FC236}">
              <a16:creationId xmlns:a16="http://schemas.microsoft.com/office/drawing/2014/main" id="{023C6129-B6BF-470A-88C8-A2D7ACE7EF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652" y="18458571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46893</xdr:colOff>
      <xdr:row>47</xdr:row>
      <xdr:rowOff>46892</xdr:rowOff>
    </xdr:from>
    <xdr:to>
      <xdr:col>1</xdr:col>
      <xdr:colOff>287767</xdr:colOff>
      <xdr:row>47</xdr:row>
      <xdr:rowOff>190892</xdr:rowOff>
    </xdr:to>
    <xdr:pic>
      <xdr:nvPicPr>
        <xdr:cNvPr id="55" name="Grafik 35" descr="Zypern Flagge">
          <a:extLst>
            <a:ext uri="{FF2B5EF4-FFF2-40B4-BE49-F238E27FC236}">
              <a16:creationId xmlns:a16="http://schemas.microsoft.com/office/drawing/2014/main" id="{F1B535C3-109E-4B94-A981-BDE9181204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653" y="17092832"/>
          <a:ext cx="240874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46892</xdr:colOff>
      <xdr:row>32</xdr:row>
      <xdr:rowOff>41031</xdr:rowOff>
    </xdr:from>
    <xdr:to>
      <xdr:col>1</xdr:col>
      <xdr:colOff>287766</xdr:colOff>
      <xdr:row>32</xdr:row>
      <xdr:rowOff>185031</xdr:rowOff>
    </xdr:to>
    <xdr:pic>
      <xdr:nvPicPr>
        <xdr:cNvPr id="56" name="Grafik 136" descr="Nordkorea Flagge">
          <a:extLst>
            <a:ext uri="{FF2B5EF4-FFF2-40B4-BE49-F238E27FC236}">
              <a16:creationId xmlns:a16="http://schemas.microsoft.com/office/drawing/2014/main" id="{85491604-3005-432F-9289-C45E5EF460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652" y="17315571"/>
          <a:ext cx="240874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46893</xdr:colOff>
      <xdr:row>85</xdr:row>
      <xdr:rowOff>46892</xdr:rowOff>
    </xdr:from>
    <xdr:to>
      <xdr:col>1</xdr:col>
      <xdr:colOff>288813</xdr:colOff>
      <xdr:row>85</xdr:row>
      <xdr:rowOff>190892</xdr:rowOff>
    </xdr:to>
    <xdr:pic>
      <xdr:nvPicPr>
        <xdr:cNvPr id="57" name="Grafik 133" descr="Uruguay Flagge">
          <a:extLst>
            <a:ext uri="{FF2B5EF4-FFF2-40B4-BE49-F238E27FC236}">
              <a16:creationId xmlns:a16="http://schemas.microsoft.com/office/drawing/2014/main" id="{43BFEAE4-8C2C-4CB9-90FC-A142808CFC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653" y="20064632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41032</xdr:colOff>
      <xdr:row>68</xdr:row>
      <xdr:rowOff>46892</xdr:rowOff>
    </xdr:from>
    <xdr:to>
      <xdr:col>1</xdr:col>
      <xdr:colOff>283214</xdr:colOff>
      <xdr:row>68</xdr:row>
      <xdr:rowOff>190892</xdr:rowOff>
    </xdr:to>
    <xdr:pic>
      <xdr:nvPicPr>
        <xdr:cNvPr id="58" name="Grafik 99" descr="Pakistan Flagge">
          <a:extLst>
            <a:ext uri="{FF2B5EF4-FFF2-40B4-BE49-F238E27FC236}">
              <a16:creationId xmlns:a16="http://schemas.microsoft.com/office/drawing/2014/main" id="{A339EE11-8449-4115-BF10-0AAD24E5D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92" y="21436232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52759</xdr:colOff>
      <xdr:row>38</xdr:row>
      <xdr:rowOff>46892</xdr:rowOff>
    </xdr:from>
    <xdr:to>
      <xdr:col>1</xdr:col>
      <xdr:colOff>288077</xdr:colOff>
      <xdr:row>38</xdr:row>
      <xdr:rowOff>190892</xdr:rowOff>
    </xdr:to>
    <xdr:pic>
      <xdr:nvPicPr>
        <xdr:cNvPr id="59" name="Grafik 58" descr="Flagge Australiens – Wikipedia">
          <a:extLst>
            <a:ext uri="{FF2B5EF4-FFF2-40B4-BE49-F238E27FC236}">
              <a16:creationId xmlns:a16="http://schemas.microsoft.com/office/drawing/2014/main" id="{5BB45456-EA86-42D8-AB60-1C1768EF5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519" y="18693032"/>
          <a:ext cx="235318" cy="144000"/>
        </a:xfrm>
        <a:prstGeom prst="rect">
          <a:avLst/>
        </a:prstGeom>
        <a:noFill/>
        <a:ln w="12700"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52769</xdr:colOff>
      <xdr:row>65</xdr:row>
      <xdr:rowOff>0</xdr:rowOff>
    </xdr:from>
    <xdr:to>
      <xdr:col>1</xdr:col>
      <xdr:colOff>269227</xdr:colOff>
      <xdr:row>65</xdr:row>
      <xdr:rowOff>144000</xdr:rowOff>
    </xdr:to>
    <xdr:pic>
      <xdr:nvPicPr>
        <xdr:cNvPr id="60" name="Grafik 59" descr="Flagge Iran, Fahne Iran, Iranflagge, Iranfahne, iranische Fahne, iranische  Flagge, iranische Flaggen, iranische Fahnen, Nationalflagge Iran  Nationalfahne">
          <a:extLst>
            <a:ext uri="{FF2B5EF4-FFF2-40B4-BE49-F238E27FC236}">
              <a16:creationId xmlns:a16="http://schemas.microsoft.com/office/drawing/2014/main" id="{F3D50B82-BD9F-46E6-B33D-254B41030D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529" y="21160740"/>
          <a:ext cx="216458" cy="144000"/>
        </a:xfrm>
        <a:prstGeom prst="rect">
          <a:avLst/>
        </a:prstGeom>
        <a:noFill/>
        <a:ln w="12700"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58636</xdr:colOff>
      <xdr:row>65</xdr:row>
      <xdr:rowOff>46892</xdr:rowOff>
    </xdr:from>
    <xdr:to>
      <xdr:col>1</xdr:col>
      <xdr:colOff>275386</xdr:colOff>
      <xdr:row>65</xdr:row>
      <xdr:rowOff>190892</xdr:rowOff>
    </xdr:to>
    <xdr:pic>
      <xdr:nvPicPr>
        <xdr:cNvPr id="61" name="Grafik 60" descr="Flagge Malaysia, Fahne Malaysia, Malaysiaflagge, Malaysiafahne, malaysische  Fahne, malaysische Flagge, malaysische Flaggen, malaysische Fahnen,  Nationalflagge Malaysia Nationalfahne">
          <a:extLst>
            <a:ext uri="{FF2B5EF4-FFF2-40B4-BE49-F238E27FC236}">
              <a16:creationId xmlns:a16="http://schemas.microsoft.com/office/drawing/2014/main" id="{8989E370-0B08-4D6D-B04F-D65DEACB73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396" y="21207632"/>
          <a:ext cx="216750" cy="144000"/>
        </a:xfrm>
        <a:prstGeom prst="rect">
          <a:avLst/>
        </a:prstGeom>
        <a:noFill/>
        <a:ln w="12700"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45721</xdr:colOff>
      <xdr:row>39</xdr:row>
      <xdr:rowOff>45720</xdr:rowOff>
    </xdr:from>
    <xdr:to>
      <xdr:col>1</xdr:col>
      <xdr:colOff>287903</xdr:colOff>
      <xdr:row>39</xdr:row>
      <xdr:rowOff>189720</xdr:rowOff>
    </xdr:to>
    <xdr:pic>
      <xdr:nvPicPr>
        <xdr:cNvPr id="62" name="Grafik 16" descr="Bahrein Flagge">
          <a:extLst>
            <a:ext uri="{FF2B5EF4-FFF2-40B4-BE49-F238E27FC236}">
              <a16:creationId xmlns:a16="http://schemas.microsoft.com/office/drawing/2014/main" id="{68B09E22-802B-4CB9-A992-9526654319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1" y="9776460"/>
          <a:ext cx="242182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45720</xdr:colOff>
      <xdr:row>8</xdr:row>
      <xdr:rowOff>41910</xdr:rowOff>
    </xdr:from>
    <xdr:to>
      <xdr:col>1</xdr:col>
      <xdr:colOff>286594</xdr:colOff>
      <xdr:row>8</xdr:row>
      <xdr:rowOff>185910</xdr:rowOff>
    </xdr:to>
    <xdr:pic>
      <xdr:nvPicPr>
        <xdr:cNvPr id="63" name="Grafik 31" descr="Weißrussland Flagge">
          <a:extLst>
            <a:ext uri="{FF2B5EF4-FFF2-40B4-BE49-F238E27FC236}">
              <a16:creationId xmlns:a16="http://schemas.microsoft.com/office/drawing/2014/main" id="{101E7E6A-8233-4DA4-A0BD-51298752FD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" y="6343650"/>
          <a:ext cx="240874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49530</xdr:colOff>
      <xdr:row>25</xdr:row>
      <xdr:rowOff>41910</xdr:rowOff>
    </xdr:from>
    <xdr:to>
      <xdr:col>1</xdr:col>
      <xdr:colOff>290404</xdr:colOff>
      <xdr:row>25</xdr:row>
      <xdr:rowOff>185910</xdr:rowOff>
    </xdr:to>
    <xdr:pic>
      <xdr:nvPicPr>
        <xdr:cNvPr id="64" name="Grafik 26" descr="Bulgarien Flagge">
          <a:extLst>
            <a:ext uri="{FF2B5EF4-FFF2-40B4-BE49-F238E27FC236}">
              <a16:creationId xmlns:a16="http://schemas.microsoft.com/office/drawing/2014/main" id="{1BBA8F2A-ED14-407B-9EBB-6E7162777F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290" y="11372850"/>
          <a:ext cx="240874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45720</xdr:colOff>
      <xdr:row>42</xdr:row>
      <xdr:rowOff>45720</xdr:rowOff>
    </xdr:from>
    <xdr:to>
      <xdr:col>1</xdr:col>
      <xdr:colOff>287640</xdr:colOff>
      <xdr:row>42</xdr:row>
      <xdr:rowOff>189720</xdr:rowOff>
    </xdr:to>
    <xdr:pic>
      <xdr:nvPicPr>
        <xdr:cNvPr id="65" name="Grafik 30" descr="Kanada Flagge">
          <a:extLst>
            <a:ext uri="{FF2B5EF4-FFF2-40B4-BE49-F238E27FC236}">
              <a16:creationId xmlns:a16="http://schemas.microsoft.com/office/drawing/2014/main" id="{BA8AAD09-141E-4F68-8250-5858D07840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" y="13434060"/>
          <a:ext cx="24192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41911</xdr:colOff>
      <xdr:row>44</xdr:row>
      <xdr:rowOff>41910</xdr:rowOff>
    </xdr:from>
    <xdr:to>
      <xdr:col>1</xdr:col>
      <xdr:colOff>284093</xdr:colOff>
      <xdr:row>44</xdr:row>
      <xdr:rowOff>185910</xdr:rowOff>
    </xdr:to>
    <xdr:pic>
      <xdr:nvPicPr>
        <xdr:cNvPr id="66" name="Grafik 34" descr="Kolumbien Flagge">
          <a:extLst>
            <a:ext uri="{FF2B5EF4-FFF2-40B4-BE49-F238E27FC236}">
              <a16:creationId xmlns:a16="http://schemas.microsoft.com/office/drawing/2014/main" id="{CBFD116C-1306-4A3A-9782-9D91E94C3E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1" y="15487650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45721</xdr:colOff>
      <xdr:row>9</xdr:row>
      <xdr:rowOff>41910</xdr:rowOff>
    </xdr:from>
    <xdr:to>
      <xdr:col>1</xdr:col>
      <xdr:colOff>287903</xdr:colOff>
      <xdr:row>9</xdr:row>
      <xdr:rowOff>185910</xdr:rowOff>
    </xdr:to>
    <xdr:pic>
      <xdr:nvPicPr>
        <xdr:cNvPr id="67" name="Grafik 125" descr="Tschechische Republik Flagge">
          <a:extLst>
            <a:ext uri="{FF2B5EF4-FFF2-40B4-BE49-F238E27FC236}">
              <a16:creationId xmlns:a16="http://schemas.microsoft.com/office/drawing/2014/main" id="{1FE94FC1-F9A4-4722-B565-A0DA7C6316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1" y="4972050"/>
          <a:ext cx="242182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45720</xdr:colOff>
      <xdr:row>18</xdr:row>
      <xdr:rowOff>45720</xdr:rowOff>
    </xdr:from>
    <xdr:to>
      <xdr:col>1</xdr:col>
      <xdr:colOff>287640</xdr:colOff>
      <xdr:row>18</xdr:row>
      <xdr:rowOff>189720</xdr:rowOff>
    </xdr:to>
    <xdr:pic>
      <xdr:nvPicPr>
        <xdr:cNvPr id="68" name="Grafik 38" descr="Dänemark Flagge">
          <a:extLst>
            <a:ext uri="{FF2B5EF4-FFF2-40B4-BE49-F238E27FC236}">
              <a16:creationId xmlns:a16="http://schemas.microsoft.com/office/drawing/2014/main" id="{1DD652FB-D143-4BED-8514-CE6E336101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" y="3375660"/>
          <a:ext cx="24192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41911</xdr:colOff>
      <xdr:row>48</xdr:row>
      <xdr:rowOff>45720</xdr:rowOff>
    </xdr:from>
    <xdr:to>
      <xdr:col>1</xdr:col>
      <xdr:colOff>284093</xdr:colOff>
      <xdr:row>48</xdr:row>
      <xdr:rowOff>189720</xdr:rowOff>
    </xdr:to>
    <xdr:pic>
      <xdr:nvPicPr>
        <xdr:cNvPr id="69" name="Grafik 44" descr="Ecuador Flagge">
          <a:extLst>
            <a:ext uri="{FF2B5EF4-FFF2-40B4-BE49-F238E27FC236}">
              <a16:creationId xmlns:a16="http://schemas.microsoft.com/office/drawing/2014/main" id="{437BDA4E-1F80-425A-A23F-CF3CF5056C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1" y="17548860"/>
          <a:ext cx="242182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41910</xdr:colOff>
      <xdr:row>50</xdr:row>
      <xdr:rowOff>45720</xdr:rowOff>
    </xdr:from>
    <xdr:to>
      <xdr:col>1</xdr:col>
      <xdr:colOff>283830</xdr:colOff>
      <xdr:row>50</xdr:row>
      <xdr:rowOff>189720</xdr:rowOff>
    </xdr:to>
    <xdr:pic>
      <xdr:nvPicPr>
        <xdr:cNvPr id="70" name="Grafik 144" descr="Estland Flagge">
          <a:extLst>
            <a:ext uri="{FF2B5EF4-FFF2-40B4-BE49-F238E27FC236}">
              <a16:creationId xmlns:a16="http://schemas.microsoft.com/office/drawing/2014/main" id="{29B8ECA3-E65B-47FD-A2C4-D9E2AF9B4B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" y="20749260"/>
          <a:ext cx="24192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41910</xdr:colOff>
      <xdr:row>51</xdr:row>
      <xdr:rowOff>45720</xdr:rowOff>
    </xdr:from>
    <xdr:to>
      <xdr:col>1</xdr:col>
      <xdr:colOff>283830</xdr:colOff>
      <xdr:row>51</xdr:row>
      <xdr:rowOff>189720</xdr:rowOff>
    </xdr:to>
    <xdr:pic>
      <xdr:nvPicPr>
        <xdr:cNvPr id="71" name="Grafik 48" descr="Finnland Flagge">
          <a:extLst>
            <a:ext uri="{FF2B5EF4-FFF2-40B4-BE49-F238E27FC236}">
              <a16:creationId xmlns:a16="http://schemas.microsoft.com/office/drawing/2014/main" id="{386AE988-905B-4DAA-AECA-E67AF86DF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" y="7033260"/>
          <a:ext cx="24192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45721</xdr:colOff>
      <xdr:row>57</xdr:row>
      <xdr:rowOff>41910</xdr:rowOff>
    </xdr:from>
    <xdr:to>
      <xdr:col>1</xdr:col>
      <xdr:colOff>287903</xdr:colOff>
      <xdr:row>57</xdr:row>
      <xdr:rowOff>185910</xdr:rowOff>
    </xdr:to>
    <xdr:pic>
      <xdr:nvPicPr>
        <xdr:cNvPr id="72" name="Grafik 63" descr="Irland Flagge">
          <a:extLst>
            <a:ext uri="{FF2B5EF4-FFF2-40B4-BE49-F238E27FC236}">
              <a16:creationId xmlns:a16="http://schemas.microsoft.com/office/drawing/2014/main" id="{C4A8854B-3503-49ED-9455-A42ED92B3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1" y="12058650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41910</xdr:colOff>
      <xdr:row>58</xdr:row>
      <xdr:rowOff>41910</xdr:rowOff>
    </xdr:from>
    <xdr:to>
      <xdr:col>1</xdr:col>
      <xdr:colOff>283830</xdr:colOff>
      <xdr:row>58</xdr:row>
      <xdr:rowOff>185910</xdr:rowOff>
    </xdr:to>
    <xdr:pic>
      <xdr:nvPicPr>
        <xdr:cNvPr id="73" name="Grafik 61" descr="Iran Flagge">
          <a:extLst>
            <a:ext uri="{FF2B5EF4-FFF2-40B4-BE49-F238E27FC236}">
              <a16:creationId xmlns:a16="http://schemas.microsoft.com/office/drawing/2014/main" id="{6CBD1C00-9643-44D8-B4A7-F7A593403C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" y="1045845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38101</xdr:colOff>
      <xdr:row>60</xdr:row>
      <xdr:rowOff>41910</xdr:rowOff>
    </xdr:from>
    <xdr:to>
      <xdr:col>1</xdr:col>
      <xdr:colOff>280283</xdr:colOff>
      <xdr:row>60</xdr:row>
      <xdr:rowOff>185910</xdr:rowOff>
    </xdr:to>
    <xdr:pic>
      <xdr:nvPicPr>
        <xdr:cNvPr id="74" name="Grafik 66" descr="Jordanien Flagge">
          <a:extLst>
            <a:ext uri="{FF2B5EF4-FFF2-40B4-BE49-F238E27FC236}">
              <a16:creationId xmlns:a16="http://schemas.microsoft.com/office/drawing/2014/main" id="{1F64D245-EB33-4464-8CAF-C1D5BED946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861" y="7258050"/>
          <a:ext cx="242182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49530</xdr:colOff>
      <xdr:row>28</xdr:row>
      <xdr:rowOff>45720</xdr:rowOff>
    </xdr:from>
    <xdr:to>
      <xdr:col>1</xdr:col>
      <xdr:colOff>291450</xdr:colOff>
      <xdr:row>28</xdr:row>
      <xdr:rowOff>189720</xdr:rowOff>
    </xdr:to>
    <xdr:pic>
      <xdr:nvPicPr>
        <xdr:cNvPr id="75" name="Grafik 67" descr="Kasachstan Flagge">
          <a:extLst>
            <a:ext uri="{FF2B5EF4-FFF2-40B4-BE49-F238E27FC236}">
              <a16:creationId xmlns:a16="http://schemas.microsoft.com/office/drawing/2014/main" id="{ACD7E721-F4E6-45E3-9BBD-21DD277004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290" y="1069086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38100</xdr:colOff>
      <xdr:row>62</xdr:row>
      <xdr:rowOff>41910</xdr:rowOff>
    </xdr:from>
    <xdr:to>
      <xdr:col>1</xdr:col>
      <xdr:colOff>280020</xdr:colOff>
      <xdr:row>62</xdr:row>
      <xdr:rowOff>185910</xdr:rowOff>
    </xdr:to>
    <xdr:pic>
      <xdr:nvPicPr>
        <xdr:cNvPr id="76" name="Grafik 72" descr="Kuwait Flagge">
          <a:extLst>
            <a:ext uri="{FF2B5EF4-FFF2-40B4-BE49-F238E27FC236}">
              <a16:creationId xmlns:a16="http://schemas.microsoft.com/office/drawing/2014/main" id="{34BD759E-D361-4214-A3CF-7306405194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860" y="1594485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41911</xdr:colOff>
      <xdr:row>63</xdr:row>
      <xdr:rowOff>41910</xdr:rowOff>
    </xdr:from>
    <xdr:to>
      <xdr:col>1</xdr:col>
      <xdr:colOff>284093</xdr:colOff>
      <xdr:row>63</xdr:row>
      <xdr:rowOff>185910</xdr:rowOff>
    </xdr:to>
    <xdr:pic>
      <xdr:nvPicPr>
        <xdr:cNvPr id="77" name="Grafik 139" descr="Lettland -Flaggen rechteckig 060x120 flaggenbilder.de.gif">
          <a:extLst>
            <a:ext uri="{FF2B5EF4-FFF2-40B4-BE49-F238E27FC236}">
              <a16:creationId xmlns:a16="http://schemas.microsoft.com/office/drawing/2014/main" id="{B245A44B-BB6A-4D68-ADDB-4567E5E3DF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1" y="10229850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41910</xdr:colOff>
      <xdr:row>64</xdr:row>
      <xdr:rowOff>41910</xdr:rowOff>
    </xdr:from>
    <xdr:to>
      <xdr:col>1</xdr:col>
      <xdr:colOff>283830</xdr:colOff>
      <xdr:row>64</xdr:row>
      <xdr:rowOff>185910</xdr:rowOff>
    </xdr:to>
    <xdr:pic>
      <xdr:nvPicPr>
        <xdr:cNvPr id="78" name="Grafik 141" descr="Flagge des Vereinigten Königreichs Libyen">
          <a:extLst>
            <a:ext uri="{FF2B5EF4-FFF2-40B4-BE49-F238E27FC236}">
              <a16:creationId xmlns:a16="http://schemas.microsoft.com/office/drawing/2014/main" id="{2223AC1D-2429-4172-8814-29B5923903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" y="885825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41910</xdr:colOff>
      <xdr:row>33</xdr:row>
      <xdr:rowOff>41910</xdr:rowOff>
    </xdr:from>
    <xdr:to>
      <xdr:col>1</xdr:col>
      <xdr:colOff>283830</xdr:colOff>
      <xdr:row>33</xdr:row>
      <xdr:rowOff>185910</xdr:rowOff>
    </xdr:to>
    <xdr:pic>
      <xdr:nvPicPr>
        <xdr:cNvPr id="79" name="Grafik 77" descr="Litauen Flagge">
          <a:extLst>
            <a:ext uri="{FF2B5EF4-FFF2-40B4-BE49-F238E27FC236}">
              <a16:creationId xmlns:a16="http://schemas.microsoft.com/office/drawing/2014/main" id="{8F98BDA5-D438-432F-B63D-DEB1BD21D4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" y="748665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45720</xdr:colOff>
      <xdr:row>67</xdr:row>
      <xdr:rowOff>41910</xdr:rowOff>
    </xdr:from>
    <xdr:to>
      <xdr:col>1</xdr:col>
      <xdr:colOff>287640</xdr:colOff>
      <xdr:row>67</xdr:row>
      <xdr:rowOff>185910</xdr:rowOff>
    </xdr:to>
    <xdr:pic>
      <xdr:nvPicPr>
        <xdr:cNvPr id="80" name="Grafik 102" descr="Niederlande Flagge">
          <a:extLst>
            <a:ext uri="{FF2B5EF4-FFF2-40B4-BE49-F238E27FC236}">
              <a16:creationId xmlns:a16="http://schemas.microsoft.com/office/drawing/2014/main" id="{CB967459-8E43-4382-B4ED-76C557E556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" y="474345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49530</xdr:colOff>
      <xdr:row>24</xdr:row>
      <xdr:rowOff>45720</xdr:rowOff>
    </xdr:from>
    <xdr:to>
      <xdr:col>1</xdr:col>
      <xdr:colOff>291450</xdr:colOff>
      <xdr:row>24</xdr:row>
      <xdr:rowOff>189720</xdr:rowOff>
    </xdr:to>
    <xdr:pic>
      <xdr:nvPicPr>
        <xdr:cNvPr id="81" name="Grafik 97" descr="Oman Flagge">
          <a:extLst>
            <a:ext uri="{FF2B5EF4-FFF2-40B4-BE49-F238E27FC236}">
              <a16:creationId xmlns:a16="http://schemas.microsoft.com/office/drawing/2014/main" id="{0EE6D919-9168-4262-B35C-F11AF429DF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290" y="429006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45720</xdr:colOff>
      <xdr:row>69</xdr:row>
      <xdr:rowOff>41910</xdr:rowOff>
    </xdr:from>
    <xdr:to>
      <xdr:col>1</xdr:col>
      <xdr:colOff>287640</xdr:colOff>
      <xdr:row>69</xdr:row>
      <xdr:rowOff>185910</xdr:rowOff>
    </xdr:to>
    <xdr:pic>
      <xdr:nvPicPr>
        <xdr:cNvPr id="82" name="Grafik 100" descr="Palästinensische Autonomiegebiete Flagge">
          <a:extLst>
            <a:ext uri="{FF2B5EF4-FFF2-40B4-BE49-F238E27FC236}">
              <a16:creationId xmlns:a16="http://schemas.microsoft.com/office/drawing/2014/main" id="{39F8477D-8FD8-4F7C-AE5A-1F26DD79A8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" y="1411605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41911</xdr:colOff>
      <xdr:row>19</xdr:row>
      <xdr:rowOff>41910</xdr:rowOff>
    </xdr:from>
    <xdr:to>
      <xdr:col>1</xdr:col>
      <xdr:colOff>284093</xdr:colOff>
      <xdr:row>19</xdr:row>
      <xdr:rowOff>185910</xdr:rowOff>
    </xdr:to>
    <xdr:pic>
      <xdr:nvPicPr>
        <xdr:cNvPr id="83" name="Grafik 106" descr="Polen Flagge">
          <a:extLst>
            <a:ext uri="{FF2B5EF4-FFF2-40B4-BE49-F238E27FC236}">
              <a16:creationId xmlns:a16="http://schemas.microsoft.com/office/drawing/2014/main" id="{E60FAF3C-EDD8-4AB8-BF46-FA3A5B9A0A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1" y="5200650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41910</xdr:colOff>
      <xdr:row>26</xdr:row>
      <xdr:rowOff>41910</xdr:rowOff>
    </xdr:from>
    <xdr:to>
      <xdr:col>1</xdr:col>
      <xdr:colOff>283830</xdr:colOff>
      <xdr:row>26</xdr:row>
      <xdr:rowOff>185910</xdr:rowOff>
    </xdr:to>
    <xdr:pic>
      <xdr:nvPicPr>
        <xdr:cNvPr id="84" name="Grafik 108" descr="Rumänien Flagge">
          <a:extLst>
            <a:ext uri="{FF2B5EF4-FFF2-40B4-BE49-F238E27FC236}">
              <a16:creationId xmlns:a16="http://schemas.microsoft.com/office/drawing/2014/main" id="{0E5DFCD0-9D46-4D53-ABC7-9BADC55173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" y="908685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45722</xdr:colOff>
      <xdr:row>77</xdr:row>
      <xdr:rowOff>45720</xdr:rowOff>
    </xdr:from>
    <xdr:to>
      <xdr:col>1</xdr:col>
      <xdr:colOff>287905</xdr:colOff>
      <xdr:row>77</xdr:row>
      <xdr:rowOff>189720</xdr:rowOff>
    </xdr:to>
    <xdr:pic>
      <xdr:nvPicPr>
        <xdr:cNvPr id="85" name="Grafik 111" descr="Serbien Flagge">
          <a:extLst>
            <a:ext uri="{FF2B5EF4-FFF2-40B4-BE49-F238E27FC236}">
              <a16:creationId xmlns:a16="http://schemas.microsoft.com/office/drawing/2014/main" id="{38352AFA-65DE-4C3A-892D-89A9D9C4B4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2" y="11605260"/>
          <a:ext cx="242183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49530</xdr:colOff>
      <xdr:row>78</xdr:row>
      <xdr:rowOff>45720</xdr:rowOff>
    </xdr:from>
    <xdr:to>
      <xdr:col>1</xdr:col>
      <xdr:colOff>288570</xdr:colOff>
      <xdr:row>78</xdr:row>
      <xdr:rowOff>189720</xdr:rowOff>
    </xdr:to>
    <xdr:pic>
      <xdr:nvPicPr>
        <xdr:cNvPr id="86" name="Grafik 85" descr="SÃ¼dafrika -Flaggen rechteckig 060x90 flaggenbilder.de.gif">
          <a:extLst>
            <a:ext uri="{FF2B5EF4-FFF2-40B4-BE49-F238E27FC236}">
              <a16:creationId xmlns:a16="http://schemas.microsoft.com/office/drawing/2014/main" id="{5ED18C07-9E4B-4557-8A3E-21C87A5A98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290" y="14348460"/>
          <a:ext cx="23904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45721</xdr:colOff>
      <xdr:row>79</xdr:row>
      <xdr:rowOff>41910</xdr:rowOff>
    </xdr:from>
    <xdr:to>
      <xdr:col>1</xdr:col>
      <xdr:colOff>287903</xdr:colOff>
      <xdr:row>79</xdr:row>
      <xdr:rowOff>185910</xdr:rowOff>
    </xdr:to>
    <xdr:pic>
      <xdr:nvPicPr>
        <xdr:cNvPr id="87" name="Grafik 116" descr="Sri Lanka Flagge">
          <a:extLst>
            <a:ext uri="{FF2B5EF4-FFF2-40B4-BE49-F238E27FC236}">
              <a16:creationId xmlns:a16="http://schemas.microsoft.com/office/drawing/2014/main" id="{D32D84A1-EC86-4259-AEFD-06256E40D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1" y="12515850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41910</xdr:colOff>
      <xdr:row>17</xdr:row>
      <xdr:rowOff>41910</xdr:rowOff>
    </xdr:from>
    <xdr:to>
      <xdr:col>1</xdr:col>
      <xdr:colOff>283830</xdr:colOff>
      <xdr:row>17</xdr:row>
      <xdr:rowOff>185910</xdr:rowOff>
    </xdr:to>
    <xdr:pic>
      <xdr:nvPicPr>
        <xdr:cNvPr id="88" name="Grafik 126" descr="Thailand Flagge">
          <a:extLst>
            <a:ext uri="{FF2B5EF4-FFF2-40B4-BE49-F238E27FC236}">
              <a16:creationId xmlns:a16="http://schemas.microsoft.com/office/drawing/2014/main" id="{09E6E866-624F-4D20-AEDA-AF0D26DF2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" y="611505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41911</xdr:colOff>
      <xdr:row>84</xdr:row>
      <xdr:rowOff>38100</xdr:rowOff>
    </xdr:from>
    <xdr:to>
      <xdr:col>1</xdr:col>
      <xdr:colOff>284093</xdr:colOff>
      <xdr:row>84</xdr:row>
      <xdr:rowOff>182100</xdr:rowOff>
    </xdr:to>
    <xdr:pic>
      <xdr:nvPicPr>
        <xdr:cNvPr id="89" name="Grafik 132" descr="Ukraine Flagge">
          <a:extLst>
            <a:ext uri="{FF2B5EF4-FFF2-40B4-BE49-F238E27FC236}">
              <a16:creationId xmlns:a16="http://schemas.microsoft.com/office/drawing/2014/main" id="{F087B62E-8A83-450E-A54D-208A452301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1" y="10911840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53340</xdr:colOff>
      <xdr:row>86</xdr:row>
      <xdr:rowOff>41910</xdr:rowOff>
    </xdr:from>
    <xdr:to>
      <xdr:col>1</xdr:col>
      <xdr:colOff>295260</xdr:colOff>
      <xdr:row>86</xdr:row>
      <xdr:rowOff>185910</xdr:rowOff>
    </xdr:to>
    <xdr:pic>
      <xdr:nvPicPr>
        <xdr:cNvPr id="90" name="Grafik 132" descr="Venezuela Flagge">
          <a:extLst>
            <a:ext uri="{FF2B5EF4-FFF2-40B4-BE49-F238E27FC236}">
              <a16:creationId xmlns:a16="http://schemas.microsoft.com/office/drawing/2014/main" id="{A50557DB-EBAF-46B1-9620-68422C100C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503045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20782</xdr:colOff>
      <xdr:row>31</xdr:row>
      <xdr:rowOff>13855</xdr:rowOff>
    </xdr:from>
    <xdr:to>
      <xdr:col>1</xdr:col>
      <xdr:colOff>333202</xdr:colOff>
      <xdr:row>32</xdr:row>
      <xdr:rowOff>90055</xdr:rowOff>
    </xdr:to>
    <xdr:sp macro="" textlink="">
      <xdr:nvSpPr>
        <xdr:cNvPr id="11" name="AutoShape 750" descr="Bildergebnis für venezuela">
          <a:extLst>
            <a:ext uri="{FF2B5EF4-FFF2-40B4-BE49-F238E27FC236}">
              <a16:creationId xmlns:a16="http://schemas.microsoft.com/office/drawing/2014/main" id="{B4DC3DF1-B066-4315-9160-8159F4E5E8EA}"/>
            </a:ext>
          </a:extLst>
        </xdr:cNvPr>
        <xdr:cNvSpPr>
          <a:spLocks noChangeAspect="1" noChangeArrowheads="1"/>
        </xdr:cNvSpPr>
      </xdr:nvSpPr>
      <xdr:spPr bwMode="auto">
        <a:xfrm>
          <a:off x="20782" y="696191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312420</xdr:colOff>
      <xdr:row>32</xdr:row>
      <xdr:rowOff>76200</xdr:rowOff>
    </xdr:to>
    <xdr:sp macro="" textlink="">
      <xdr:nvSpPr>
        <xdr:cNvPr id="12" name="AutoShape 753" descr="Bildergebnis für venezuela flagge">
          <a:extLst>
            <a:ext uri="{FF2B5EF4-FFF2-40B4-BE49-F238E27FC236}">
              <a16:creationId xmlns:a16="http://schemas.microsoft.com/office/drawing/2014/main" id="{A93323F8-9433-42B7-AC3C-A3E051110559}"/>
            </a:ext>
          </a:extLst>
        </xdr:cNvPr>
        <xdr:cNvSpPr>
          <a:spLocks noChangeAspect="1" noChangeArrowheads="1"/>
        </xdr:cNvSpPr>
      </xdr:nvSpPr>
      <xdr:spPr bwMode="auto">
        <a:xfrm>
          <a:off x="2552700" y="932688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312420</xdr:colOff>
      <xdr:row>32</xdr:row>
      <xdr:rowOff>76200</xdr:rowOff>
    </xdr:to>
    <xdr:sp macro="" textlink="">
      <xdr:nvSpPr>
        <xdr:cNvPr id="13" name="AutoShape 754" descr="Bildergebnis für venezuela flagge">
          <a:extLst>
            <a:ext uri="{FF2B5EF4-FFF2-40B4-BE49-F238E27FC236}">
              <a16:creationId xmlns:a16="http://schemas.microsoft.com/office/drawing/2014/main" id="{B9FD6D19-B33F-4028-898D-721EA688C7DD}"/>
            </a:ext>
          </a:extLst>
        </xdr:cNvPr>
        <xdr:cNvSpPr>
          <a:spLocks noChangeAspect="1" noChangeArrowheads="1"/>
        </xdr:cNvSpPr>
      </xdr:nvSpPr>
      <xdr:spPr bwMode="auto">
        <a:xfrm>
          <a:off x="2552700" y="932688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312420</xdr:colOff>
      <xdr:row>32</xdr:row>
      <xdr:rowOff>76200</xdr:rowOff>
    </xdr:to>
    <xdr:sp macro="" textlink="">
      <xdr:nvSpPr>
        <xdr:cNvPr id="15" name="AutoShape 750" descr="Bildergebnis für venezuela">
          <a:extLst>
            <a:ext uri="{FF2B5EF4-FFF2-40B4-BE49-F238E27FC236}">
              <a16:creationId xmlns:a16="http://schemas.microsoft.com/office/drawing/2014/main" id="{D71FEB9F-D8AB-4F76-9319-2446FD5B8799}"/>
            </a:ext>
          </a:extLst>
        </xdr:cNvPr>
        <xdr:cNvSpPr>
          <a:spLocks noChangeAspect="1" noChangeArrowheads="1"/>
        </xdr:cNvSpPr>
      </xdr:nvSpPr>
      <xdr:spPr bwMode="auto">
        <a:xfrm>
          <a:off x="2552700" y="932688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236220</xdr:colOff>
      <xdr:row>3</xdr:row>
      <xdr:rowOff>76200</xdr:rowOff>
    </xdr:from>
    <xdr:to>
      <xdr:col>5</xdr:col>
      <xdr:colOff>205740</xdr:colOff>
      <xdr:row>5</xdr:row>
      <xdr:rowOff>151014</xdr:rowOff>
    </xdr:to>
    <xdr:pic>
      <xdr:nvPicPr>
        <xdr:cNvPr id="17" name="Grafik 1">
          <a:extLst>
            <a:ext uri="{FF2B5EF4-FFF2-40B4-BE49-F238E27FC236}">
              <a16:creationId xmlns:a16="http://schemas.microsoft.com/office/drawing/2014/main" id="{F066F3E1-A2F3-4BF4-A375-11995F2AB1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8920" y="1234440"/>
          <a:ext cx="426720" cy="462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259080</xdr:colOff>
      <xdr:row>3</xdr:row>
      <xdr:rowOff>68580</xdr:rowOff>
    </xdr:from>
    <xdr:to>
      <xdr:col>8</xdr:col>
      <xdr:colOff>243840</xdr:colOff>
      <xdr:row>5</xdr:row>
      <xdr:rowOff>135774</xdr:rowOff>
    </xdr:to>
    <xdr:pic>
      <xdr:nvPicPr>
        <xdr:cNvPr id="18" name="Grafik 2">
          <a:extLst>
            <a:ext uri="{FF2B5EF4-FFF2-40B4-BE49-F238E27FC236}">
              <a16:creationId xmlns:a16="http://schemas.microsoft.com/office/drawing/2014/main" id="{44D21CE5-FB6B-437A-8705-6EA2612713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1900" y="1226820"/>
          <a:ext cx="441960" cy="4551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281940</xdr:colOff>
      <xdr:row>3</xdr:row>
      <xdr:rowOff>68580</xdr:rowOff>
    </xdr:from>
    <xdr:to>
      <xdr:col>12</xdr:col>
      <xdr:colOff>22860</xdr:colOff>
      <xdr:row>5</xdr:row>
      <xdr:rowOff>135774</xdr:rowOff>
    </xdr:to>
    <xdr:pic>
      <xdr:nvPicPr>
        <xdr:cNvPr id="19" name="Grafik 3">
          <a:extLst>
            <a:ext uri="{FF2B5EF4-FFF2-40B4-BE49-F238E27FC236}">
              <a16:creationId xmlns:a16="http://schemas.microsoft.com/office/drawing/2014/main" id="{9A826777-8C49-4E6F-AA32-E4B95DC713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4880" y="1226820"/>
          <a:ext cx="449580" cy="4551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317961</xdr:colOff>
      <xdr:row>3</xdr:row>
      <xdr:rowOff>130233</xdr:rowOff>
    </xdr:to>
    <xdr:pic>
      <xdr:nvPicPr>
        <xdr:cNvPr id="20" name="Grafik 2">
          <a:extLst>
            <a:ext uri="{FF2B5EF4-FFF2-40B4-BE49-F238E27FC236}">
              <a16:creationId xmlns:a16="http://schemas.microsoft.com/office/drawing/2014/main" id="{255EFDFA-D909-4D0E-8610-D7D1C3983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47452" cy="10307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411479</xdr:colOff>
      <xdr:row>0</xdr:row>
      <xdr:rowOff>0</xdr:rowOff>
    </xdr:from>
    <xdr:to>
      <xdr:col>16</xdr:col>
      <xdr:colOff>20836</xdr:colOff>
      <xdr:row>3</xdr:row>
      <xdr:rowOff>83128</xdr:rowOff>
    </xdr:to>
    <xdr:pic>
      <xdr:nvPicPr>
        <xdr:cNvPr id="21" name="Grafik 20">
          <a:extLst>
            <a:ext uri="{FF2B5EF4-FFF2-40B4-BE49-F238E27FC236}">
              <a16:creationId xmlns:a16="http://schemas.microsoft.com/office/drawing/2014/main" id="{397072CA-93ED-44D5-9510-203501B851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770" y="0"/>
          <a:ext cx="696939" cy="983673"/>
        </a:xfrm>
        <a:prstGeom prst="rect">
          <a:avLst/>
        </a:prstGeom>
      </xdr:spPr>
    </xdr:pic>
    <xdr:clientData/>
  </xdr:twoCellAnchor>
  <xdr:twoCellAnchor>
    <xdr:from>
      <xdr:col>2</xdr:col>
      <xdr:colOff>60960</xdr:colOff>
      <xdr:row>18</xdr:row>
      <xdr:rowOff>53340</xdr:rowOff>
    </xdr:from>
    <xdr:to>
      <xdr:col>2</xdr:col>
      <xdr:colOff>280686</xdr:colOff>
      <xdr:row>18</xdr:row>
      <xdr:rowOff>197340</xdr:rowOff>
    </xdr:to>
    <xdr:pic>
      <xdr:nvPicPr>
        <xdr:cNvPr id="14" name="Grafik 13" descr="Österreich Flagge">
          <a:extLst>
            <a:ext uri="{FF2B5EF4-FFF2-40B4-BE49-F238E27FC236}">
              <a16:creationId xmlns:a16="http://schemas.microsoft.com/office/drawing/2014/main" id="{991FBFF3-B9D9-41E6-AD31-BC766066C7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960" y="2796540"/>
          <a:ext cx="219726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55880</xdr:colOff>
      <xdr:row>13</xdr:row>
      <xdr:rowOff>43180</xdr:rowOff>
    </xdr:from>
    <xdr:to>
      <xdr:col>2</xdr:col>
      <xdr:colOff>275870</xdr:colOff>
      <xdr:row>13</xdr:row>
      <xdr:rowOff>187180</xdr:rowOff>
    </xdr:to>
    <xdr:pic>
      <xdr:nvPicPr>
        <xdr:cNvPr id="16" name="Grafik 20" descr="Belgien Flagge">
          <a:extLst>
            <a:ext uri="{FF2B5EF4-FFF2-40B4-BE49-F238E27FC236}">
              <a16:creationId xmlns:a16="http://schemas.microsoft.com/office/drawing/2014/main" id="{73F367EF-224E-41F0-ABC9-1535DBB4D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880" y="1643380"/>
          <a:ext cx="21999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50800</xdr:colOff>
      <xdr:row>28</xdr:row>
      <xdr:rowOff>40640</xdr:rowOff>
    </xdr:from>
    <xdr:to>
      <xdr:col>2</xdr:col>
      <xdr:colOff>271197</xdr:colOff>
      <xdr:row>28</xdr:row>
      <xdr:rowOff>184640</xdr:rowOff>
    </xdr:to>
    <xdr:pic>
      <xdr:nvPicPr>
        <xdr:cNvPr id="22" name="Grafik 25" descr="Brasilien Flagge">
          <a:extLst>
            <a:ext uri="{FF2B5EF4-FFF2-40B4-BE49-F238E27FC236}">
              <a16:creationId xmlns:a16="http://schemas.microsoft.com/office/drawing/2014/main" id="{37FE6438-8AA4-485B-AB50-A7FF24247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800" y="5069840"/>
          <a:ext cx="220397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66040</xdr:colOff>
      <xdr:row>12</xdr:row>
      <xdr:rowOff>50800</xdr:rowOff>
    </xdr:from>
    <xdr:to>
      <xdr:col>2</xdr:col>
      <xdr:colOff>270714</xdr:colOff>
      <xdr:row>12</xdr:row>
      <xdr:rowOff>194800</xdr:rowOff>
    </xdr:to>
    <xdr:pic>
      <xdr:nvPicPr>
        <xdr:cNvPr id="23" name="Grafik 33" descr="China Flagge">
          <a:extLst>
            <a:ext uri="{FF2B5EF4-FFF2-40B4-BE49-F238E27FC236}">
              <a16:creationId xmlns:a16="http://schemas.microsoft.com/office/drawing/2014/main" id="{1835429F-48F6-4A11-B429-C9C3A36182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040" y="1422400"/>
          <a:ext cx="204674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50800</xdr:colOff>
      <xdr:row>8</xdr:row>
      <xdr:rowOff>40640</xdr:rowOff>
    </xdr:from>
    <xdr:to>
      <xdr:col>2</xdr:col>
      <xdr:colOff>268250</xdr:colOff>
      <xdr:row>8</xdr:row>
      <xdr:rowOff>184640</xdr:rowOff>
    </xdr:to>
    <xdr:pic>
      <xdr:nvPicPr>
        <xdr:cNvPr id="24" name="Grafik 49" descr="Frankreich Flagge">
          <a:extLst>
            <a:ext uri="{FF2B5EF4-FFF2-40B4-BE49-F238E27FC236}">
              <a16:creationId xmlns:a16="http://schemas.microsoft.com/office/drawing/2014/main" id="{C469D6D5-2169-413A-8179-DC42B458FA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800" y="497840"/>
          <a:ext cx="21745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50800</xdr:colOff>
      <xdr:row>11</xdr:row>
      <xdr:rowOff>40640</xdr:rowOff>
    </xdr:from>
    <xdr:to>
      <xdr:col>2</xdr:col>
      <xdr:colOff>274214</xdr:colOff>
      <xdr:row>11</xdr:row>
      <xdr:rowOff>184640</xdr:rowOff>
    </xdr:to>
    <xdr:pic>
      <xdr:nvPicPr>
        <xdr:cNvPr id="25" name="Grafik 8" descr="Deutschland Flagge">
          <a:extLst>
            <a:ext uri="{FF2B5EF4-FFF2-40B4-BE49-F238E27FC236}">
              <a16:creationId xmlns:a16="http://schemas.microsoft.com/office/drawing/2014/main" id="{CFB454BF-7E5F-41B1-8577-77569F9C4A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800" y="1183640"/>
          <a:ext cx="223414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40640</xdr:colOff>
      <xdr:row>26</xdr:row>
      <xdr:rowOff>50800</xdr:rowOff>
    </xdr:from>
    <xdr:to>
      <xdr:col>2</xdr:col>
      <xdr:colOff>274107</xdr:colOff>
      <xdr:row>26</xdr:row>
      <xdr:rowOff>194800</xdr:rowOff>
    </xdr:to>
    <xdr:pic>
      <xdr:nvPicPr>
        <xdr:cNvPr id="26" name="Grafik 58" descr="Ungarn Flagge">
          <a:extLst>
            <a:ext uri="{FF2B5EF4-FFF2-40B4-BE49-F238E27FC236}">
              <a16:creationId xmlns:a16="http://schemas.microsoft.com/office/drawing/2014/main" id="{83668CC0-00D3-49E2-8DDC-F147D60B7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640" y="4622800"/>
          <a:ext cx="233467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45720</xdr:colOff>
      <xdr:row>27</xdr:row>
      <xdr:rowOff>50800</xdr:rowOff>
    </xdr:from>
    <xdr:to>
      <xdr:col>2</xdr:col>
      <xdr:colOff>264480</xdr:colOff>
      <xdr:row>27</xdr:row>
      <xdr:rowOff>194800</xdr:rowOff>
    </xdr:to>
    <xdr:pic>
      <xdr:nvPicPr>
        <xdr:cNvPr id="27" name="Grafik 60" descr="Indonesien Flagge">
          <a:extLst>
            <a:ext uri="{FF2B5EF4-FFF2-40B4-BE49-F238E27FC236}">
              <a16:creationId xmlns:a16="http://schemas.microsoft.com/office/drawing/2014/main" id="{63B88A03-0F12-4A2E-BF8D-572DA80E3F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" y="4851400"/>
          <a:ext cx="21876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40640</xdr:colOff>
      <xdr:row>19</xdr:row>
      <xdr:rowOff>50800</xdr:rowOff>
    </xdr:from>
    <xdr:to>
      <xdr:col>2</xdr:col>
      <xdr:colOff>267020</xdr:colOff>
      <xdr:row>19</xdr:row>
      <xdr:rowOff>194800</xdr:rowOff>
    </xdr:to>
    <xdr:pic>
      <xdr:nvPicPr>
        <xdr:cNvPr id="28" name="Grafik 64" descr="Italien Flagge">
          <a:extLst>
            <a:ext uri="{FF2B5EF4-FFF2-40B4-BE49-F238E27FC236}">
              <a16:creationId xmlns:a16="http://schemas.microsoft.com/office/drawing/2014/main" id="{8E880187-CD4E-4991-A615-F039924331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640" y="3022600"/>
          <a:ext cx="22638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45720</xdr:colOff>
      <xdr:row>35</xdr:row>
      <xdr:rowOff>50800</xdr:rowOff>
    </xdr:from>
    <xdr:to>
      <xdr:col>2</xdr:col>
      <xdr:colOff>277838</xdr:colOff>
      <xdr:row>35</xdr:row>
      <xdr:rowOff>194800</xdr:rowOff>
    </xdr:to>
    <xdr:pic>
      <xdr:nvPicPr>
        <xdr:cNvPr id="29" name="Grafik 133" descr="Südkorea Flagge">
          <a:extLst>
            <a:ext uri="{FF2B5EF4-FFF2-40B4-BE49-F238E27FC236}">
              <a16:creationId xmlns:a16="http://schemas.microsoft.com/office/drawing/2014/main" id="{30D3CA15-C19A-43C1-A602-0AB449E50F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" y="6680200"/>
          <a:ext cx="232118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50800</xdr:colOff>
      <xdr:row>21</xdr:row>
      <xdr:rowOff>45720</xdr:rowOff>
    </xdr:from>
    <xdr:to>
      <xdr:col>2</xdr:col>
      <xdr:colOff>269560</xdr:colOff>
      <xdr:row>21</xdr:row>
      <xdr:rowOff>189720</xdr:rowOff>
    </xdr:to>
    <xdr:pic>
      <xdr:nvPicPr>
        <xdr:cNvPr id="30" name="Grafik 85" descr="Marokko Flagge">
          <a:extLst>
            <a:ext uri="{FF2B5EF4-FFF2-40B4-BE49-F238E27FC236}">
              <a16:creationId xmlns:a16="http://schemas.microsoft.com/office/drawing/2014/main" id="{4DAC77AF-9FFD-4B5A-A87C-D42C0939FC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800" y="3474720"/>
          <a:ext cx="21876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50800</xdr:colOff>
      <xdr:row>32</xdr:row>
      <xdr:rowOff>45720</xdr:rowOff>
    </xdr:from>
    <xdr:to>
      <xdr:col>2</xdr:col>
      <xdr:colOff>275870</xdr:colOff>
      <xdr:row>32</xdr:row>
      <xdr:rowOff>189720</xdr:rowOff>
    </xdr:to>
    <xdr:pic>
      <xdr:nvPicPr>
        <xdr:cNvPr id="31" name="Grafik 137" descr="Katar Flagge">
          <a:extLst>
            <a:ext uri="{FF2B5EF4-FFF2-40B4-BE49-F238E27FC236}">
              <a16:creationId xmlns:a16="http://schemas.microsoft.com/office/drawing/2014/main" id="{EA444B9E-03F6-42B2-ABF8-E8B4DE69A7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800" y="5989320"/>
          <a:ext cx="22507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45720</xdr:colOff>
      <xdr:row>9</xdr:row>
      <xdr:rowOff>45720</xdr:rowOff>
    </xdr:from>
    <xdr:to>
      <xdr:col>2</xdr:col>
      <xdr:colOff>270218</xdr:colOff>
      <xdr:row>9</xdr:row>
      <xdr:rowOff>189720</xdr:rowOff>
    </xdr:to>
    <xdr:pic>
      <xdr:nvPicPr>
        <xdr:cNvPr id="32" name="Grafik 109" descr="Russland Flagge">
          <a:extLst>
            <a:ext uri="{FF2B5EF4-FFF2-40B4-BE49-F238E27FC236}">
              <a16:creationId xmlns:a16="http://schemas.microsoft.com/office/drawing/2014/main" id="{12220D3F-7989-40B9-AEF6-E4230934E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" y="731520"/>
          <a:ext cx="224498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60960</xdr:colOff>
      <xdr:row>40</xdr:row>
      <xdr:rowOff>45720</xdr:rowOff>
    </xdr:from>
    <xdr:to>
      <xdr:col>2</xdr:col>
      <xdr:colOff>278410</xdr:colOff>
      <xdr:row>40</xdr:row>
      <xdr:rowOff>189720</xdr:rowOff>
    </xdr:to>
    <xdr:pic>
      <xdr:nvPicPr>
        <xdr:cNvPr id="33" name="Grafik 113" descr="Slowakei Flagge">
          <a:extLst>
            <a:ext uri="{FF2B5EF4-FFF2-40B4-BE49-F238E27FC236}">
              <a16:creationId xmlns:a16="http://schemas.microsoft.com/office/drawing/2014/main" id="{DABACA93-F086-4B68-A554-63F2C0EFA3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960" y="7818120"/>
          <a:ext cx="21745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55880</xdr:colOff>
      <xdr:row>16</xdr:row>
      <xdr:rowOff>40640</xdr:rowOff>
    </xdr:from>
    <xdr:to>
      <xdr:col>2</xdr:col>
      <xdr:colOff>280950</xdr:colOff>
      <xdr:row>16</xdr:row>
      <xdr:rowOff>184640</xdr:rowOff>
    </xdr:to>
    <xdr:pic>
      <xdr:nvPicPr>
        <xdr:cNvPr id="34" name="Grafik 114" descr="Slowenien Flagge">
          <a:extLst>
            <a:ext uri="{FF2B5EF4-FFF2-40B4-BE49-F238E27FC236}">
              <a16:creationId xmlns:a16="http://schemas.microsoft.com/office/drawing/2014/main" id="{ADBE4DCB-740B-4087-8568-03A6D44D7B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880" y="2326640"/>
          <a:ext cx="22507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60895</xdr:colOff>
      <xdr:row>22</xdr:row>
      <xdr:rowOff>41493</xdr:rowOff>
    </xdr:from>
    <xdr:to>
      <xdr:col>2</xdr:col>
      <xdr:colOff>270725</xdr:colOff>
      <xdr:row>22</xdr:row>
      <xdr:rowOff>185493</xdr:rowOff>
    </xdr:to>
    <xdr:pic>
      <xdr:nvPicPr>
        <xdr:cNvPr id="35" name="Grafik 46" descr="Spanien Flagge">
          <a:extLst>
            <a:ext uri="{FF2B5EF4-FFF2-40B4-BE49-F238E27FC236}">
              <a16:creationId xmlns:a16="http://schemas.microsoft.com/office/drawing/2014/main" id="{C7C20ABF-279B-4092-B50F-EB3D94EAB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895" y="3699093"/>
          <a:ext cx="20983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45720</xdr:colOff>
      <xdr:row>37</xdr:row>
      <xdr:rowOff>45720</xdr:rowOff>
    </xdr:from>
    <xdr:to>
      <xdr:col>2</xdr:col>
      <xdr:colOff>272100</xdr:colOff>
      <xdr:row>37</xdr:row>
      <xdr:rowOff>189720</xdr:rowOff>
    </xdr:to>
    <xdr:pic>
      <xdr:nvPicPr>
        <xdr:cNvPr id="36" name="Grafik 117" descr="Schweden Flagge">
          <a:extLst>
            <a:ext uri="{FF2B5EF4-FFF2-40B4-BE49-F238E27FC236}">
              <a16:creationId xmlns:a16="http://schemas.microsoft.com/office/drawing/2014/main" id="{759F1E84-8E68-4FD4-80A9-19E4CF4BF0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" y="7132320"/>
          <a:ext cx="22638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40640</xdr:colOff>
      <xdr:row>17</xdr:row>
      <xdr:rowOff>50800</xdr:rowOff>
    </xdr:from>
    <xdr:to>
      <xdr:col>2</xdr:col>
      <xdr:colOff>274640</xdr:colOff>
      <xdr:row>17</xdr:row>
      <xdr:rowOff>194800</xdr:rowOff>
    </xdr:to>
    <xdr:pic>
      <xdr:nvPicPr>
        <xdr:cNvPr id="40" name="Grafik 118" descr="Schweiz Flagge">
          <a:extLst>
            <a:ext uri="{FF2B5EF4-FFF2-40B4-BE49-F238E27FC236}">
              <a16:creationId xmlns:a16="http://schemas.microsoft.com/office/drawing/2014/main" id="{8019D289-500B-453D-AA8C-9DB76636E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640" y="2565400"/>
          <a:ext cx="23400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50800</xdr:colOff>
      <xdr:row>20</xdr:row>
      <xdr:rowOff>50800</xdr:rowOff>
    </xdr:from>
    <xdr:to>
      <xdr:col>2</xdr:col>
      <xdr:colOff>277180</xdr:colOff>
      <xdr:row>20</xdr:row>
      <xdr:rowOff>194800</xdr:rowOff>
    </xdr:to>
    <xdr:pic>
      <xdr:nvPicPr>
        <xdr:cNvPr id="41" name="Grafik 42" descr="Vereinigte Arabische Emirate Flagge">
          <a:extLst>
            <a:ext uri="{FF2B5EF4-FFF2-40B4-BE49-F238E27FC236}">
              <a16:creationId xmlns:a16="http://schemas.microsoft.com/office/drawing/2014/main" id="{4B966AAD-6FA0-4AEF-B73B-21EB5062B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800" y="3251200"/>
          <a:ext cx="22638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60960</xdr:colOff>
      <xdr:row>10</xdr:row>
      <xdr:rowOff>40640</xdr:rowOff>
    </xdr:from>
    <xdr:to>
      <xdr:col>2</xdr:col>
      <xdr:colOff>280950</xdr:colOff>
      <xdr:row>10</xdr:row>
      <xdr:rowOff>184640</xdr:rowOff>
    </xdr:to>
    <xdr:pic>
      <xdr:nvPicPr>
        <xdr:cNvPr id="42" name="Grafik 47" descr="Vereinigte Staaten von Amerika (USA) Flagge">
          <a:extLst>
            <a:ext uri="{FF2B5EF4-FFF2-40B4-BE49-F238E27FC236}">
              <a16:creationId xmlns:a16="http://schemas.microsoft.com/office/drawing/2014/main" id="{34D00511-8467-4812-A208-31218AC6FC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960" y="955040"/>
          <a:ext cx="21999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45721</xdr:colOff>
      <xdr:row>36</xdr:row>
      <xdr:rowOff>38100</xdr:rowOff>
    </xdr:from>
    <xdr:to>
      <xdr:col>2</xdr:col>
      <xdr:colOff>287903</xdr:colOff>
      <xdr:row>36</xdr:row>
      <xdr:rowOff>182100</xdr:rowOff>
    </xdr:to>
    <xdr:pic>
      <xdr:nvPicPr>
        <xdr:cNvPr id="43" name="Grafik 96" descr="Norwegen Flagge">
          <a:extLst>
            <a:ext uri="{FF2B5EF4-FFF2-40B4-BE49-F238E27FC236}">
              <a16:creationId xmlns:a16="http://schemas.microsoft.com/office/drawing/2014/main" id="{28C1A050-4D0B-4761-8830-C16FDF048A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1" y="6896100"/>
          <a:ext cx="242182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41031</xdr:colOff>
      <xdr:row>34</xdr:row>
      <xdr:rowOff>46892</xdr:rowOff>
    </xdr:from>
    <xdr:to>
      <xdr:col>2</xdr:col>
      <xdr:colOff>283213</xdr:colOff>
      <xdr:row>34</xdr:row>
      <xdr:rowOff>190892</xdr:rowOff>
    </xdr:to>
    <xdr:pic>
      <xdr:nvPicPr>
        <xdr:cNvPr id="44" name="Grafik 98" descr="Usbekistan Flagge">
          <a:extLst>
            <a:ext uri="{FF2B5EF4-FFF2-40B4-BE49-F238E27FC236}">
              <a16:creationId xmlns:a16="http://schemas.microsoft.com/office/drawing/2014/main" id="{457E7E1F-0FBD-406E-996A-DC49A65C4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031" y="6447692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46892</xdr:colOff>
      <xdr:row>38</xdr:row>
      <xdr:rowOff>41031</xdr:rowOff>
    </xdr:from>
    <xdr:to>
      <xdr:col>2</xdr:col>
      <xdr:colOff>287766</xdr:colOff>
      <xdr:row>38</xdr:row>
      <xdr:rowOff>185031</xdr:rowOff>
    </xdr:to>
    <xdr:pic>
      <xdr:nvPicPr>
        <xdr:cNvPr id="45" name="Grafik 136" descr="Nordkorea Flagge">
          <a:extLst>
            <a:ext uri="{FF2B5EF4-FFF2-40B4-BE49-F238E27FC236}">
              <a16:creationId xmlns:a16="http://schemas.microsoft.com/office/drawing/2014/main" id="{1F9F1AEB-9645-458B-98AD-05C696715C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892" y="7356231"/>
          <a:ext cx="240874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45720</xdr:colOff>
      <xdr:row>14</xdr:row>
      <xdr:rowOff>41910</xdr:rowOff>
    </xdr:from>
    <xdr:to>
      <xdr:col>2</xdr:col>
      <xdr:colOff>286594</xdr:colOff>
      <xdr:row>14</xdr:row>
      <xdr:rowOff>185910</xdr:rowOff>
    </xdr:to>
    <xdr:pic>
      <xdr:nvPicPr>
        <xdr:cNvPr id="46" name="Grafik 31" descr="Weißrussland Flagge">
          <a:extLst>
            <a:ext uri="{FF2B5EF4-FFF2-40B4-BE49-F238E27FC236}">
              <a16:creationId xmlns:a16="http://schemas.microsoft.com/office/drawing/2014/main" id="{5BF1CAF9-0939-4A9A-9617-463A980EB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" y="1870710"/>
          <a:ext cx="240874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49530</xdr:colOff>
      <xdr:row>30</xdr:row>
      <xdr:rowOff>41910</xdr:rowOff>
    </xdr:from>
    <xdr:to>
      <xdr:col>2</xdr:col>
      <xdr:colOff>290404</xdr:colOff>
      <xdr:row>30</xdr:row>
      <xdr:rowOff>185910</xdr:rowOff>
    </xdr:to>
    <xdr:pic>
      <xdr:nvPicPr>
        <xdr:cNvPr id="47" name="Grafik 26" descr="Bulgarien Flagge">
          <a:extLst>
            <a:ext uri="{FF2B5EF4-FFF2-40B4-BE49-F238E27FC236}">
              <a16:creationId xmlns:a16="http://schemas.microsoft.com/office/drawing/2014/main" id="{C3007D1D-2E7C-4458-8716-092A04ED3E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" y="5528310"/>
          <a:ext cx="240874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45721</xdr:colOff>
      <xdr:row>15</xdr:row>
      <xdr:rowOff>41910</xdr:rowOff>
    </xdr:from>
    <xdr:to>
      <xdr:col>2</xdr:col>
      <xdr:colOff>287903</xdr:colOff>
      <xdr:row>15</xdr:row>
      <xdr:rowOff>185910</xdr:rowOff>
    </xdr:to>
    <xdr:pic>
      <xdr:nvPicPr>
        <xdr:cNvPr id="48" name="Grafik 125" descr="Tschechische Republik Flagge">
          <a:extLst>
            <a:ext uri="{FF2B5EF4-FFF2-40B4-BE49-F238E27FC236}">
              <a16:creationId xmlns:a16="http://schemas.microsoft.com/office/drawing/2014/main" id="{DB36E683-9C75-4CDE-ADA1-4EADF35361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1" y="2099310"/>
          <a:ext cx="242182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45720</xdr:colOff>
      <xdr:row>24</xdr:row>
      <xdr:rowOff>45720</xdr:rowOff>
    </xdr:from>
    <xdr:to>
      <xdr:col>2</xdr:col>
      <xdr:colOff>287640</xdr:colOff>
      <xdr:row>24</xdr:row>
      <xdr:rowOff>189720</xdr:rowOff>
    </xdr:to>
    <xdr:pic>
      <xdr:nvPicPr>
        <xdr:cNvPr id="49" name="Grafik 38" descr="Dänemark Flagge">
          <a:extLst>
            <a:ext uri="{FF2B5EF4-FFF2-40B4-BE49-F238E27FC236}">
              <a16:creationId xmlns:a16="http://schemas.microsoft.com/office/drawing/2014/main" id="{3BBE899E-251A-4F3C-859C-9CBFF5880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" y="4160520"/>
          <a:ext cx="24192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49530</xdr:colOff>
      <xdr:row>33</xdr:row>
      <xdr:rowOff>45720</xdr:rowOff>
    </xdr:from>
    <xdr:to>
      <xdr:col>2</xdr:col>
      <xdr:colOff>291450</xdr:colOff>
      <xdr:row>33</xdr:row>
      <xdr:rowOff>189720</xdr:rowOff>
    </xdr:to>
    <xdr:pic>
      <xdr:nvPicPr>
        <xdr:cNvPr id="50" name="Grafik 67" descr="Kasachstan Flagge">
          <a:extLst>
            <a:ext uri="{FF2B5EF4-FFF2-40B4-BE49-F238E27FC236}">
              <a16:creationId xmlns:a16="http://schemas.microsoft.com/office/drawing/2014/main" id="{8293156F-F417-4782-ADBD-F17004DAA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" y="621792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41910</xdr:colOff>
      <xdr:row>39</xdr:row>
      <xdr:rowOff>41910</xdr:rowOff>
    </xdr:from>
    <xdr:to>
      <xdr:col>2</xdr:col>
      <xdr:colOff>283830</xdr:colOff>
      <xdr:row>39</xdr:row>
      <xdr:rowOff>185910</xdr:rowOff>
    </xdr:to>
    <xdr:pic>
      <xdr:nvPicPr>
        <xdr:cNvPr id="51" name="Grafik 77" descr="Litauen Flagge">
          <a:extLst>
            <a:ext uri="{FF2B5EF4-FFF2-40B4-BE49-F238E27FC236}">
              <a16:creationId xmlns:a16="http://schemas.microsoft.com/office/drawing/2014/main" id="{6CAD25EA-F5AC-4E13-9CF2-65EE44BA9D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910" y="758571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49530</xdr:colOff>
      <xdr:row>29</xdr:row>
      <xdr:rowOff>45720</xdr:rowOff>
    </xdr:from>
    <xdr:to>
      <xdr:col>2</xdr:col>
      <xdr:colOff>291450</xdr:colOff>
      <xdr:row>29</xdr:row>
      <xdr:rowOff>189720</xdr:rowOff>
    </xdr:to>
    <xdr:pic>
      <xdr:nvPicPr>
        <xdr:cNvPr id="52" name="Grafik 97" descr="Oman Flagge">
          <a:extLst>
            <a:ext uri="{FF2B5EF4-FFF2-40B4-BE49-F238E27FC236}">
              <a16:creationId xmlns:a16="http://schemas.microsoft.com/office/drawing/2014/main" id="{2D09514B-3D65-4BC9-8164-383045510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" y="530352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41911</xdr:colOff>
      <xdr:row>25</xdr:row>
      <xdr:rowOff>41910</xdr:rowOff>
    </xdr:from>
    <xdr:to>
      <xdr:col>2</xdr:col>
      <xdr:colOff>284093</xdr:colOff>
      <xdr:row>25</xdr:row>
      <xdr:rowOff>185910</xdr:rowOff>
    </xdr:to>
    <xdr:pic>
      <xdr:nvPicPr>
        <xdr:cNvPr id="53" name="Grafik 106" descr="Polen Flagge">
          <a:extLst>
            <a:ext uri="{FF2B5EF4-FFF2-40B4-BE49-F238E27FC236}">
              <a16:creationId xmlns:a16="http://schemas.microsoft.com/office/drawing/2014/main" id="{92632992-1410-43A3-AEA9-1DE291258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911" y="4385310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41910</xdr:colOff>
      <xdr:row>31</xdr:row>
      <xdr:rowOff>41910</xdr:rowOff>
    </xdr:from>
    <xdr:to>
      <xdr:col>2</xdr:col>
      <xdr:colOff>283830</xdr:colOff>
      <xdr:row>31</xdr:row>
      <xdr:rowOff>185910</xdr:rowOff>
    </xdr:to>
    <xdr:pic>
      <xdr:nvPicPr>
        <xdr:cNvPr id="54" name="Grafik 108" descr="Rumänien Flagge">
          <a:extLst>
            <a:ext uri="{FF2B5EF4-FFF2-40B4-BE49-F238E27FC236}">
              <a16:creationId xmlns:a16="http://schemas.microsoft.com/office/drawing/2014/main" id="{471BE44D-84E7-45CC-8CF1-032B4CAC3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910" y="575691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41910</xdr:colOff>
      <xdr:row>23</xdr:row>
      <xdr:rowOff>41910</xdr:rowOff>
    </xdr:from>
    <xdr:to>
      <xdr:col>2</xdr:col>
      <xdr:colOff>283830</xdr:colOff>
      <xdr:row>23</xdr:row>
      <xdr:rowOff>185910</xdr:rowOff>
    </xdr:to>
    <xdr:pic>
      <xdr:nvPicPr>
        <xdr:cNvPr id="55" name="Grafik 126" descr="Thailand Flagge">
          <a:extLst>
            <a:ext uri="{FF2B5EF4-FFF2-40B4-BE49-F238E27FC236}">
              <a16:creationId xmlns:a16="http://schemas.microsoft.com/office/drawing/2014/main" id="{1632E992-2F51-48CF-A573-6550D9A2B0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910" y="392811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60960</xdr:colOff>
      <xdr:row>16</xdr:row>
      <xdr:rowOff>53340</xdr:rowOff>
    </xdr:from>
    <xdr:to>
      <xdr:col>2</xdr:col>
      <xdr:colOff>280686</xdr:colOff>
      <xdr:row>16</xdr:row>
      <xdr:rowOff>197340</xdr:rowOff>
    </xdr:to>
    <xdr:pic>
      <xdr:nvPicPr>
        <xdr:cNvPr id="56" name="Grafik 55" descr="Österreich Flagge">
          <a:extLst>
            <a:ext uri="{FF2B5EF4-FFF2-40B4-BE49-F238E27FC236}">
              <a16:creationId xmlns:a16="http://schemas.microsoft.com/office/drawing/2014/main" id="{741AE227-BB91-4A42-9EDB-E500A727DE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" y="2339340"/>
          <a:ext cx="219726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55880</xdr:colOff>
      <xdr:row>13</xdr:row>
      <xdr:rowOff>43180</xdr:rowOff>
    </xdr:from>
    <xdr:to>
      <xdr:col>2</xdr:col>
      <xdr:colOff>275870</xdr:colOff>
      <xdr:row>13</xdr:row>
      <xdr:rowOff>187180</xdr:rowOff>
    </xdr:to>
    <xdr:pic>
      <xdr:nvPicPr>
        <xdr:cNvPr id="57" name="Grafik 20" descr="Belgien Flagge">
          <a:extLst>
            <a:ext uri="{FF2B5EF4-FFF2-40B4-BE49-F238E27FC236}">
              <a16:creationId xmlns:a16="http://schemas.microsoft.com/office/drawing/2014/main" id="{7542DB56-AFDC-46AA-9908-F3199EB24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355" y="1643380"/>
          <a:ext cx="21999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50800</xdr:colOff>
      <xdr:row>29</xdr:row>
      <xdr:rowOff>40640</xdr:rowOff>
    </xdr:from>
    <xdr:to>
      <xdr:col>2</xdr:col>
      <xdr:colOff>271197</xdr:colOff>
      <xdr:row>29</xdr:row>
      <xdr:rowOff>184640</xdr:rowOff>
    </xdr:to>
    <xdr:pic>
      <xdr:nvPicPr>
        <xdr:cNvPr id="58" name="Grafik 25" descr="Brasilien Flagge">
          <a:extLst>
            <a:ext uri="{FF2B5EF4-FFF2-40B4-BE49-F238E27FC236}">
              <a16:creationId xmlns:a16="http://schemas.microsoft.com/office/drawing/2014/main" id="{7E721DD8-98CE-4DEC-BD7B-AD38DB911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275" y="5298440"/>
          <a:ext cx="220397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66040</xdr:colOff>
      <xdr:row>12</xdr:row>
      <xdr:rowOff>50800</xdr:rowOff>
    </xdr:from>
    <xdr:to>
      <xdr:col>2</xdr:col>
      <xdr:colOff>270714</xdr:colOff>
      <xdr:row>12</xdr:row>
      <xdr:rowOff>194800</xdr:rowOff>
    </xdr:to>
    <xdr:pic>
      <xdr:nvPicPr>
        <xdr:cNvPr id="59" name="Grafik 33" descr="China Flagge">
          <a:extLst>
            <a:ext uri="{FF2B5EF4-FFF2-40B4-BE49-F238E27FC236}">
              <a16:creationId xmlns:a16="http://schemas.microsoft.com/office/drawing/2014/main" id="{2F2B171A-BD26-4BEA-9350-B301858777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515" y="1422400"/>
          <a:ext cx="204674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50800</xdr:colOff>
      <xdr:row>8</xdr:row>
      <xdr:rowOff>40640</xdr:rowOff>
    </xdr:from>
    <xdr:to>
      <xdr:col>2</xdr:col>
      <xdr:colOff>268250</xdr:colOff>
      <xdr:row>8</xdr:row>
      <xdr:rowOff>184640</xdr:rowOff>
    </xdr:to>
    <xdr:pic>
      <xdr:nvPicPr>
        <xdr:cNvPr id="60" name="Grafik 49" descr="Frankreich Flagge">
          <a:extLst>
            <a:ext uri="{FF2B5EF4-FFF2-40B4-BE49-F238E27FC236}">
              <a16:creationId xmlns:a16="http://schemas.microsoft.com/office/drawing/2014/main" id="{528ED5F4-ED83-4640-BC36-753CB58AE1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275" y="497840"/>
          <a:ext cx="21745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50800</xdr:colOff>
      <xdr:row>11</xdr:row>
      <xdr:rowOff>40640</xdr:rowOff>
    </xdr:from>
    <xdr:to>
      <xdr:col>2</xdr:col>
      <xdr:colOff>274214</xdr:colOff>
      <xdr:row>11</xdr:row>
      <xdr:rowOff>184640</xdr:rowOff>
    </xdr:to>
    <xdr:pic>
      <xdr:nvPicPr>
        <xdr:cNvPr id="61" name="Grafik 8" descr="Deutschland Flagge">
          <a:extLst>
            <a:ext uri="{FF2B5EF4-FFF2-40B4-BE49-F238E27FC236}">
              <a16:creationId xmlns:a16="http://schemas.microsoft.com/office/drawing/2014/main" id="{87965B59-5C45-4B74-A5E9-E18AA205FE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275" y="1183640"/>
          <a:ext cx="223414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40640</xdr:colOff>
      <xdr:row>26</xdr:row>
      <xdr:rowOff>50800</xdr:rowOff>
    </xdr:from>
    <xdr:to>
      <xdr:col>2</xdr:col>
      <xdr:colOff>274107</xdr:colOff>
      <xdr:row>26</xdr:row>
      <xdr:rowOff>194800</xdr:rowOff>
    </xdr:to>
    <xdr:pic>
      <xdr:nvPicPr>
        <xdr:cNvPr id="62" name="Grafik 58" descr="Ungarn Flagge">
          <a:extLst>
            <a:ext uri="{FF2B5EF4-FFF2-40B4-BE49-F238E27FC236}">
              <a16:creationId xmlns:a16="http://schemas.microsoft.com/office/drawing/2014/main" id="{3B77EA10-44A2-49FA-B172-81164F3D53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115" y="4622800"/>
          <a:ext cx="233467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45720</xdr:colOff>
      <xdr:row>28</xdr:row>
      <xdr:rowOff>50800</xdr:rowOff>
    </xdr:from>
    <xdr:to>
      <xdr:col>2</xdr:col>
      <xdr:colOff>264480</xdr:colOff>
      <xdr:row>28</xdr:row>
      <xdr:rowOff>194800</xdr:rowOff>
    </xdr:to>
    <xdr:pic>
      <xdr:nvPicPr>
        <xdr:cNvPr id="63" name="Grafik 60" descr="Indonesien Flagge">
          <a:extLst>
            <a:ext uri="{FF2B5EF4-FFF2-40B4-BE49-F238E27FC236}">
              <a16:creationId xmlns:a16="http://schemas.microsoft.com/office/drawing/2014/main" id="{C5521D08-00E4-40C0-8767-3306C05A6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" y="5080000"/>
          <a:ext cx="21876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40640</xdr:colOff>
      <xdr:row>19</xdr:row>
      <xdr:rowOff>50800</xdr:rowOff>
    </xdr:from>
    <xdr:to>
      <xdr:col>2</xdr:col>
      <xdr:colOff>267020</xdr:colOff>
      <xdr:row>19</xdr:row>
      <xdr:rowOff>194800</xdr:rowOff>
    </xdr:to>
    <xdr:pic>
      <xdr:nvPicPr>
        <xdr:cNvPr id="64" name="Grafik 64" descr="Italien Flagge">
          <a:extLst>
            <a:ext uri="{FF2B5EF4-FFF2-40B4-BE49-F238E27FC236}">
              <a16:creationId xmlns:a16="http://schemas.microsoft.com/office/drawing/2014/main" id="{ED8C6555-ECF1-4D7D-80A6-B8ADFC0CDB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115" y="3022600"/>
          <a:ext cx="22638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45720</xdr:colOff>
      <xdr:row>27</xdr:row>
      <xdr:rowOff>50800</xdr:rowOff>
    </xdr:from>
    <xdr:to>
      <xdr:col>2</xdr:col>
      <xdr:colOff>277838</xdr:colOff>
      <xdr:row>27</xdr:row>
      <xdr:rowOff>194800</xdr:rowOff>
    </xdr:to>
    <xdr:pic>
      <xdr:nvPicPr>
        <xdr:cNvPr id="65" name="Grafik 133" descr="Südkorea Flagge">
          <a:extLst>
            <a:ext uri="{FF2B5EF4-FFF2-40B4-BE49-F238E27FC236}">
              <a16:creationId xmlns:a16="http://schemas.microsoft.com/office/drawing/2014/main" id="{A12473A2-9218-45FF-B637-E26A8E6A3F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" y="4851400"/>
          <a:ext cx="232118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50800</xdr:colOff>
      <xdr:row>21</xdr:row>
      <xdr:rowOff>45720</xdr:rowOff>
    </xdr:from>
    <xdr:to>
      <xdr:col>2</xdr:col>
      <xdr:colOff>269560</xdr:colOff>
      <xdr:row>21</xdr:row>
      <xdr:rowOff>189720</xdr:rowOff>
    </xdr:to>
    <xdr:pic>
      <xdr:nvPicPr>
        <xdr:cNvPr id="66" name="Grafik 85" descr="Marokko Flagge">
          <a:extLst>
            <a:ext uri="{FF2B5EF4-FFF2-40B4-BE49-F238E27FC236}">
              <a16:creationId xmlns:a16="http://schemas.microsoft.com/office/drawing/2014/main" id="{3FB47669-03EA-4C84-A043-FDC91486C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275" y="3474720"/>
          <a:ext cx="21876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50800</xdr:colOff>
      <xdr:row>33</xdr:row>
      <xdr:rowOff>45720</xdr:rowOff>
    </xdr:from>
    <xdr:to>
      <xdr:col>2</xdr:col>
      <xdr:colOff>275870</xdr:colOff>
      <xdr:row>33</xdr:row>
      <xdr:rowOff>189720</xdr:rowOff>
    </xdr:to>
    <xdr:pic>
      <xdr:nvPicPr>
        <xdr:cNvPr id="67" name="Grafik 137" descr="Katar Flagge">
          <a:extLst>
            <a:ext uri="{FF2B5EF4-FFF2-40B4-BE49-F238E27FC236}">
              <a16:creationId xmlns:a16="http://schemas.microsoft.com/office/drawing/2014/main" id="{8441B924-D216-45BA-8B3D-CE0F26924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275" y="6217920"/>
          <a:ext cx="22507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45720</xdr:colOff>
      <xdr:row>9</xdr:row>
      <xdr:rowOff>45720</xdr:rowOff>
    </xdr:from>
    <xdr:to>
      <xdr:col>2</xdr:col>
      <xdr:colOff>270218</xdr:colOff>
      <xdr:row>9</xdr:row>
      <xdr:rowOff>189720</xdr:rowOff>
    </xdr:to>
    <xdr:pic>
      <xdr:nvPicPr>
        <xdr:cNvPr id="68" name="Grafik 109" descr="Russland Flagge">
          <a:extLst>
            <a:ext uri="{FF2B5EF4-FFF2-40B4-BE49-F238E27FC236}">
              <a16:creationId xmlns:a16="http://schemas.microsoft.com/office/drawing/2014/main" id="{3C9C1AAD-E4F5-45FA-92AA-4155663D98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" y="731520"/>
          <a:ext cx="224498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60960</xdr:colOff>
      <xdr:row>40</xdr:row>
      <xdr:rowOff>45720</xdr:rowOff>
    </xdr:from>
    <xdr:to>
      <xdr:col>2</xdr:col>
      <xdr:colOff>278410</xdr:colOff>
      <xdr:row>40</xdr:row>
      <xdr:rowOff>189720</xdr:rowOff>
    </xdr:to>
    <xdr:pic>
      <xdr:nvPicPr>
        <xdr:cNvPr id="69" name="Grafik 113" descr="Slowakei Flagge">
          <a:extLst>
            <a:ext uri="{FF2B5EF4-FFF2-40B4-BE49-F238E27FC236}">
              <a16:creationId xmlns:a16="http://schemas.microsoft.com/office/drawing/2014/main" id="{F20FB460-1B4D-4E6E-8B5C-FC497E9E4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" y="7818120"/>
          <a:ext cx="21745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55880</xdr:colOff>
      <xdr:row>17</xdr:row>
      <xdr:rowOff>40640</xdr:rowOff>
    </xdr:from>
    <xdr:to>
      <xdr:col>2</xdr:col>
      <xdr:colOff>280950</xdr:colOff>
      <xdr:row>17</xdr:row>
      <xdr:rowOff>184640</xdr:rowOff>
    </xdr:to>
    <xdr:pic>
      <xdr:nvPicPr>
        <xdr:cNvPr id="70" name="Grafik 114" descr="Slowenien Flagge">
          <a:extLst>
            <a:ext uri="{FF2B5EF4-FFF2-40B4-BE49-F238E27FC236}">
              <a16:creationId xmlns:a16="http://schemas.microsoft.com/office/drawing/2014/main" id="{3A1DC731-96CD-4661-9EDA-CA9926047D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355" y="2555240"/>
          <a:ext cx="22507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60895</xdr:colOff>
      <xdr:row>22</xdr:row>
      <xdr:rowOff>41493</xdr:rowOff>
    </xdr:from>
    <xdr:to>
      <xdr:col>2</xdr:col>
      <xdr:colOff>270725</xdr:colOff>
      <xdr:row>22</xdr:row>
      <xdr:rowOff>185493</xdr:rowOff>
    </xdr:to>
    <xdr:pic>
      <xdr:nvPicPr>
        <xdr:cNvPr id="71" name="Grafik 46" descr="Spanien Flagge">
          <a:extLst>
            <a:ext uri="{FF2B5EF4-FFF2-40B4-BE49-F238E27FC236}">
              <a16:creationId xmlns:a16="http://schemas.microsoft.com/office/drawing/2014/main" id="{821E1632-0C94-4133-8DC1-2B6E4204A5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370" y="3699093"/>
          <a:ext cx="20983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45720</xdr:colOff>
      <xdr:row>37</xdr:row>
      <xdr:rowOff>45720</xdr:rowOff>
    </xdr:from>
    <xdr:to>
      <xdr:col>2</xdr:col>
      <xdr:colOff>272100</xdr:colOff>
      <xdr:row>37</xdr:row>
      <xdr:rowOff>189720</xdr:rowOff>
    </xdr:to>
    <xdr:pic>
      <xdr:nvPicPr>
        <xdr:cNvPr id="72" name="Grafik 117" descr="Schweden Flagge">
          <a:extLst>
            <a:ext uri="{FF2B5EF4-FFF2-40B4-BE49-F238E27FC236}">
              <a16:creationId xmlns:a16="http://schemas.microsoft.com/office/drawing/2014/main" id="{F2E5691A-21B4-4021-B0AE-B9997F010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" y="7132320"/>
          <a:ext cx="22638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40640</xdr:colOff>
      <xdr:row>18</xdr:row>
      <xdr:rowOff>50800</xdr:rowOff>
    </xdr:from>
    <xdr:to>
      <xdr:col>2</xdr:col>
      <xdr:colOff>274640</xdr:colOff>
      <xdr:row>18</xdr:row>
      <xdr:rowOff>194800</xdr:rowOff>
    </xdr:to>
    <xdr:pic>
      <xdr:nvPicPr>
        <xdr:cNvPr id="73" name="Grafik 118" descr="Schweiz Flagge">
          <a:extLst>
            <a:ext uri="{FF2B5EF4-FFF2-40B4-BE49-F238E27FC236}">
              <a16:creationId xmlns:a16="http://schemas.microsoft.com/office/drawing/2014/main" id="{A8A3C042-4A6C-4E80-ADD3-188A9653EA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115" y="2794000"/>
          <a:ext cx="23400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50800</xdr:colOff>
      <xdr:row>20</xdr:row>
      <xdr:rowOff>50800</xdr:rowOff>
    </xdr:from>
    <xdr:to>
      <xdr:col>2</xdr:col>
      <xdr:colOff>277180</xdr:colOff>
      <xdr:row>20</xdr:row>
      <xdr:rowOff>194800</xdr:rowOff>
    </xdr:to>
    <xdr:pic>
      <xdr:nvPicPr>
        <xdr:cNvPr id="74" name="Grafik 42" descr="Vereinigte Arabische Emirate Flagge">
          <a:extLst>
            <a:ext uri="{FF2B5EF4-FFF2-40B4-BE49-F238E27FC236}">
              <a16:creationId xmlns:a16="http://schemas.microsoft.com/office/drawing/2014/main" id="{94F751B9-065B-42D6-B484-7D39BF48AA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275" y="3251200"/>
          <a:ext cx="22638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60960</xdr:colOff>
      <xdr:row>10</xdr:row>
      <xdr:rowOff>40640</xdr:rowOff>
    </xdr:from>
    <xdr:to>
      <xdr:col>2</xdr:col>
      <xdr:colOff>280950</xdr:colOff>
      <xdr:row>10</xdr:row>
      <xdr:rowOff>184640</xdr:rowOff>
    </xdr:to>
    <xdr:pic>
      <xdr:nvPicPr>
        <xdr:cNvPr id="75" name="Grafik 47" descr="Vereinigte Staaten von Amerika (USA) Flagge">
          <a:extLst>
            <a:ext uri="{FF2B5EF4-FFF2-40B4-BE49-F238E27FC236}">
              <a16:creationId xmlns:a16="http://schemas.microsoft.com/office/drawing/2014/main" id="{A40E1AAC-BD9B-4138-957E-E58E5603F0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" y="955040"/>
          <a:ext cx="21999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45721</xdr:colOff>
      <xdr:row>36</xdr:row>
      <xdr:rowOff>38100</xdr:rowOff>
    </xdr:from>
    <xdr:to>
      <xdr:col>2</xdr:col>
      <xdr:colOff>287903</xdr:colOff>
      <xdr:row>36</xdr:row>
      <xdr:rowOff>182100</xdr:rowOff>
    </xdr:to>
    <xdr:pic>
      <xdr:nvPicPr>
        <xdr:cNvPr id="76" name="Grafik 96" descr="Norwegen Flagge">
          <a:extLst>
            <a:ext uri="{FF2B5EF4-FFF2-40B4-BE49-F238E27FC236}">
              <a16:creationId xmlns:a16="http://schemas.microsoft.com/office/drawing/2014/main" id="{A88B08A3-BE46-4E3D-B38E-19BE9EF8AD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6" y="6896100"/>
          <a:ext cx="242182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41031</xdr:colOff>
      <xdr:row>35</xdr:row>
      <xdr:rowOff>46892</xdr:rowOff>
    </xdr:from>
    <xdr:to>
      <xdr:col>2</xdr:col>
      <xdr:colOff>283213</xdr:colOff>
      <xdr:row>35</xdr:row>
      <xdr:rowOff>190892</xdr:rowOff>
    </xdr:to>
    <xdr:pic>
      <xdr:nvPicPr>
        <xdr:cNvPr id="77" name="Grafik 98" descr="Usbekistan Flagge">
          <a:extLst>
            <a:ext uri="{FF2B5EF4-FFF2-40B4-BE49-F238E27FC236}">
              <a16:creationId xmlns:a16="http://schemas.microsoft.com/office/drawing/2014/main" id="{CEFFC804-5EEE-4A1B-AE0F-0D76D13122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506" y="6676292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46892</xdr:colOff>
      <xdr:row>38</xdr:row>
      <xdr:rowOff>41031</xdr:rowOff>
    </xdr:from>
    <xdr:to>
      <xdr:col>2</xdr:col>
      <xdr:colOff>287766</xdr:colOff>
      <xdr:row>38</xdr:row>
      <xdr:rowOff>185031</xdr:rowOff>
    </xdr:to>
    <xdr:pic>
      <xdr:nvPicPr>
        <xdr:cNvPr id="78" name="Grafik 136" descr="Nordkorea Flagge">
          <a:extLst>
            <a:ext uri="{FF2B5EF4-FFF2-40B4-BE49-F238E27FC236}">
              <a16:creationId xmlns:a16="http://schemas.microsoft.com/office/drawing/2014/main" id="{491B9F46-E892-452F-8C37-B9A7AE3DA7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367" y="7356231"/>
          <a:ext cx="240874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45720</xdr:colOff>
      <xdr:row>14</xdr:row>
      <xdr:rowOff>41910</xdr:rowOff>
    </xdr:from>
    <xdr:to>
      <xdr:col>2</xdr:col>
      <xdr:colOff>286594</xdr:colOff>
      <xdr:row>14</xdr:row>
      <xdr:rowOff>185910</xdr:rowOff>
    </xdr:to>
    <xdr:pic>
      <xdr:nvPicPr>
        <xdr:cNvPr id="79" name="Grafik 31" descr="Weißrussland Flagge">
          <a:extLst>
            <a:ext uri="{FF2B5EF4-FFF2-40B4-BE49-F238E27FC236}">
              <a16:creationId xmlns:a16="http://schemas.microsoft.com/office/drawing/2014/main" id="{55F2A885-16B0-4D25-89E1-5B0648CB35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" y="1870710"/>
          <a:ext cx="240874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49530</xdr:colOff>
      <xdr:row>31</xdr:row>
      <xdr:rowOff>41910</xdr:rowOff>
    </xdr:from>
    <xdr:to>
      <xdr:col>2</xdr:col>
      <xdr:colOff>290404</xdr:colOff>
      <xdr:row>31</xdr:row>
      <xdr:rowOff>185910</xdr:rowOff>
    </xdr:to>
    <xdr:pic>
      <xdr:nvPicPr>
        <xdr:cNvPr id="80" name="Grafik 26" descr="Bulgarien Flagge">
          <a:extLst>
            <a:ext uri="{FF2B5EF4-FFF2-40B4-BE49-F238E27FC236}">
              <a16:creationId xmlns:a16="http://schemas.microsoft.com/office/drawing/2014/main" id="{CEDD3A5B-17F7-465E-9D5D-E9F21968C8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" y="5756910"/>
          <a:ext cx="240874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45721</xdr:colOff>
      <xdr:row>15</xdr:row>
      <xdr:rowOff>41910</xdr:rowOff>
    </xdr:from>
    <xdr:to>
      <xdr:col>2</xdr:col>
      <xdr:colOff>287903</xdr:colOff>
      <xdr:row>15</xdr:row>
      <xdr:rowOff>185910</xdr:rowOff>
    </xdr:to>
    <xdr:pic>
      <xdr:nvPicPr>
        <xdr:cNvPr id="81" name="Grafik 125" descr="Tschechische Republik Flagge">
          <a:extLst>
            <a:ext uri="{FF2B5EF4-FFF2-40B4-BE49-F238E27FC236}">
              <a16:creationId xmlns:a16="http://schemas.microsoft.com/office/drawing/2014/main" id="{0EC616A4-816B-4EA8-825C-7EE63F7039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6" y="2099310"/>
          <a:ext cx="242182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45720</xdr:colOff>
      <xdr:row>24</xdr:row>
      <xdr:rowOff>45720</xdr:rowOff>
    </xdr:from>
    <xdr:to>
      <xdr:col>2</xdr:col>
      <xdr:colOff>287640</xdr:colOff>
      <xdr:row>24</xdr:row>
      <xdr:rowOff>189720</xdr:rowOff>
    </xdr:to>
    <xdr:pic>
      <xdr:nvPicPr>
        <xdr:cNvPr id="82" name="Grafik 38" descr="Dänemark Flagge">
          <a:extLst>
            <a:ext uri="{FF2B5EF4-FFF2-40B4-BE49-F238E27FC236}">
              <a16:creationId xmlns:a16="http://schemas.microsoft.com/office/drawing/2014/main" id="{037E15A8-3CC6-4C6E-996F-D411EF848A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" y="4160520"/>
          <a:ext cx="241920" cy="144000"/>
        </a:xfrm>
        <a:prstGeom prst="rect">
          <a:avLst/>
        </a:prstGeom>
        <a:noFill/>
        <a:ln w="127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49530</xdr:colOff>
      <xdr:row>34</xdr:row>
      <xdr:rowOff>45720</xdr:rowOff>
    </xdr:from>
    <xdr:to>
      <xdr:col>2</xdr:col>
      <xdr:colOff>291450</xdr:colOff>
      <xdr:row>34</xdr:row>
      <xdr:rowOff>189720</xdr:rowOff>
    </xdr:to>
    <xdr:pic>
      <xdr:nvPicPr>
        <xdr:cNvPr id="83" name="Grafik 67" descr="Kasachstan Flagge">
          <a:extLst>
            <a:ext uri="{FF2B5EF4-FFF2-40B4-BE49-F238E27FC236}">
              <a16:creationId xmlns:a16="http://schemas.microsoft.com/office/drawing/2014/main" id="{2886FBC6-22C1-4E10-ABEC-E529708E19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" y="644652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41910</xdr:colOff>
      <xdr:row>39</xdr:row>
      <xdr:rowOff>41910</xdr:rowOff>
    </xdr:from>
    <xdr:to>
      <xdr:col>2</xdr:col>
      <xdr:colOff>283830</xdr:colOff>
      <xdr:row>39</xdr:row>
      <xdr:rowOff>185910</xdr:rowOff>
    </xdr:to>
    <xdr:pic>
      <xdr:nvPicPr>
        <xdr:cNvPr id="84" name="Grafik 77" descr="Litauen Flagge">
          <a:extLst>
            <a:ext uri="{FF2B5EF4-FFF2-40B4-BE49-F238E27FC236}">
              <a16:creationId xmlns:a16="http://schemas.microsoft.com/office/drawing/2014/main" id="{6A09E2C6-226D-4388-8BBD-5E25DEF5AF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385" y="758571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49530</xdr:colOff>
      <xdr:row>30</xdr:row>
      <xdr:rowOff>45720</xdr:rowOff>
    </xdr:from>
    <xdr:to>
      <xdr:col>2</xdr:col>
      <xdr:colOff>291450</xdr:colOff>
      <xdr:row>30</xdr:row>
      <xdr:rowOff>189720</xdr:rowOff>
    </xdr:to>
    <xdr:pic>
      <xdr:nvPicPr>
        <xdr:cNvPr id="85" name="Grafik 97" descr="Oman Flagge">
          <a:extLst>
            <a:ext uri="{FF2B5EF4-FFF2-40B4-BE49-F238E27FC236}">
              <a16:creationId xmlns:a16="http://schemas.microsoft.com/office/drawing/2014/main" id="{D45C47A9-5C32-4DE0-8EFC-4243F59D46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" y="553212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41911</xdr:colOff>
      <xdr:row>25</xdr:row>
      <xdr:rowOff>41910</xdr:rowOff>
    </xdr:from>
    <xdr:to>
      <xdr:col>2</xdr:col>
      <xdr:colOff>284093</xdr:colOff>
      <xdr:row>25</xdr:row>
      <xdr:rowOff>185910</xdr:rowOff>
    </xdr:to>
    <xdr:pic>
      <xdr:nvPicPr>
        <xdr:cNvPr id="86" name="Grafik 106" descr="Polen Flagge">
          <a:extLst>
            <a:ext uri="{FF2B5EF4-FFF2-40B4-BE49-F238E27FC236}">
              <a16:creationId xmlns:a16="http://schemas.microsoft.com/office/drawing/2014/main" id="{9A21B3F8-81C9-419E-BD3D-6F8989927F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386" y="4385310"/>
          <a:ext cx="242182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41910</xdr:colOff>
      <xdr:row>32</xdr:row>
      <xdr:rowOff>41910</xdr:rowOff>
    </xdr:from>
    <xdr:to>
      <xdr:col>2</xdr:col>
      <xdr:colOff>283830</xdr:colOff>
      <xdr:row>32</xdr:row>
      <xdr:rowOff>185910</xdr:rowOff>
    </xdr:to>
    <xdr:pic>
      <xdr:nvPicPr>
        <xdr:cNvPr id="87" name="Grafik 108" descr="Rumänien Flagge">
          <a:extLst>
            <a:ext uri="{FF2B5EF4-FFF2-40B4-BE49-F238E27FC236}">
              <a16:creationId xmlns:a16="http://schemas.microsoft.com/office/drawing/2014/main" id="{6C0F9934-D2BF-4873-A6EF-D0F318CEA4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385" y="598551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41910</xdr:colOff>
      <xdr:row>23</xdr:row>
      <xdr:rowOff>41910</xdr:rowOff>
    </xdr:from>
    <xdr:to>
      <xdr:col>2</xdr:col>
      <xdr:colOff>283830</xdr:colOff>
      <xdr:row>23</xdr:row>
      <xdr:rowOff>185910</xdr:rowOff>
    </xdr:to>
    <xdr:pic>
      <xdr:nvPicPr>
        <xdr:cNvPr id="88" name="Grafik 126" descr="Thailand Flagge">
          <a:extLst>
            <a:ext uri="{FF2B5EF4-FFF2-40B4-BE49-F238E27FC236}">
              <a16:creationId xmlns:a16="http://schemas.microsoft.com/office/drawing/2014/main" id="{0A718990-E66C-4855-A03D-63E95D58E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385" y="3928110"/>
          <a:ext cx="241920" cy="1440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99</xdr:row>
      <xdr:rowOff>0</xdr:rowOff>
    </xdr:from>
    <xdr:to>
      <xdr:col>5</xdr:col>
      <xdr:colOff>304800</xdr:colOff>
      <xdr:row>100</xdr:row>
      <xdr:rowOff>114300</xdr:rowOff>
    </xdr:to>
    <xdr:sp macro="" textlink="">
      <xdr:nvSpPr>
        <xdr:cNvPr id="2" name="AutoShape 750" descr="Bildergebnis für venezuela">
          <a:extLst>
            <a:ext uri="{FF2B5EF4-FFF2-40B4-BE49-F238E27FC236}">
              <a16:creationId xmlns:a16="http://schemas.microsoft.com/office/drawing/2014/main" id="{12A7ABD7-4000-4E49-A467-5C66A1BB7372}"/>
            </a:ext>
          </a:extLst>
        </xdr:cNvPr>
        <xdr:cNvSpPr>
          <a:spLocks noChangeAspect="1" noChangeArrowheads="1"/>
        </xdr:cNvSpPr>
      </xdr:nvSpPr>
      <xdr:spPr bwMode="auto">
        <a:xfrm>
          <a:off x="371475" y="152590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33</xdr:row>
      <xdr:rowOff>0</xdr:rowOff>
    </xdr:from>
    <xdr:to>
      <xdr:col>1</xdr:col>
      <xdr:colOff>312420</xdr:colOff>
      <xdr:row>33</xdr:row>
      <xdr:rowOff>304800</xdr:rowOff>
    </xdr:to>
    <xdr:sp macro="" textlink="">
      <xdr:nvSpPr>
        <xdr:cNvPr id="27" name="AutoShape 750" descr="Bildergebnis für venezuela">
          <a:extLst>
            <a:ext uri="{FF2B5EF4-FFF2-40B4-BE49-F238E27FC236}">
              <a16:creationId xmlns:a16="http://schemas.microsoft.com/office/drawing/2014/main" id="{FFDD69B9-AF7F-4ABB-915E-2E3AA3EABA8B}"/>
            </a:ext>
          </a:extLst>
        </xdr:cNvPr>
        <xdr:cNvSpPr>
          <a:spLocks noChangeAspect="1" noChangeArrowheads="1"/>
        </xdr:cNvSpPr>
      </xdr:nvSpPr>
      <xdr:spPr bwMode="auto">
        <a:xfrm>
          <a:off x="0" y="2449068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312420</xdr:colOff>
      <xdr:row>33</xdr:row>
      <xdr:rowOff>304800</xdr:rowOff>
    </xdr:to>
    <xdr:sp macro="" textlink="">
      <xdr:nvSpPr>
        <xdr:cNvPr id="28" name="AutoShape 753" descr="Bildergebnis für venezuela flagge">
          <a:extLst>
            <a:ext uri="{FF2B5EF4-FFF2-40B4-BE49-F238E27FC236}">
              <a16:creationId xmlns:a16="http://schemas.microsoft.com/office/drawing/2014/main" id="{D06F723A-BDD1-4C47-B2A5-513A2CD09A08}"/>
            </a:ext>
          </a:extLst>
        </xdr:cNvPr>
        <xdr:cNvSpPr>
          <a:spLocks noChangeAspect="1" noChangeArrowheads="1"/>
        </xdr:cNvSpPr>
      </xdr:nvSpPr>
      <xdr:spPr bwMode="auto">
        <a:xfrm>
          <a:off x="2552700" y="2449068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312420</xdr:colOff>
      <xdr:row>33</xdr:row>
      <xdr:rowOff>304800</xdr:rowOff>
    </xdr:to>
    <xdr:sp macro="" textlink="">
      <xdr:nvSpPr>
        <xdr:cNvPr id="29" name="AutoShape 754" descr="Bildergebnis für venezuela flagge">
          <a:extLst>
            <a:ext uri="{FF2B5EF4-FFF2-40B4-BE49-F238E27FC236}">
              <a16:creationId xmlns:a16="http://schemas.microsoft.com/office/drawing/2014/main" id="{07DF0937-57C5-489C-A168-84B86CF47D82}"/>
            </a:ext>
          </a:extLst>
        </xdr:cNvPr>
        <xdr:cNvSpPr>
          <a:spLocks noChangeAspect="1" noChangeArrowheads="1"/>
        </xdr:cNvSpPr>
      </xdr:nvSpPr>
      <xdr:spPr bwMode="auto">
        <a:xfrm>
          <a:off x="2552700" y="2449068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33</xdr:row>
      <xdr:rowOff>0</xdr:rowOff>
    </xdr:from>
    <xdr:to>
      <xdr:col>3</xdr:col>
      <xdr:colOff>312420</xdr:colOff>
      <xdr:row>33</xdr:row>
      <xdr:rowOff>304800</xdr:rowOff>
    </xdr:to>
    <xdr:sp macro="" textlink="">
      <xdr:nvSpPr>
        <xdr:cNvPr id="32" name="AutoShape 750" descr="Bildergebnis für venezuela">
          <a:extLst>
            <a:ext uri="{FF2B5EF4-FFF2-40B4-BE49-F238E27FC236}">
              <a16:creationId xmlns:a16="http://schemas.microsoft.com/office/drawing/2014/main" id="{B7976954-A164-4213-97A3-54E20D09C50F}"/>
            </a:ext>
          </a:extLst>
        </xdr:cNvPr>
        <xdr:cNvSpPr>
          <a:spLocks noChangeAspect="1" noChangeArrowheads="1"/>
        </xdr:cNvSpPr>
      </xdr:nvSpPr>
      <xdr:spPr bwMode="auto">
        <a:xfrm>
          <a:off x="2552700" y="2449068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236220</xdr:colOff>
      <xdr:row>4</xdr:row>
      <xdr:rowOff>76200</xdr:rowOff>
    </xdr:from>
    <xdr:to>
      <xdr:col>4</xdr:col>
      <xdr:colOff>205740</xdr:colOff>
      <xdr:row>6</xdr:row>
      <xdr:rowOff>157941</xdr:rowOff>
    </xdr:to>
    <xdr:pic>
      <xdr:nvPicPr>
        <xdr:cNvPr id="34" name="Grafik 1">
          <a:extLst>
            <a:ext uri="{FF2B5EF4-FFF2-40B4-BE49-F238E27FC236}">
              <a16:creationId xmlns:a16="http://schemas.microsoft.com/office/drawing/2014/main" id="{39DC47F3-470B-4BFE-9F92-74CF9577F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8920" y="914400"/>
          <a:ext cx="426720" cy="464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259080</xdr:colOff>
      <xdr:row>4</xdr:row>
      <xdr:rowOff>68580</xdr:rowOff>
    </xdr:from>
    <xdr:to>
      <xdr:col>8</xdr:col>
      <xdr:colOff>424</xdr:colOff>
      <xdr:row>6</xdr:row>
      <xdr:rowOff>142701</xdr:rowOff>
    </xdr:to>
    <xdr:pic>
      <xdr:nvPicPr>
        <xdr:cNvPr id="35" name="Grafik 2">
          <a:extLst>
            <a:ext uri="{FF2B5EF4-FFF2-40B4-BE49-F238E27FC236}">
              <a16:creationId xmlns:a16="http://schemas.microsoft.com/office/drawing/2014/main" id="{EE95B70E-EF00-48A8-B49A-5FF8AE7A85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1900" y="906780"/>
          <a:ext cx="44196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281940</xdr:colOff>
      <xdr:row>4</xdr:row>
      <xdr:rowOff>68580</xdr:rowOff>
    </xdr:from>
    <xdr:to>
      <xdr:col>11</xdr:col>
      <xdr:colOff>22860</xdr:colOff>
      <xdr:row>6</xdr:row>
      <xdr:rowOff>142701</xdr:rowOff>
    </xdr:to>
    <xdr:pic>
      <xdr:nvPicPr>
        <xdr:cNvPr id="36" name="Grafik 3">
          <a:extLst>
            <a:ext uri="{FF2B5EF4-FFF2-40B4-BE49-F238E27FC236}">
              <a16:creationId xmlns:a16="http://schemas.microsoft.com/office/drawing/2014/main" id="{AD77055F-32B4-40C6-97D3-E0D97A50E8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4880" y="906780"/>
          <a:ext cx="44958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747452</xdr:colOff>
      <xdr:row>3</xdr:row>
      <xdr:rowOff>54033</xdr:rowOff>
    </xdr:to>
    <xdr:pic>
      <xdr:nvPicPr>
        <xdr:cNvPr id="49" name="Grafik 2">
          <a:extLst>
            <a:ext uri="{FF2B5EF4-FFF2-40B4-BE49-F238E27FC236}">
              <a16:creationId xmlns:a16="http://schemas.microsoft.com/office/drawing/2014/main" id="{CEC0FBD0-767D-46FF-B83D-360025625F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47452" cy="10307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554181</xdr:colOff>
      <xdr:row>0</xdr:row>
      <xdr:rowOff>0</xdr:rowOff>
    </xdr:from>
    <xdr:to>
      <xdr:col>15</xdr:col>
      <xdr:colOff>186341</xdr:colOff>
      <xdr:row>3</xdr:row>
      <xdr:rowOff>6928</xdr:rowOff>
    </xdr:to>
    <xdr:pic>
      <xdr:nvPicPr>
        <xdr:cNvPr id="57" name="Grafik 56">
          <a:extLst>
            <a:ext uri="{FF2B5EF4-FFF2-40B4-BE49-F238E27FC236}">
              <a16:creationId xmlns:a16="http://schemas.microsoft.com/office/drawing/2014/main" id="{D8855795-74D3-4AB2-837A-A0429BEE29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78236" y="0"/>
          <a:ext cx="696939" cy="98367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20782</xdr:colOff>
      <xdr:row>34</xdr:row>
      <xdr:rowOff>13855</xdr:rowOff>
    </xdr:from>
    <xdr:to>
      <xdr:col>1</xdr:col>
      <xdr:colOff>333202</xdr:colOff>
      <xdr:row>35</xdr:row>
      <xdr:rowOff>90054</xdr:rowOff>
    </xdr:to>
    <xdr:sp macro="" textlink="">
      <xdr:nvSpPr>
        <xdr:cNvPr id="2" name="AutoShape 750" descr="Bildergebnis für venezuela">
          <a:extLst>
            <a:ext uri="{FF2B5EF4-FFF2-40B4-BE49-F238E27FC236}">
              <a16:creationId xmlns:a16="http://schemas.microsoft.com/office/drawing/2014/main" id="{955B572D-D83A-42BA-9D75-CBB3B9FA2E55}"/>
            </a:ext>
          </a:extLst>
        </xdr:cNvPr>
        <xdr:cNvSpPr>
          <a:spLocks noChangeAspect="1" noChangeArrowheads="1"/>
        </xdr:cNvSpPr>
      </xdr:nvSpPr>
      <xdr:spPr bwMode="auto">
        <a:xfrm>
          <a:off x="20782" y="7367155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312420</xdr:colOff>
      <xdr:row>35</xdr:row>
      <xdr:rowOff>76199</xdr:rowOff>
    </xdr:to>
    <xdr:sp macro="" textlink="">
      <xdr:nvSpPr>
        <xdr:cNvPr id="3" name="AutoShape 753" descr="Bildergebnis für venezuela flagge">
          <a:extLst>
            <a:ext uri="{FF2B5EF4-FFF2-40B4-BE49-F238E27FC236}">
              <a16:creationId xmlns:a16="http://schemas.microsoft.com/office/drawing/2014/main" id="{994E9A80-A56F-4FE4-9DF6-6EBE79A9E579}"/>
            </a:ext>
          </a:extLst>
        </xdr:cNvPr>
        <xdr:cNvSpPr>
          <a:spLocks noChangeAspect="1" noChangeArrowheads="1"/>
        </xdr:cNvSpPr>
      </xdr:nvSpPr>
      <xdr:spPr bwMode="auto">
        <a:xfrm>
          <a:off x="2057400" y="735330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312420</xdr:colOff>
      <xdr:row>35</xdr:row>
      <xdr:rowOff>76199</xdr:rowOff>
    </xdr:to>
    <xdr:sp macro="" textlink="">
      <xdr:nvSpPr>
        <xdr:cNvPr id="4" name="AutoShape 754" descr="Bildergebnis für venezuela flagge">
          <a:extLst>
            <a:ext uri="{FF2B5EF4-FFF2-40B4-BE49-F238E27FC236}">
              <a16:creationId xmlns:a16="http://schemas.microsoft.com/office/drawing/2014/main" id="{A2A945FD-D2A3-465D-883E-D608662BC2B2}"/>
            </a:ext>
          </a:extLst>
        </xdr:cNvPr>
        <xdr:cNvSpPr>
          <a:spLocks noChangeAspect="1" noChangeArrowheads="1"/>
        </xdr:cNvSpPr>
      </xdr:nvSpPr>
      <xdr:spPr bwMode="auto">
        <a:xfrm>
          <a:off x="2057400" y="735330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312420</xdr:colOff>
      <xdr:row>35</xdr:row>
      <xdr:rowOff>76199</xdr:rowOff>
    </xdr:to>
    <xdr:sp macro="" textlink="">
      <xdr:nvSpPr>
        <xdr:cNvPr id="5" name="AutoShape 750" descr="Bildergebnis für venezuela">
          <a:extLst>
            <a:ext uri="{FF2B5EF4-FFF2-40B4-BE49-F238E27FC236}">
              <a16:creationId xmlns:a16="http://schemas.microsoft.com/office/drawing/2014/main" id="{4A6B8A8D-5880-496B-9732-71F4C514FC32}"/>
            </a:ext>
          </a:extLst>
        </xdr:cNvPr>
        <xdr:cNvSpPr>
          <a:spLocks noChangeAspect="1" noChangeArrowheads="1"/>
        </xdr:cNvSpPr>
      </xdr:nvSpPr>
      <xdr:spPr bwMode="auto">
        <a:xfrm>
          <a:off x="2057400" y="735330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236220</xdr:colOff>
      <xdr:row>4</xdr:row>
      <xdr:rowOff>76200</xdr:rowOff>
    </xdr:from>
    <xdr:to>
      <xdr:col>5</xdr:col>
      <xdr:colOff>269240</xdr:colOff>
      <xdr:row>6</xdr:row>
      <xdr:rowOff>151015</xdr:rowOff>
    </xdr:to>
    <xdr:pic>
      <xdr:nvPicPr>
        <xdr:cNvPr id="6" name="Grafik 1">
          <a:extLst>
            <a:ext uri="{FF2B5EF4-FFF2-40B4-BE49-F238E27FC236}">
              <a16:creationId xmlns:a16="http://schemas.microsoft.com/office/drawing/2014/main" id="{7A889E04-9C0E-41BB-94AD-0210C9EFB9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3620" y="1280160"/>
          <a:ext cx="426720" cy="4634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259080</xdr:colOff>
      <xdr:row>4</xdr:row>
      <xdr:rowOff>68580</xdr:rowOff>
    </xdr:from>
    <xdr:to>
      <xdr:col>8</xdr:col>
      <xdr:colOff>307340</xdr:colOff>
      <xdr:row>6</xdr:row>
      <xdr:rowOff>135775</xdr:rowOff>
    </xdr:to>
    <xdr:pic>
      <xdr:nvPicPr>
        <xdr:cNvPr id="7" name="Grafik 2">
          <a:extLst>
            <a:ext uri="{FF2B5EF4-FFF2-40B4-BE49-F238E27FC236}">
              <a16:creationId xmlns:a16="http://schemas.microsoft.com/office/drawing/2014/main" id="{83F4B8F1-4EB2-4789-A154-F60A360B5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272540"/>
          <a:ext cx="441960" cy="4558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281940</xdr:colOff>
      <xdr:row>4</xdr:row>
      <xdr:rowOff>68580</xdr:rowOff>
    </xdr:from>
    <xdr:to>
      <xdr:col>11</xdr:col>
      <xdr:colOff>329776</xdr:colOff>
      <xdr:row>6</xdr:row>
      <xdr:rowOff>135775</xdr:rowOff>
    </xdr:to>
    <xdr:pic>
      <xdr:nvPicPr>
        <xdr:cNvPr id="8" name="Grafik 3">
          <a:extLst>
            <a:ext uri="{FF2B5EF4-FFF2-40B4-BE49-F238E27FC236}">
              <a16:creationId xmlns:a16="http://schemas.microsoft.com/office/drawing/2014/main" id="{10E42BEA-2058-4704-BAC1-389882542A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9580" y="1272540"/>
          <a:ext cx="449580" cy="4558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2</xdr:col>
      <xdr:colOff>269470</xdr:colOff>
      <xdr:row>3</xdr:row>
      <xdr:rowOff>88669</xdr:rowOff>
    </xdr:to>
    <xdr:pic>
      <xdr:nvPicPr>
        <xdr:cNvPr id="9" name="Grafik 2">
          <a:extLst>
            <a:ext uri="{FF2B5EF4-FFF2-40B4-BE49-F238E27FC236}">
              <a16:creationId xmlns:a16="http://schemas.microsoft.com/office/drawing/2014/main" id="{D5EE299D-EC53-4D74-A99C-03B054033F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49530" cy="10259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115146</xdr:colOff>
      <xdr:row>0</xdr:row>
      <xdr:rowOff>21167</xdr:rowOff>
    </xdr:from>
    <xdr:to>
      <xdr:col>16</xdr:col>
      <xdr:colOff>20836</xdr:colOff>
      <xdr:row>3</xdr:row>
      <xdr:rowOff>62731</xdr:rowOff>
    </xdr:to>
    <xdr:pic>
      <xdr:nvPicPr>
        <xdr:cNvPr id="10" name="Grafik 9">
          <a:extLst>
            <a:ext uri="{FF2B5EF4-FFF2-40B4-BE49-F238E27FC236}">
              <a16:creationId xmlns:a16="http://schemas.microsoft.com/office/drawing/2014/main" id="{4CA78FAC-91C0-4197-9ECA-209905401E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32313" y="21167"/>
          <a:ext cx="667690" cy="98348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93</xdr:row>
      <xdr:rowOff>0</xdr:rowOff>
    </xdr:from>
    <xdr:to>
      <xdr:col>5</xdr:col>
      <xdr:colOff>304800</xdr:colOff>
      <xdr:row>94</xdr:row>
      <xdr:rowOff>76199</xdr:rowOff>
    </xdr:to>
    <xdr:sp macro="" textlink="">
      <xdr:nvSpPr>
        <xdr:cNvPr id="91" name="AutoShape 750" descr="Bildergebnis für venezuela">
          <a:extLst>
            <a:ext uri="{FF2B5EF4-FFF2-40B4-BE49-F238E27FC236}">
              <a16:creationId xmlns:a16="http://schemas.microsoft.com/office/drawing/2014/main" id="{4685D24C-E144-4C4E-87E9-D5FC275B2175}"/>
            </a:ext>
          </a:extLst>
        </xdr:cNvPr>
        <xdr:cNvSpPr>
          <a:spLocks noChangeAspect="1" noChangeArrowheads="1"/>
        </xdr:cNvSpPr>
      </xdr:nvSpPr>
      <xdr:spPr bwMode="auto">
        <a:xfrm>
          <a:off x="371475" y="152590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40</xdr:row>
      <xdr:rowOff>0</xdr:rowOff>
    </xdr:from>
    <xdr:to>
      <xdr:col>1</xdr:col>
      <xdr:colOff>312420</xdr:colOff>
      <xdr:row>40</xdr:row>
      <xdr:rowOff>304800</xdr:rowOff>
    </xdr:to>
    <xdr:sp macro="" textlink="">
      <xdr:nvSpPr>
        <xdr:cNvPr id="11" name="AutoShape 750" descr="Bildergebnis für venezuela">
          <a:extLst>
            <a:ext uri="{FF2B5EF4-FFF2-40B4-BE49-F238E27FC236}">
              <a16:creationId xmlns:a16="http://schemas.microsoft.com/office/drawing/2014/main" id="{F0C28E74-4587-43CF-996C-FF3D38EA8013}"/>
            </a:ext>
          </a:extLst>
        </xdr:cNvPr>
        <xdr:cNvSpPr>
          <a:spLocks noChangeAspect="1" noChangeArrowheads="1"/>
        </xdr:cNvSpPr>
      </xdr:nvSpPr>
      <xdr:spPr bwMode="auto">
        <a:xfrm>
          <a:off x="0" y="914400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312420</xdr:colOff>
      <xdr:row>40</xdr:row>
      <xdr:rowOff>304800</xdr:rowOff>
    </xdr:to>
    <xdr:sp macro="" textlink="">
      <xdr:nvSpPr>
        <xdr:cNvPr id="12" name="AutoShape 753" descr="Bildergebnis für venezuela flagge">
          <a:extLst>
            <a:ext uri="{FF2B5EF4-FFF2-40B4-BE49-F238E27FC236}">
              <a16:creationId xmlns:a16="http://schemas.microsoft.com/office/drawing/2014/main" id="{26A26A37-8FCC-492E-A8A4-A94CDEEAF604}"/>
            </a:ext>
          </a:extLst>
        </xdr:cNvPr>
        <xdr:cNvSpPr>
          <a:spLocks noChangeAspect="1" noChangeArrowheads="1"/>
        </xdr:cNvSpPr>
      </xdr:nvSpPr>
      <xdr:spPr bwMode="auto">
        <a:xfrm>
          <a:off x="2552700" y="914400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312420</xdr:colOff>
      <xdr:row>40</xdr:row>
      <xdr:rowOff>304800</xdr:rowOff>
    </xdr:to>
    <xdr:sp macro="" textlink="">
      <xdr:nvSpPr>
        <xdr:cNvPr id="13" name="AutoShape 754" descr="Bildergebnis für venezuela flagge">
          <a:extLst>
            <a:ext uri="{FF2B5EF4-FFF2-40B4-BE49-F238E27FC236}">
              <a16:creationId xmlns:a16="http://schemas.microsoft.com/office/drawing/2014/main" id="{921CB115-B93E-4E1B-8154-3348DD1F74B8}"/>
            </a:ext>
          </a:extLst>
        </xdr:cNvPr>
        <xdr:cNvSpPr>
          <a:spLocks noChangeAspect="1" noChangeArrowheads="1"/>
        </xdr:cNvSpPr>
      </xdr:nvSpPr>
      <xdr:spPr bwMode="auto">
        <a:xfrm>
          <a:off x="2552700" y="914400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40</xdr:row>
      <xdr:rowOff>0</xdr:rowOff>
    </xdr:from>
    <xdr:to>
      <xdr:col>3</xdr:col>
      <xdr:colOff>312420</xdr:colOff>
      <xdr:row>40</xdr:row>
      <xdr:rowOff>304800</xdr:rowOff>
    </xdr:to>
    <xdr:sp macro="" textlink="">
      <xdr:nvSpPr>
        <xdr:cNvPr id="15" name="AutoShape 750" descr="Bildergebnis für venezuela">
          <a:extLst>
            <a:ext uri="{FF2B5EF4-FFF2-40B4-BE49-F238E27FC236}">
              <a16:creationId xmlns:a16="http://schemas.microsoft.com/office/drawing/2014/main" id="{87FD0C24-8766-4181-BA52-D665F279ECE7}"/>
            </a:ext>
          </a:extLst>
        </xdr:cNvPr>
        <xdr:cNvSpPr>
          <a:spLocks noChangeAspect="1" noChangeArrowheads="1"/>
        </xdr:cNvSpPr>
      </xdr:nvSpPr>
      <xdr:spPr bwMode="auto">
        <a:xfrm>
          <a:off x="2552700" y="914400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236220</xdr:colOff>
      <xdr:row>4</xdr:row>
      <xdr:rowOff>76200</xdr:rowOff>
    </xdr:from>
    <xdr:to>
      <xdr:col>3</xdr:col>
      <xdr:colOff>662940</xdr:colOff>
      <xdr:row>6</xdr:row>
      <xdr:rowOff>157942</xdr:rowOff>
    </xdr:to>
    <xdr:pic>
      <xdr:nvPicPr>
        <xdr:cNvPr id="17" name="Grafik 1">
          <a:extLst>
            <a:ext uri="{FF2B5EF4-FFF2-40B4-BE49-F238E27FC236}">
              <a16:creationId xmlns:a16="http://schemas.microsoft.com/office/drawing/2014/main" id="{7428E91E-3A3B-48C1-88AF-A0C14A5A49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8920" y="1051560"/>
          <a:ext cx="426720" cy="4627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259080</xdr:colOff>
      <xdr:row>4</xdr:row>
      <xdr:rowOff>68580</xdr:rowOff>
    </xdr:from>
    <xdr:to>
      <xdr:col>4</xdr:col>
      <xdr:colOff>701040</xdr:colOff>
      <xdr:row>6</xdr:row>
      <xdr:rowOff>142702</xdr:rowOff>
    </xdr:to>
    <xdr:pic>
      <xdr:nvPicPr>
        <xdr:cNvPr id="18" name="Grafik 2">
          <a:extLst>
            <a:ext uri="{FF2B5EF4-FFF2-40B4-BE49-F238E27FC236}">
              <a16:creationId xmlns:a16="http://schemas.microsoft.com/office/drawing/2014/main" id="{8AB10AEC-6E78-4A26-9DD1-446B793565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1900" y="1043940"/>
          <a:ext cx="441960" cy="455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281940</xdr:colOff>
      <xdr:row>4</xdr:row>
      <xdr:rowOff>68580</xdr:rowOff>
    </xdr:from>
    <xdr:to>
      <xdr:col>5</xdr:col>
      <xdr:colOff>729442</xdr:colOff>
      <xdr:row>6</xdr:row>
      <xdr:rowOff>142702</xdr:rowOff>
    </xdr:to>
    <xdr:pic>
      <xdr:nvPicPr>
        <xdr:cNvPr id="19" name="Grafik 3">
          <a:extLst>
            <a:ext uri="{FF2B5EF4-FFF2-40B4-BE49-F238E27FC236}">
              <a16:creationId xmlns:a16="http://schemas.microsoft.com/office/drawing/2014/main" id="{6B66AF13-664E-4D95-A700-9CE1A56789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4880" y="1043940"/>
          <a:ext cx="449580" cy="4551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747452</xdr:colOff>
      <xdr:row>3</xdr:row>
      <xdr:rowOff>45566</xdr:rowOff>
    </xdr:to>
    <xdr:pic>
      <xdr:nvPicPr>
        <xdr:cNvPr id="20" name="Grafik 2">
          <a:extLst>
            <a:ext uri="{FF2B5EF4-FFF2-40B4-BE49-F238E27FC236}">
              <a16:creationId xmlns:a16="http://schemas.microsoft.com/office/drawing/2014/main" id="{44AA3862-47A3-4DD2-9FC8-B9A32C66AC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47452" cy="1029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329237</xdr:colOff>
      <xdr:row>0</xdr:row>
      <xdr:rowOff>0</xdr:rowOff>
    </xdr:from>
    <xdr:to>
      <xdr:col>7</xdr:col>
      <xdr:colOff>14794</xdr:colOff>
      <xdr:row>2</xdr:row>
      <xdr:rowOff>252461</xdr:rowOff>
    </xdr:to>
    <xdr:pic>
      <xdr:nvPicPr>
        <xdr:cNvPr id="21" name="Grafik 20">
          <a:extLst>
            <a:ext uri="{FF2B5EF4-FFF2-40B4-BE49-F238E27FC236}">
              <a16:creationId xmlns:a16="http://schemas.microsoft.com/office/drawing/2014/main" id="{BBFD9ECF-8AC7-43A1-82B9-5FAE5CBB5C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54820" y="0"/>
          <a:ext cx="669807" cy="9403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3AA2B-F261-4170-84AD-31F483F92404}">
  <dimension ref="A1:C28"/>
  <sheetViews>
    <sheetView workbookViewId="0">
      <selection activeCell="B26" sqref="B26:B28"/>
    </sheetView>
  </sheetViews>
  <sheetFormatPr baseColWidth="10" defaultRowHeight="15" x14ac:dyDescent="0.25"/>
  <cols>
    <col min="1" max="1" width="17.28515625" style="468" customWidth="1"/>
    <col min="2" max="2" width="79" bestFit="1" customWidth="1"/>
    <col min="3" max="3" width="11.42578125" style="218"/>
  </cols>
  <sheetData>
    <row r="1" spans="1:3" ht="21" x14ac:dyDescent="0.35">
      <c r="A1" s="515" t="s">
        <v>636</v>
      </c>
      <c r="B1" s="516"/>
      <c r="C1" s="516"/>
    </row>
    <row r="2" spans="1:3" x14ac:dyDescent="0.25">
      <c r="A2" s="464" t="s">
        <v>641</v>
      </c>
      <c r="B2" s="461" t="s">
        <v>642</v>
      </c>
      <c r="C2" s="329"/>
    </row>
    <row r="3" spans="1:3" x14ac:dyDescent="0.25">
      <c r="A3" s="465"/>
      <c r="B3" s="463" t="s">
        <v>643</v>
      </c>
      <c r="C3" s="329"/>
    </row>
    <row r="4" spans="1:3" ht="21" x14ac:dyDescent="0.35">
      <c r="A4" s="330"/>
      <c r="B4" s="329"/>
      <c r="C4" s="329"/>
    </row>
    <row r="5" spans="1:3" x14ac:dyDescent="0.25">
      <c r="A5" s="466" t="s">
        <v>637</v>
      </c>
      <c r="B5" s="461" t="s">
        <v>654</v>
      </c>
    </row>
    <row r="6" spans="1:3" x14ac:dyDescent="0.25">
      <c r="A6" s="467" t="s">
        <v>638</v>
      </c>
      <c r="B6" s="462" t="s">
        <v>639</v>
      </c>
    </row>
    <row r="7" spans="1:3" x14ac:dyDescent="0.25">
      <c r="A7" s="465"/>
      <c r="B7" s="463" t="s">
        <v>640</v>
      </c>
    </row>
    <row r="9" spans="1:3" x14ac:dyDescent="0.25">
      <c r="A9" s="466" t="s">
        <v>652</v>
      </c>
      <c r="B9" s="517" t="s">
        <v>653</v>
      </c>
      <c r="C9" s="329"/>
    </row>
    <row r="10" spans="1:3" x14ac:dyDescent="0.25">
      <c r="A10" s="465" t="s">
        <v>638</v>
      </c>
      <c r="B10" s="519"/>
      <c r="C10" s="329"/>
    </row>
    <row r="11" spans="1:3" x14ac:dyDescent="0.25">
      <c r="C11" s="329"/>
    </row>
    <row r="12" spans="1:3" x14ac:dyDescent="0.25">
      <c r="A12" s="466" t="s">
        <v>644</v>
      </c>
      <c r="B12" s="461" t="s">
        <v>645</v>
      </c>
    </row>
    <row r="13" spans="1:3" x14ac:dyDescent="0.25">
      <c r="A13" s="467" t="s">
        <v>638</v>
      </c>
      <c r="B13" s="462" t="s">
        <v>646</v>
      </c>
    </row>
    <row r="14" spans="1:3" x14ac:dyDescent="0.25">
      <c r="A14" s="465"/>
      <c r="B14" s="463" t="s">
        <v>647</v>
      </c>
    </row>
    <row r="15" spans="1:3" x14ac:dyDescent="0.25">
      <c r="A15" s="465"/>
    </row>
    <row r="16" spans="1:3" x14ac:dyDescent="0.25">
      <c r="A16" s="466" t="s">
        <v>648</v>
      </c>
      <c r="B16" s="517" t="s">
        <v>651</v>
      </c>
    </row>
    <row r="17" spans="1:2" x14ac:dyDescent="0.25">
      <c r="A17" s="469" t="s">
        <v>649</v>
      </c>
      <c r="B17" s="518"/>
    </row>
    <row r="18" spans="1:2" x14ac:dyDescent="0.25">
      <c r="A18" s="469" t="s">
        <v>650</v>
      </c>
      <c r="B18" s="518"/>
    </row>
    <row r="19" spans="1:2" x14ac:dyDescent="0.25">
      <c r="A19" s="465" t="s">
        <v>638</v>
      </c>
      <c r="B19" s="463"/>
    </row>
    <row r="21" spans="1:2" x14ac:dyDescent="0.25">
      <c r="A21" s="470" t="s">
        <v>655</v>
      </c>
      <c r="B21" s="471" t="s">
        <v>656</v>
      </c>
    </row>
    <row r="23" spans="1:2" x14ac:dyDescent="0.25">
      <c r="A23" s="520" t="s">
        <v>657</v>
      </c>
      <c r="B23" s="461" t="s">
        <v>658</v>
      </c>
    </row>
    <row r="24" spans="1:2" x14ac:dyDescent="0.25">
      <c r="A24" s="521"/>
      <c r="B24" s="463" t="s">
        <v>659</v>
      </c>
    </row>
    <row r="26" spans="1:2" x14ac:dyDescent="0.25">
      <c r="A26" s="472" t="s">
        <v>660</v>
      </c>
      <c r="B26" s="517" t="s">
        <v>651</v>
      </c>
    </row>
    <row r="27" spans="1:2" x14ac:dyDescent="0.25">
      <c r="A27" s="473" t="s">
        <v>661</v>
      </c>
      <c r="B27" s="518"/>
    </row>
    <row r="28" spans="1:2" x14ac:dyDescent="0.25">
      <c r="A28" s="474" t="s">
        <v>662</v>
      </c>
      <c r="B28" s="519"/>
    </row>
  </sheetData>
  <mergeCells count="5">
    <mergeCell ref="A1:C1"/>
    <mergeCell ref="B16:B18"/>
    <mergeCell ref="B9:B10"/>
    <mergeCell ref="B26:B28"/>
    <mergeCell ref="A23:A24"/>
  </mergeCells>
  <pageMargins left="0" right="0" top="0.78740157480314965" bottom="0.78740157480314965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EBB1F-3D3F-462B-A9FE-EB396E950C3F}">
  <sheetPr>
    <tabColor rgb="FFFF0000"/>
  </sheetPr>
  <dimension ref="A1:Z48"/>
  <sheetViews>
    <sheetView tabSelected="1" zoomScaleNormal="100" workbookViewId="0">
      <selection activeCell="AA14" sqref="AA14"/>
    </sheetView>
  </sheetViews>
  <sheetFormatPr baseColWidth="10" defaultColWidth="11.5703125" defaultRowHeight="14.25" x14ac:dyDescent="0.25"/>
  <cols>
    <col min="1" max="2" width="2.7109375" style="292" customWidth="1"/>
    <col min="3" max="3" width="25.5703125" style="292" customWidth="1"/>
    <col min="4" max="4" width="11.5703125" style="292"/>
    <col min="5" max="5" width="4.28515625" style="292" bestFit="1" customWidth="1"/>
    <col min="6" max="6" width="11.5703125" style="292"/>
    <col min="7" max="7" width="2.7109375" style="292" customWidth="1"/>
    <col min="8" max="8" width="2.7109375" style="299" customWidth="1"/>
    <col min="9" max="9" width="5.7109375" style="299" customWidth="1"/>
    <col min="10" max="10" width="2.7109375" style="292" customWidth="1"/>
    <col min="11" max="11" width="8.7109375" style="292" bestFit="1" customWidth="1"/>
    <col min="12" max="12" width="9.7109375" style="292" bestFit="1" customWidth="1"/>
    <col min="13" max="13" width="22.5703125" style="292" bestFit="1" customWidth="1"/>
    <col min="14" max="15" width="2.7109375" style="299" customWidth="1"/>
    <col min="16" max="16" width="5.28515625" style="292" bestFit="1" customWidth="1"/>
    <col min="17" max="17" width="4.7109375" style="292" customWidth="1"/>
    <col min="18" max="18" width="19.7109375" style="292" customWidth="1"/>
    <col min="19" max="19" width="5.5703125" style="292" bestFit="1" customWidth="1"/>
    <col min="20" max="20" width="4.7109375" style="292" customWidth="1"/>
    <col min="21" max="21" width="19.7109375" style="292" customWidth="1"/>
    <col min="22" max="23" width="2.7109375" style="298" customWidth="1"/>
    <col min="24" max="24" width="7.28515625" style="292" bestFit="1" customWidth="1"/>
    <col min="25" max="25" width="26.7109375" style="292" bestFit="1" customWidth="1"/>
    <col min="26" max="26" width="2.7109375" style="292" customWidth="1"/>
    <col min="27" max="16384" width="11.5703125" style="292"/>
  </cols>
  <sheetData>
    <row r="1" spans="1:26" ht="54" customHeight="1" thickTop="1" thickBot="1" x14ac:dyDescent="0.3">
      <c r="A1" s="368"/>
      <c r="B1" s="371"/>
      <c r="C1" s="530" t="s">
        <v>403</v>
      </c>
      <c r="D1" s="530"/>
      <c r="E1" s="530"/>
      <c r="F1" s="530"/>
      <c r="G1" s="372"/>
      <c r="H1" s="373"/>
      <c r="I1" s="362"/>
      <c r="J1" s="311"/>
      <c r="K1" s="327" t="s">
        <v>392</v>
      </c>
      <c r="L1" s="328" t="s">
        <v>629</v>
      </c>
      <c r="M1" s="327" t="s">
        <v>563</v>
      </c>
      <c r="N1" s="315"/>
      <c r="O1" s="308"/>
      <c r="P1" s="522" t="s">
        <v>628</v>
      </c>
      <c r="Q1" s="522"/>
      <c r="R1" s="522"/>
      <c r="S1" s="522"/>
      <c r="T1" s="522"/>
      <c r="U1" s="522"/>
      <c r="V1" s="309"/>
      <c r="W1" s="316"/>
      <c r="X1" s="320" t="s">
        <v>630</v>
      </c>
      <c r="Y1" s="321" t="s">
        <v>404</v>
      </c>
      <c r="Z1" s="318"/>
    </row>
    <row r="2" spans="1:26" ht="18" customHeight="1" thickBot="1" x14ac:dyDescent="0.3">
      <c r="A2" s="369"/>
      <c r="B2" s="374"/>
      <c r="C2" s="536" t="s">
        <v>397</v>
      </c>
      <c r="D2" s="537"/>
      <c r="E2" s="537"/>
      <c r="F2" s="538"/>
      <c r="G2" s="378"/>
      <c r="H2" s="379"/>
      <c r="I2" s="363"/>
      <c r="J2" s="307"/>
      <c r="K2" s="383">
        <v>1964</v>
      </c>
      <c r="L2" s="384" t="s">
        <v>1</v>
      </c>
      <c r="M2" s="385" t="s">
        <v>2</v>
      </c>
      <c r="N2" s="303"/>
      <c r="O2" s="325"/>
      <c r="P2" s="326" t="s">
        <v>436</v>
      </c>
      <c r="Q2" s="523" t="s">
        <v>621</v>
      </c>
      <c r="R2" s="524"/>
      <c r="S2" s="326" t="s">
        <v>436</v>
      </c>
      <c r="T2" s="523" t="s">
        <v>621</v>
      </c>
      <c r="U2" s="525"/>
      <c r="V2" s="306"/>
      <c r="W2" s="317"/>
      <c r="X2" s="322" t="s">
        <v>121</v>
      </c>
      <c r="Y2" s="336" t="s">
        <v>406</v>
      </c>
      <c r="Z2" s="319"/>
    </row>
    <row r="3" spans="1:26" ht="18" customHeight="1" thickBot="1" x14ac:dyDescent="0.3">
      <c r="A3" s="369"/>
      <c r="B3" s="374"/>
      <c r="C3" s="533" t="s">
        <v>426</v>
      </c>
      <c r="D3" s="534"/>
      <c r="E3" s="534"/>
      <c r="F3" s="535"/>
      <c r="G3" s="380"/>
      <c r="H3" s="381"/>
      <c r="I3" s="364"/>
      <c r="J3" s="307"/>
      <c r="K3" s="386">
        <v>1965</v>
      </c>
      <c r="L3" s="387" t="s">
        <v>4</v>
      </c>
      <c r="M3" s="388" t="s">
        <v>5</v>
      </c>
      <c r="N3" s="303"/>
      <c r="O3" s="305"/>
      <c r="P3" s="312" t="s">
        <v>73</v>
      </c>
      <c r="Q3" s="293"/>
      <c r="R3" s="294" t="s">
        <v>235</v>
      </c>
      <c r="S3" s="312" t="s">
        <v>257</v>
      </c>
      <c r="T3" s="293"/>
      <c r="U3" s="294" t="s">
        <v>258</v>
      </c>
      <c r="V3" s="310"/>
      <c r="W3" s="317"/>
      <c r="X3" s="323" t="s">
        <v>122</v>
      </c>
      <c r="Y3" s="337" t="s">
        <v>407</v>
      </c>
      <c r="Z3" s="319"/>
    </row>
    <row r="4" spans="1:26" ht="18" customHeight="1" thickBot="1" x14ac:dyDescent="0.3">
      <c r="A4" s="369"/>
      <c r="B4" s="374"/>
      <c r="C4" s="374"/>
      <c r="D4" s="374"/>
      <c r="E4" s="374"/>
      <c r="F4" s="374"/>
      <c r="G4" s="374"/>
      <c r="H4" s="375"/>
      <c r="I4" s="365"/>
      <c r="J4" s="307"/>
      <c r="K4" s="386">
        <v>1968</v>
      </c>
      <c r="L4" s="387" t="s">
        <v>7</v>
      </c>
      <c r="M4" s="388" t="s">
        <v>8</v>
      </c>
      <c r="N4" s="303"/>
      <c r="O4" s="305"/>
      <c r="P4" s="313" t="s">
        <v>339</v>
      </c>
      <c r="Q4" s="295"/>
      <c r="R4" s="296" t="s">
        <v>340</v>
      </c>
      <c r="S4" s="313" t="s">
        <v>247</v>
      </c>
      <c r="T4" s="295"/>
      <c r="U4" s="296" t="s">
        <v>248</v>
      </c>
      <c r="V4" s="310"/>
      <c r="W4" s="317"/>
      <c r="X4" s="323" t="s">
        <v>123</v>
      </c>
      <c r="Y4" s="337" t="s">
        <v>408</v>
      </c>
      <c r="Z4" s="319"/>
    </row>
    <row r="5" spans="1:26" ht="18" customHeight="1" x14ac:dyDescent="0.25">
      <c r="A5" s="369"/>
      <c r="B5" s="374"/>
      <c r="C5" s="536" t="s">
        <v>427</v>
      </c>
      <c r="D5" s="537"/>
      <c r="E5" s="537"/>
      <c r="F5" s="538"/>
      <c r="G5" s="378"/>
      <c r="H5" s="379"/>
      <c r="I5" s="363"/>
      <c r="J5" s="307"/>
      <c r="K5" s="386">
        <v>1970</v>
      </c>
      <c r="L5" s="387" t="s">
        <v>10</v>
      </c>
      <c r="M5" s="388" t="s">
        <v>11</v>
      </c>
      <c r="N5" s="303"/>
      <c r="O5" s="305"/>
      <c r="P5" s="313" t="s">
        <v>264</v>
      </c>
      <c r="Q5" s="295"/>
      <c r="R5" s="296" t="s">
        <v>265</v>
      </c>
      <c r="S5" s="313" t="s">
        <v>206</v>
      </c>
      <c r="T5" s="295"/>
      <c r="U5" s="296" t="s">
        <v>241</v>
      </c>
      <c r="V5" s="310"/>
      <c r="W5" s="317"/>
      <c r="X5" s="323" t="s">
        <v>125</v>
      </c>
      <c r="Y5" s="337" t="s">
        <v>409</v>
      </c>
      <c r="Z5" s="319"/>
    </row>
    <row r="6" spans="1:26" ht="18" customHeight="1" thickBot="1" x14ac:dyDescent="0.3">
      <c r="A6" s="369"/>
      <c r="B6" s="374"/>
      <c r="C6" s="533" t="s">
        <v>426</v>
      </c>
      <c r="D6" s="534"/>
      <c r="E6" s="534"/>
      <c r="F6" s="535"/>
      <c r="G6" s="380"/>
      <c r="H6" s="381"/>
      <c r="I6" s="364"/>
      <c r="J6" s="307"/>
      <c r="K6" s="386">
        <v>1971</v>
      </c>
      <c r="L6" s="387" t="s">
        <v>13</v>
      </c>
      <c r="M6" s="388" t="s">
        <v>14</v>
      </c>
      <c r="N6" s="303"/>
      <c r="O6" s="305"/>
      <c r="P6" s="313" t="s">
        <v>324</v>
      </c>
      <c r="Q6" s="295"/>
      <c r="R6" s="296" t="s">
        <v>325</v>
      </c>
      <c r="S6" s="313" t="s">
        <v>345</v>
      </c>
      <c r="T6" s="295"/>
      <c r="U6" s="296" t="s">
        <v>346</v>
      </c>
      <c r="V6" s="310"/>
      <c r="W6" s="317"/>
      <c r="X6" s="323" t="s">
        <v>124</v>
      </c>
      <c r="Y6" s="337" t="s">
        <v>410</v>
      </c>
      <c r="Z6" s="319"/>
    </row>
    <row r="7" spans="1:26" ht="18" customHeight="1" thickBot="1" x14ac:dyDescent="0.3">
      <c r="A7" s="369"/>
      <c r="B7" s="374"/>
      <c r="C7" s="374"/>
      <c r="D7" s="374"/>
      <c r="E7" s="374"/>
      <c r="F7" s="374"/>
      <c r="G7" s="374"/>
      <c r="H7" s="375"/>
      <c r="I7" s="365"/>
      <c r="J7" s="307"/>
      <c r="K7" s="386">
        <v>1973</v>
      </c>
      <c r="L7" s="387" t="s">
        <v>16</v>
      </c>
      <c r="M7" s="388" t="s">
        <v>17</v>
      </c>
      <c r="N7" s="303"/>
      <c r="O7" s="305"/>
      <c r="P7" s="313" t="s">
        <v>25</v>
      </c>
      <c r="Q7" s="295"/>
      <c r="R7" s="296" t="s">
        <v>216</v>
      </c>
      <c r="S7" s="313" t="s">
        <v>332</v>
      </c>
      <c r="T7" s="295"/>
      <c r="U7" s="296" t="s">
        <v>333</v>
      </c>
      <c r="V7" s="310"/>
      <c r="W7" s="317"/>
      <c r="X7" s="323" t="s">
        <v>126</v>
      </c>
      <c r="Y7" s="337" t="s">
        <v>411</v>
      </c>
      <c r="Z7" s="319"/>
    </row>
    <row r="8" spans="1:26" ht="18" customHeight="1" thickTop="1" thickBot="1" x14ac:dyDescent="0.3">
      <c r="A8" s="369"/>
      <c r="B8" s="311"/>
      <c r="C8" s="357"/>
      <c r="D8" s="357"/>
      <c r="E8" s="357"/>
      <c r="F8" s="357"/>
      <c r="G8" s="358"/>
      <c r="H8" s="375"/>
      <c r="I8" s="363"/>
      <c r="J8" s="307"/>
      <c r="K8" s="386">
        <v>1974</v>
      </c>
      <c r="L8" s="387" t="s">
        <v>19</v>
      </c>
      <c r="M8" s="388" t="s">
        <v>20</v>
      </c>
      <c r="N8" s="303"/>
      <c r="O8" s="305"/>
      <c r="P8" s="313" t="s">
        <v>253</v>
      </c>
      <c r="Q8" s="295"/>
      <c r="R8" s="296" t="s">
        <v>254</v>
      </c>
      <c r="S8" s="313" t="s">
        <v>45</v>
      </c>
      <c r="T8" s="295"/>
      <c r="U8" s="296" t="s">
        <v>221</v>
      </c>
      <c r="V8" s="310"/>
      <c r="W8" s="317"/>
      <c r="X8" s="323" t="s">
        <v>127</v>
      </c>
      <c r="Y8" s="337" t="s">
        <v>412</v>
      </c>
      <c r="Z8" s="319"/>
    </row>
    <row r="9" spans="1:26" ht="18" customHeight="1" x14ac:dyDescent="0.25">
      <c r="A9" s="369"/>
      <c r="B9" s="307"/>
      <c r="C9" s="539" t="s">
        <v>398</v>
      </c>
      <c r="D9" s="540"/>
      <c r="E9" s="540"/>
      <c r="F9" s="541"/>
      <c r="G9" s="359"/>
      <c r="H9" s="379"/>
      <c r="I9" s="366"/>
      <c r="J9" s="307"/>
      <c r="K9" s="386">
        <v>1975</v>
      </c>
      <c r="L9" s="387" t="s">
        <v>1</v>
      </c>
      <c r="M9" s="388" t="s">
        <v>2</v>
      </c>
      <c r="N9" s="303"/>
      <c r="O9" s="305"/>
      <c r="P9" s="313" t="s">
        <v>202</v>
      </c>
      <c r="Q9" s="295"/>
      <c r="R9" s="296" t="s">
        <v>234</v>
      </c>
      <c r="S9" s="313" t="s">
        <v>226</v>
      </c>
      <c r="T9" s="295"/>
      <c r="U9" s="296" t="s">
        <v>227</v>
      </c>
      <c r="V9" s="310"/>
      <c r="W9" s="317"/>
      <c r="X9" s="323" t="s">
        <v>128</v>
      </c>
      <c r="Y9" s="337" t="s">
        <v>413</v>
      </c>
      <c r="Z9" s="319"/>
    </row>
    <row r="10" spans="1:26" ht="18" customHeight="1" x14ac:dyDescent="0.25">
      <c r="A10" s="369"/>
      <c r="B10" s="307"/>
      <c r="C10" s="526" t="s">
        <v>400</v>
      </c>
      <c r="D10" s="528"/>
      <c r="E10" s="492"/>
      <c r="F10" s="531" t="s">
        <v>396</v>
      </c>
      <c r="G10" s="360"/>
      <c r="H10" s="382"/>
      <c r="I10" s="366"/>
      <c r="J10" s="307"/>
      <c r="K10" s="386">
        <v>1976</v>
      </c>
      <c r="L10" s="387" t="s">
        <v>7</v>
      </c>
      <c r="M10" s="388" t="s">
        <v>23</v>
      </c>
      <c r="N10" s="303"/>
      <c r="O10" s="305"/>
      <c r="P10" s="313" t="s">
        <v>16</v>
      </c>
      <c r="Q10" s="295"/>
      <c r="R10" s="296" t="s">
        <v>213</v>
      </c>
      <c r="S10" s="313" t="s">
        <v>207</v>
      </c>
      <c r="T10" s="295"/>
      <c r="U10" s="296" t="s">
        <v>304</v>
      </c>
      <c r="V10" s="310"/>
      <c r="W10" s="317"/>
      <c r="X10" s="323" t="s">
        <v>129</v>
      </c>
      <c r="Y10" s="337" t="s">
        <v>414</v>
      </c>
      <c r="Z10" s="319"/>
    </row>
    <row r="11" spans="1:26" ht="18" customHeight="1" thickBot="1" x14ac:dyDescent="0.3">
      <c r="A11" s="369"/>
      <c r="B11" s="307"/>
      <c r="C11" s="527"/>
      <c r="D11" s="529"/>
      <c r="E11" s="498" t="s">
        <v>399</v>
      </c>
      <c r="F11" s="532"/>
      <c r="G11" s="360"/>
      <c r="H11" s="382"/>
      <c r="I11" s="365"/>
      <c r="J11" s="307"/>
      <c r="K11" s="386">
        <v>1977</v>
      </c>
      <c r="L11" s="387" t="s">
        <v>25</v>
      </c>
      <c r="M11" s="388" t="s">
        <v>26</v>
      </c>
      <c r="N11" s="303"/>
      <c r="O11" s="305"/>
      <c r="P11" s="313" t="s">
        <v>4</v>
      </c>
      <c r="Q11" s="295"/>
      <c r="R11" s="296" t="s">
        <v>222</v>
      </c>
      <c r="S11" s="313" t="s">
        <v>208</v>
      </c>
      <c r="T11" s="295"/>
      <c r="U11" s="296" t="s">
        <v>224</v>
      </c>
      <c r="V11" s="310"/>
      <c r="W11" s="317"/>
      <c r="X11" s="323" t="s">
        <v>161</v>
      </c>
      <c r="Y11" s="338" t="s">
        <v>415</v>
      </c>
      <c r="Z11" s="319"/>
    </row>
    <row r="12" spans="1:26" ht="18" customHeight="1" thickBot="1" x14ac:dyDescent="0.3">
      <c r="A12" s="369"/>
      <c r="B12" s="346"/>
      <c r="C12" s="493" t="s">
        <v>668</v>
      </c>
      <c r="D12" s="542" t="str">
        <f>IF(ISERROR(VLOOKUP(D10,Parameter!F3:I74,4,FALSE)),"no correct Year selected !",VLOOKUP(D10,Parameter!F3:I74,4,FALSE))</f>
        <v>no correct Year selected !</v>
      </c>
      <c r="E12" s="542"/>
      <c r="F12" s="542"/>
      <c r="G12" s="348"/>
      <c r="H12" s="375"/>
      <c r="I12" s="363"/>
      <c r="J12" s="307"/>
      <c r="K12" s="386">
        <v>1979</v>
      </c>
      <c r="L12" s="387" t="s">
        <v>28</v>
      </c>
      <c r="M12" s="388" t="s">
        <v>29</v>
      </c>
      <c r="N12" s="303"/>
      <c r="O12" s="305"/>
      <c r="P12" s="313" t="s">
        <v>199</v>
      </c>
      <c r="Q12" s="295"/>
      <c r="R12" s="296" t="s">
        <v>266</v>
      </c>
      <c r="S12" s="313" t="s">
        <v>347</v>
      </c>
      <c r="T12" s="295"/>
      <c r="U12" s="296" t="s">
        <v>348</v>
      </c>
      <c r="V12" s="310"/>
      <c r="W12" s="317"/>
      <c r="X12" s="323" t="s">
        <v>162</v>
      </c>
      <c r="Y12" s="338" t="s">
        <v>416</v>
      </c>
      <c r="Z12" s="319"/>
    </row>
    <row r="13" spans="1:26" ht="18" customHeight="1" thickTop="1" thickBot="1" x14ac:dyDescent="0.3">
      <c r="A13" s="369"/>
      <c r="B13" s="374"/>
      <c r="C13" s="374"/>
      <c r="D13" s="374"/>
      <c r="E13" s="374"/>
      <c r="F13" s="374"/>
      <c r="G13" s="374"/>
      <c r="H13" s="375"/>
      <c r="I13" s="366"/>
      <c r="J13" s="307"/>
      <c r="K13" s="386">
        <v>1980</v>
      </c>
      <c r="L13" s="387" t="s">
        <v>31</v>
      </c>
      <c r="M13" s="388" t="s">
        <v>32</v>
      </c>
      <c r="N13" s="303"/>
      <c r="O13" s="305"/>
      <c r="P13" s="313" t="s">
        <v>309</v>
      </c>
      <c r="Q13" s="295"/>
      <c r="R13" s="296" t="s">
        <v>310</v>
      </c>
      <c r="S13" s="313" t="s">
        <v>287</v>
      </c>
      <c r="T13" s="295"/>
      <c r="U13" s="296" t="s">
        <v>288</v>
      </c>
      <c r="V13" s="310"/>
      <c r="W13" s="317"/>
      <c r="X13" s="323" t="s">
        <v>163</v>
      </c>
      <c r="Y13" s="338" t="s">
        <v>417</v>
      </c>
      <c r="Z13" s="319"/>
    </row>
    <row r="14" spans="1:26" ht="18" customHeight="1" thickTop="1" thickBot="1" x14ac:dyDescent="0.3">
      <c r="A14" s="369"/>
      <c r="B14" s="308"/>
      <c r="C14" s="353"/>
      <c r="D14" s="353"/>
      <c r="E14" s="353"/>
      <c r="F14" s="353"/>
      <c r="G14" s="354"/>
      <c r="H14" s="375"/>
      <c r="I14" s="366"/>
      <c r="J14" s="307"/>
      <c r="K14" s="386">
        <v>1981</v>
      </c>
      <c r="L14" s="387" t="s">
        <v>34</v>
      </c>
      <c r="M14" s="388" t="s">
        <v>35</v>
      </c>
      <c r="N14" s="303"/>
      <c r="O14" s="305"/>
      <c r="P14" s="313" t="s">
        <v>326</v>
      </c>
      <c r="Q14" s="295"/>
      <c r="R14" s="296" t="s">
        <v>327</v>
      </c>
      <c r="S14" s="313" t="s">
        <v>305</v>
      </c>
      <c r="T14" s="295"/>
      <c r="U14" s="296" t="s">
        <v>306</v>
      </c>
      <c r="V14" s="310"/>
      <c r="W14" s="317"/>
      <c r="X14" s="323" t="s">
        <v>164</v>
      </c>
      <c r="Y14" s="338" t="s">
        <v>418</v>
      </c>
      <c r="Z14" s="319"/>
    </row>
    <row r="15" spans="1:26" ht="18" customHeight="1" x14ac:dyDescent="0.25">
      <c r="A15" s="369"/>
      <c r="B15" s="305"/>
      <c r="C15" s="549" t="s">
        <v>395</v>
      </c>
      <c r="D15" s="550"/>
      <c r="E15" s="550"/>
      <c r="F15" s="551"/>
      <c r="G15" s="355"/>
      <c r="H15" s="379"/>
      <c r="I15" s="365"/>
      <c r="J15" s="307"/>
      <c r="K15" s="386">
        <v>1982</v>
      </c>
      <c r="L15" s="387" t="s">
        <v>1</v>
      </c>
      <c r="M15" s="388" t="s">
        <v>2</v>
      </c>
      <c r="N15" s="303"/>
      <c r="O15" s="305"/>
      <c r="P15" s="313" t="s">
        <v>281</v>
      </c>
      <c r="Q15" s="295"/>
      <c r="R15" s="297" t="s">
        <v>282</v>
      </c>
      <c r="S15" s="313" t="s">
        <v>334</v>
      </c>
      <c r="T15" s="295"/>
      <c r="U15" s="296" t="s">
        <v>335</v>
      </c>
      <c r="V15" s="310"/>
      <c r="W15" s="317"/>
      <c r="X15" s="323" t="s">
        <v>165</v>
      </c>
      <c r="Y15" s="338" t="s">
        <v>419</v>
      </c>
      <c r="Z15" s="319"/>
    </row>
    <row r="16" spans="1:26" ht="18" customHeight="1" x14ac:dyDescent="0.25">
      <c r="A16" s="369"/>
      <c r="B16" s="305"/>
      <c r="C16" s="545" t="s">
        <v>401</v>
      </c>
      <c r="D16" s="547"/>
      <c r="E16" s="497"/>
      <c r="F16" s="531" t="s">
        <v>396</v>
      </c>
      <c r="G16" s="356"/>
      <c r="H16" s="382"/>
      <c r="I16" s="363"/>
      <c r="J16" s="307"/>
      <c r="K16" s="386">
        <v>1983</v>
      </c>
      <c r="L16" s="387" t="s">
        <v>38</v>
      </c>
      <c r="M16" s="388" t="s">
        <v>39</v>
      </c>
      <c r="N16" s="303"/>
      <c r="O16" s="305"/>
      <c r="P16" s="313" t="s">
        <v>31</v>
      </c>
      <c r="Q16" s="295"/>
      <c r="R16" s="296" t="s">
        <v>246</v>
      </c>
      <c r="S16" s="313" t="s">
        <v>292</v>
      </c>
      <c r="T16" s="295"/>
      <c r="U16" s="296" t="s">
        <v>293</v>
      </c>
      <c r="V16" s="310"/>
      <c r="W16" s="317"/>
      <c r="X16" s="323" t="s">
        <v>166</v>
      </c>
      <c r="Y16" s="338" t="s">
        <v>420</v>
      </c>
      <c r="Z16" s="319"/>
    </row>
    <row r="17" spans="1:26" ht="18" customHeight="1" thickBot="1" x14ac:dyDescent="0.3">
      <c r="A17" s="369"/>
      <c r="B17" s="305"/>
      <c r="C17" s="546"/>
      <c r="D17" s="548"/>
      <c r="E17" s="498" t="s">
        <v>399</v>
      </c>
      <c r="F17" s="532"/>
      <c r="G17" s="356"/>
      <c r="H17" s="382"/>
      <c r="I17" s="366"/>
      <c r="J17" s="307"/>
      <c r="K17" s="386">
        <v>1984</v>
      </c>
      <c r="L17" s="387" t="s">
        <v>10</v>
      </c>
      <c r="M17" s="388" t="s">
        <v>41</v>
      </c>
      <c r="N17" s="303"/>
      <c r="O17" s="305"/>
      <c r="P17" s="313" t="s">
        <v>89</v>
      </c>
      <c r="Q17" s="295"/>
      <c r="R17" s="296" t="s">
        <v>236</v>
      </c>
      <c r="S17" s="313" t="s">
        <v>307</v>
      </c>
      <c r="T17" s="295"/>
      <c r="U17" s="296" t="s">
        <v>308</v>
      </c>
      <c r="V17" s="310"/>
      <c r="W17" s="317"/>
      <c r="X17" s="323" t="s">
        <v>167</v>
      </c>
      <c r="Y17" s="338" t="s">
        <v>421</v>
      </c>
      <c r="Z17" s="319"/>
    </row>
    <row r="18" spans="1:26" ht="18" customHeight="1" thickBot="1" x14ac:dyDescent="0.3">
      <c r="A18" s="369"/>
      <c r="B18" s="343"/>
      <c r="C18" s="494" t="s">
        <v>669</v>
      </c>
      <c r="D18" s="543" t="str">
        <f>IF(ISERROR(VLOOKUP(D16,Parameter!O3:P89,2,FALSE)),"no correct Nation selected !",VLOOKUP(D16,Parameter!O3:P89,2,FALSE))</f>
        <v>no correct Nation selected !</v>
      </c>
      <c r="E18" s="543"/>
      <c r="F18" s="543"/>
      <c r="G18" s="345"/>
      <c r="H18" s="375"/>
      <c r="I18" s="366"/>
      <c r="J18" s="307"/>
      <c r="K18" s="386">
        <v>1985</v>
      </c>
      <c r="L18" s="387" t="s">
        <v>34</v>
      </c>
      <c r="M18" s="388" t="s">
        <v>43</v>
      </c>
      <c r="N18" s="303"/>
      <c r="O18" s="305"/>
      <c r="P18" s="313" t="s">
        <v>298</v>
      </c>
      <c r="Q18" s="295"/>
      <c r="R18" s="296" t="s">
        <v>299</v>
      </c>
      <c r="S18" s="313" t="s">
        <v>203</v>
      </c>
      <c r="T18" s="295"/>
      <c r="U18" s="296" t="s">
        <v>229</v>
      </c>
      <c r="V18" s="310"/>
      <c r="W18" s="317"/>
      <c r="X18" s="323" t="s">
        <v>168</v>
      </c>
      <c r="Y18" s="338" t="s">
        <v>422</v>
      </c>
      <c r="Z18" s="319"/>
    </row>
    <row r="19" spans="1:26" ht="18" customHeight="1" thickTop="1" thickBot="1" x14ac:dyDescent="0.3">
      <c r="A19" s="369"/>
      <c r="B19" s="374"/>
      <c r="C19" s="374"/>
      <c r="D19" s="374"/>
      <c r="E19" s="374"/>
      <c r="F19" s="374"/>
      <c r="G19" s="374"/>
      <c r="H19" s="375"/>
      <c r="I19" s="365"/>
      <c r="J19" s="307"/>
      <c r="K19" s="386">
        <v>1986</v>
      </c>
      <c r="L19" s="387" t="s">
        <v>45</v>
      </c>
      <c r="M19" s="388" t="s">
        <v>46</v>
      </c>
      <c r="N19" s="304"/>
      <c r="O19" s="305"/>
      <c r="P19" s="313" t="s">
        <v>328</v>
      </c>
      <c r="Q19" s="295"/>
      <c r="R19" s="296" t="s">
        <v>329</v>
      </c>
      <c r="S19" s="313" t="s">
        <v>13</v>
      </c>
      <c r="T19" s="295"/>
      <c r="U19" s="297" t="s">
        <v>245</v>
      </c>
      <c r="V19" s="310"/>
      <c r="W19" s="317"/>
      <c r="X19" s="324" t="s">
        <v>169</v>
      </c>
      <c r="Y19" s="339" t="s">
        <v>423</v>
      </c>
      <c r="Z19" s="319"/>
    </row>
    <row r="20" spans="1:26" ht="18" customHeight="1" thickTop="1" thickBot="1" x14ac:dyDescent="0.3">
      <c r="A20" s="369"/>
      <c r="B20" s="349"/>
      <c r="C20" s="350"/>
      <c r="D20" s="350"/>
      <c r="E20" s="350"/>
      <c r="F20" s="350"/>
      <c r="G20" s="318"/>
      <c r="H20" s="375"/>
      <c r="I20" s="367"/>
      <c r="J20" s="307"/>
      <c r="K20" s="386">
        <v>1988</v>
      </c>
      <c r="L20" s="387" t="s">
        <v>4</v>
      </c>
      <c r="M20" s="388" t="s">
        <v>48</v>
      </c>
      <c r="N20" s="304"/>
      <c r="O20" s="305"/>
      <c r="P20" s="313" t="s">
        <v>66</v>
      </c>
      <c r="Q20" s="295"/>
      <c r="R20" s="297" t="s">
        <v>291</v>
      </c>
      <c r="S20" s="313" t="s">
        <v>107</v>
      </c>
      <c r="T20" s="295"/>
      <c r="U20" s="296" t="s">
        <v>252</v>
      </c>
      <c r="V20" s="310"/>
      <c r="W20" s="340"/>
      <c r="X20" s="341"/>
      <c r="Y20" s="341"/>
      <c r="Z20" s="342"/>
    </row>
    <row r="21" spans="1:26" ht="18" customHeight="1" thickTop="1" x14ac:dyDescent="0.25">
      <c r="A21" s="369"/>
      <c r="B21" s="317"/>
      <c r="C21" s="554" t="s">
        <v>394</v>
      </c>
      <c r="D21" s="555"/>
      <c r="E21" s="555"/>
      <c r="F21" s="556"/>
      <c r="G21" s="351"/>
      <c r="H21" s="379"/>
      <c r="I21" s="367"/>
      <c r="J21" s="307"/>
      <c r="K21" s="386">
        <v>1990</v>
      </c>
      <c r="L21" s="387" t="s">
        <v>10</v>
      </c>
      <c r="M21" s="388" t="s">
        <v>41</v>
      </c>
      <c r="N21" s="304"/>
      <c r="O21" s="305"/>
      <c r="P21" s="313" t="s">
        <v>311</v>
      </c>
      <c r="Q21" s="295"/>
      <c r="R21" s="296" t="s">
        <v>312</v>
      </c>
      <c r="S21" s="313" t="s">
        <v>204</v>
      </c>
      <c r="T21" s="295"/>
      <c r="U21" s="297" t="s">
        <v>249</v>
      </c>
      <c r="V21" s="310"/>
    </row>
    <row r="22" spans="1:26" ht="18" customHeight="1" x14ac:dyDescent="0.25">
      <c r="A22" s="369"/>
      <c r="B22" s="317"/>
      <c r="C22" s="545" t="s">
        <v>402</v>
      </c>
      <c r="D22" s="547"/>
      <c r="E22" s="552" t="s">
        <v>399</v>
      </c>
      <c r="F22" s="531" t="s">
        <v>396</v>
      </c>
      <c r="G22" s="352"/>
      <c r="H22" s="382"/>
      <c r="I22" s="367"/>
      <c r="J22" s="307"/>
      <c r="K22" s="386">
        <v>1991</v>
      </c>
      <c r="L22" s="387" t="s">
        <v>51</v>
      </c>
      <c r="M22" s="388" t="s">
        <v>52</v>
      </c>
      <c r="N22" s="304"/>
      <c r="O22" s="305"/>
      <c r="P22" s="313" t="s">
        <v>200</v>
      </c>
      <c r="Q22" s="295"/>
      <c r="R22" s="296" t="s">
        <v>228</v>
      </c>
      <c r="S22" s="313" t="s">
        <v>78</v>
      </c>
      <c r="T22" s="295"/>
      <c r="U22" s="296" t="s">
        <v>231</v>
      </c>
      <c r="V22" s="310"/>
    </row>
    <row r="23" spans="1:26" ht="18" customHeight="1" thickBot="1" x14ac:dyDescent="0.3">
      <c r="A23" s="369"/>
      <c r="B23" s="317"/>
      <c r="C23" s="546"/>
      <c r="D23" s="548"/>
      <c r="E23" s="553"/>
      <c r="F23" s="532"/>
      <c r="G23" s="352"/>
      <c r="H23" s="382"/>
      <c r="I23" s="367"/>
      <c r="J23" s="307"/>
      <c r="K23" s="386">
        <v>1992</v>
      </c>
      <c r="L23" s="387" t="s">
        <v>7</v>
      </c>
      <c r="M23" s="388" t="s">
        <v>54</v>
      </c>
      <c r="N23" s="304"/>
      <c r="O23" s="305"/>
      <c r="P23" s="313" t="s">
        <v>209</v>
      </c>
      <c r="Q23" s="295"/>
      <c r="R23" s="296" t="s">
        <v>313</v>
      </c>
      <c r="S23" s="313" t="s">
        <v>272</v>
      </c>
      <c r="T23" s="295"/>
      <c r="U23" s="296" t="s">
        <v>273</v>
      </c>
      <c r="V23" s="310"/>
    </row>
    <row r="24" spans="1:26" ht="18" customHeight="1" thickBot="1" x14ac:dyDescent="0.3">
      <c r="A24" s="369"/>
      <c r="B24" s="340"/>
      <c r="C24" s="496" t="s">
        <v>670</v>
      </c>
      <c r="D24" s="544" t="str">
        <f>IF(ISERROR(VLOOKUP(D22,Parameter!L3:M21,2,FALSE)),"no correct Disziplin selected !",VLOOKUP(D22,Parameter!L3:M21,2,FALSE))</f>
        <v>no correct Disziplin selected !</v>
      </c>
      <c r="E24" s="544"/>
      <c r="F24" s="544"/>
      <c r="G24" s="342"/>
      <c r="H24" s="375"/>
      <c r="I24" s="367"/>
      <c r="J24" s="307"/>
      <c r="K24" s="386">
        <v>1993</v>
      </c>
      <c r="L24" s="387" t="s">
        <v>56</v>
      </c>
      <c r="M24" s="388" t="s">
        <v>57</v>
      </c>
      <c r="N24" s="304"/>
      <c r="O24" s="305"/>
      <c r="P24" s="314" t="s">
        <v>197</v>
      </c>
      <c r="Q24" s="300"/>
      <c r="R24" s="301" t="s">
        <v>220</v>
      </c>
      <c r="S24" s="314" t="s">
        <v>316</v>
      </c>
      <c r="T24" s="300"/>
      <c r="U24" s="301" t="s">
        <v>317</v>
      </c>
      <c r="V24" s="310"/>
    </row>
    <row r="25" spans="1:26" ht="18" customHeight="1" thickTop="1" thickBot="1" x14ac:dyDescent="0.3">
      <c r="A25" s="370"/>
      <c r="B25" s="376"/>
      <c r="C25" s="376"/>
      <c r="D25" s="376"/>
      <c r="E25" s="376"/>
      <c r="F25" s="376"/>
      <c r="G25" s="376"/>
      <c r="H25" s="377"/>
      <c r="I25" s="302"/>
      <c r="J25" s="307"/>
      <c r="K25" s="386">
        <v>1994</v>
      </c>
      <c r="L25" s="387" t="s">
        <v>25</v>
      </c>
      <c r="M25" s="388" t="s">
        <v>59</v>
      </c>
      <c r="N25" s="304"/>
      <c r="O25" s="305"/>
      <c r="P25" s="312" t="s">
        <v>314</v>
      </c>
      <c r="Q25" s="293"/>
      <c r="R25" s="294" t="s">
        <v>315</v>
      </c>
      <c r="S25" s="312" t="s">
        <v>267</v>
      </c>
      <c r="T25" s="293"/>
      <c r="U25" s="294" t="s">
        <v>268</v>
      </c>
      <c r="V25" s="310"/>
    </row>
    <row r="26" spans="1:26" ht="18" customHeight="1" thickTop="1" x14ac:dyDescent="0.25">
      <c r="I26" s="302"/>
      <c r="J26" s="307"/>
      <c r="K26" s="386">
        <v>1995</v>
      </c>
      <c r="L26" s="387" t="s">
        <v>51</v>
      </c>
      <c r="M26" s="388" t="s">
        <v>61</v>
      </c>
      <c r="N26" s="304"/>
      <c r="O26" s="305"/>
      <c r="P26" s="313" t="s">
        <v>283</v>
      </c>
      <c r="Q26" s="295"/>
      <c r="R26" s="296" t="s">
        <v>284</v>
      </c>
      <c r="S26" s="313" t="s">
        <v>69</v>
      </c>
      <c r="T26" s="295"/>
      <c r="U26" s="296" t="s">
        <v>243</v>
      </c>
      <c r="V26" s="310"/>
    </row>
    <row r="27" spans="1:26" ht="18" customHeight="1" x14ac:dyDescent="0.25">
      <c r="I27" s="302"/>
      <c r="J27" s="307"/>
      <c r="K27" s="386">
        <v>1996</v>
      </c>
      <c r="L27" s="387" t="s">
        <v>63</v>
      </c>
      <c r="M27" s="388" t="s">
        <v>64</v>
      </c>
      <c r="N27" s="304"/>
      <c r="O27" s="305"/>
      <c r="P27" s="313" t="s">
        <v>341</v>
      </c>
      <c r="Q27" s="295"/>
      <c r="R27" s="296" t="s">
        <v>342</v>
      </c>
      <c r="S27" s="313" t="s">
        <v>63</v>
      </c>
      <c r="T27" s="295"/>
      <c r="U27" s="296" t="s">
        <v>230</v>
      </c>
      <c r="V27" s="310"/>
    </row>
    <row r="28" spans="1:26" ht="18" customHeight="1" x14ac:dyDescent="0.25">
      <c r="I28" s="302"/>
      <c r="J28" s="307"/>
      <c r="K28" s="386">
        <v>1999</v>
      </c>
      <c r="L28" s="387" t="s">
        <v>66</v>
      </c>
      <c r="M28" s="388" t="s">
        <v>67</v>
      </c>
      <c r="N28" s="304"/>
      <c r="O28" s="305"/>
      <c r="P28" s="313" t="s">
        <v>237</v>
      </c>
      <c r="Q28" s="295"/>
      <c r="R28" s="297" t="s">
        <v>238</v>
      </c>
      <c r="S28" s="313" t="s">
        <v>289</v>
      </c>
      <c r="T28" s="295"/>
      <c r="U28" s="297" t="s">
        <v>290</v>
      </c>
      <c r="V28" s="310"/>
    </row>
    <row r="29" spans="1:26" ht="18" customHeight="1" x14ac:dyDescent="0.25">
      <c r="I29" s="302"/>
      <c r="J29" s="307"/>
      <c r="K29" s="386">
        <v>2000</v>
      </c>
      <c r="L29" s="387" t="s">
        <v>69</v>
      </c>
      <c r="M29" s="388" t="s">
        <v>70</v>
      </c>
      <c r="N29" s="304"/>
      <c r="O29" s="305"/>
      <c r="P29" s="313" t="s">
        <v>1</v>
      </c>
      <c r="Q29" s="295"/>
      <c r="R29" s="296" t="s">
        <v>212</v>
      </c>
      <c r="S29" s="313" t="s">
        <v>7</v>
      </c>
      <c r="T29" s="295"/>
      <c r="U29" s="296" t="s">
        <v>215</v>
      </c>
      <c r="V29" s="310"/>
    </row>
    <row r="30" spans="1:26" ht="18" customHeight="1" x14ac:dyDescent="0.25">
      <c r="I30" s="302"/>
      <c r="J30" s="307"/>
      <c r="K30" s="386">
        <v>2001</v>
      </c>
      <c r="L30" s="387" t="s">
        <v>34</v>
      </c>
      <c r="M30" s="388" t="s">
        <v>43</v>
      </c>
      <c r="N30" s="304"/>
      <c r="O30" s="305"/>
      <c r="P30" s="313" t="s">
        <v>300</v>
      </c>
      <c r="Q30" s="295"/>
      <c r="R30" s="296" t="s">
        <v>301</v>
      </c>
      <c r="S30" s="313" t="s">
        <v>274</v>
      </c>
      <c r="T30" s="295"/>
      <c r="U30" s="296" t="s">
        <v>275</v>
      </c>
      <c r="V30" s="310"/>
    </row>
    <row r="31" spans="1:26" ht="18" customHeight="1" x14ac:dyDescent="0.25">
      <c r="I31" s="302"/>
      <c r="J31" s="307"/>
      <c r="K31" s="386">
        <v>2002</v>
      </c>
      <c r="L31" s="387" t="s">
        <v>73</v>
      </c>
      <c r="M31" s="388" t="s">
        <v>74</v>
      </c>
      <c r="N31" s="304"/>
      <c r="O31" s="305"/>
      <c r="P31" s="313" t="s">
        <v>10</v>
      </c>
      <c r="Q31" s="295"/>
      <c r="R31" s="296" t="s">
        <v>214</v>
      </c>
      <c r="S31" s="313" t="s">
        <v>28</v>
      </c>
      <c r="T31" s="295"/>
      <c r="U31" s="297" t="s">
        <v>225</v>
      </c>
      <c r="V31" s="310"/>
    </row>
    <row r="32" spans="1:26" ht="18" customHeight="1" x14ac:dyDescent="0.25">
      <c r="I32" s="302"/>
      <c r="J32" s="307"/>
      <c r="K32" s="386">
        <v>2004</v>
      </c>
      <c r="L32" s="387" t="s">
        <v>25</v>
      </c>
      <c r="M32" s="388" t="s">
        <v>76</v>
      </c>
      <c r="N32" s="304"/>
      <c r="O32" s="305"/>
      <c r="P32" s="313" t="s">
        <v>343</v>
      </c>
      <c r="Q32" s="295"/>
      <c r="R32" s="296" t="s">
        <v>344</v>
      </c>
      <c r="S32" s="313" t="s">
        <v>38</v>
      </c>
      <c r="T32" s="295"/>
      <c r="U32" s="296" t="s">
        <v>219</v>
      </c>
      <c r="V32" s="310"/>
    </row>
    <row r="33" spans="9:22" ht="18" customHeight="1" x14ac:dyDescent="0.25">
      <c r="I33" s="302"/>
      <c r="J33" s="307"/>
      <c r="K33" s="386">
        <v>2006</v>
      </c>
      <c r="L33" s="387" t="s">
        <v>78</v>
      </c>
      <c r="M33" s="388" t="s">
        <v>79</v>
      </c>
      <c r="N33" s="304"/>
      <c r="O33" s="305"/>
      <c r="P33" s="313" t="s">
        <v>255</v>
      </c>
      <c r="Q33" s="295"/>
      <c r="R33" s="296" t="s">
        <v>256</v>
      </c>
      <c r="S33" s="313" t="s">
        <v>250</v>
      </c>
      <c r="T33" s="295"/>
      <c r="U33" s="296" t="s">
        <v>251</v>
      </c>
      <c r="V33" s="310"/>
    </row>
    <row r="34" spans="9:22" ht="18" customHeight="1" x14ac:dyDescent="0.25">
      <c r="I34" s="302"/>
      <c r="J34" s="307"/>
      <c r="K34" s="386">
        <v>2007</v>
      </c>
      <c r="L34" s="387" t="s">
        <v>81</v>
      </c>
      <c r="M34" s="388" t="s">
        <v>82</v>
      </c>
      <c r="N34" s="304"/>
      <c r="O34" s="305"/>
      <c r="P34" s="313" t="s">
        <v>102</v>
      </c>
      <c r="Q34" s="295"/>
      <c r="R34" s="296" t="s">
        <v>232</v>
      </c>
      <c r="S34" s="313" t="s">
        <v>198</v>
      </c>
      <c r="T34" s="295"/>
      <c r="U34" s="296" t="s">
        <v>233</v>
      </c>
      <c r="V34" s="310"/>
    </row>
    <row r="35" spans="9:22" ht="18" customHeight="1" x14ac:dyDescent="0.25">
      <c r="I35" s="302"/>
      <c r="J35" s="307"/>
      <c r="K35" s="386">
        <v>2009</v>
      </c>
      <c r="L35" s="387" t="s">
        <v>69</v>
      </c>
      <c r="M35" s="388" t="s">
        <v>70</v>
      </c>
      <c r="N35" s="304"/>
      <c r="O35" s="305"/>
      <c r="P35" s="313" t="s">
        <v>81</v>
      </c>
      <c r="Q35" s="295"/>
      <c r="R35" s="296" t="s">
        <v>280</v>
      </c>
      <c r="S35" s="313" t="s">
        <v>318</v>
      </c>
      <c r="T35" s="295"/>
      <c r="U35" s="296" t="s">
        <v>319</v>
      </c>
      <c r="V35" s="310"/>
    </row>
    <row r="36" spans="9:22" ht="18" customHeight="1" x14ac:dyDescent="0.25">
      <c r="I36" s="302"/>
      <c r="J36" s="307"/>
      <c r="K36" s="386">
        <v>2010</v>
      </c>
      <c r="L36" s="387" t="s">
        <v>38</v>
      </c>
      <c r="M36" s="388" t="s">
        <v>85</v>
      </c>
      <c r="N36" s="304"/>
      <c r="O36" s="305"/>
      <c r="P36" s="313" t="s">
        <v>92</v>
      </c>
      <c r="Q36" s="295"/>
      <c r="R36" s="296" t="s">
        <v>269</v>
      </c>
      <c r="S36" s="313" t="s">
        <v>276</v>
      </c>
      <c r="T36" s="295"/>
      <c r="U36" s="296" t="s">
        <v>277</v>
      </c>
      <c r="V36" s="310"/>
    </row>
    <row r="37" spans="9:22" ht="18" customHeight="1" x14ac:dyDescent="0.25">
      <c r="I37" s="302"/>
      <c r="J37" s="307"/>
      <c r="K37" s="386">
        <v>2011</v>
      </c>
      <c r="L37" s="387" t="s">
        <v>4</v>
      </c>
      <c r="M37" s="388" t="s">
        <v>87</v>
      </c>
      <c r="N37" s="304"/>
      <c r="O37" s="305"/>
      <c r="P37" s="313" t="s">
        <v>278</v>
      </c>
      <c r="Q37" s="295"/>
      <c r="R37" s="296" t="s">
        <v>279</v>
      </c>
      <c r="S37" s="313" t="s">
        <v>56</v>
      </c>
      <c r="T37" s="295"/>
      <c r="U37" s="296" t="s">
        <v>242</v>
      </c>
      <c r="V37" s="310"/>
    </row>
    <row r="38" spans="9:22" ht="18" customHeight="1" x14ac:dyDescent="0.25">
      <c r="I38" s="302"/>
      <c r="J38" s="307"/>
      <c r="K38" s="386">
        <v>2013</v>
      </c>
      <c r="L38" s="387" t="s">
        <v>89</v>
      </c>
      <c r="M38" s="388" t="s">
        <v>90</v>
      </c>
      <c r="N38" s="304"/>
      <c r="O38" s="305"/>
      <c r="P38" s="313" t="s">
        <v>270</v>
      </c>
      <c r="Q38" s="295"/>
      <c r="R38" s="297" t="s">
        <v>271</v>
      </c>
      <c r="S38" s="313" t="s">
        <v>262</v>
      </c>
      <c r="T38" s="295"/>
      <c r="U38" s="296" t="s">
        <v>263</v>
      </c>
      <c r="V38" s="310"/>
    </row>
    <row r="39" spans="9:22" ht="18" customHeight="1" x14ac:dyDescent="0.25">
      <c r="I39" s="302"/>
      <c r="J39" s="307"/>
      <c r="K39" s="386">
        <v>2014</v>
      </c>
      <c r="L39" s="387" t="s">
        <v>92</v>
      </c>
      <c r="M39" s="388" t="s">
        <v>93</v>
      </c>
      <c r="N39" s="304"/>
      <c r="O39" s="305"/>
      <c r="P39" s="313" t="s">
        <v>259</v>
      </c>
      <c r="Q39" s="295"/>
      <c r="R39" s="296" t="s">
        <v>428</v>
      </c>
      <c r="S39" s="313" t="s">
        <v>34</v>
      </c>
      <c r="T39" s="295"/>
      <c r="U39" s="296" t="s">
        <v>432</v>
      </c>
      <c r="V39" s="310"/>
    </row>
    <row r="40" spans="9:22" ht="18" customHeight="1" x14ac:dyDescent="0.25">
      <c r="I40" s="302"/>
      <c r="J40" s="307"/>
      <c r="K40" s="386">
        <v>2015</v>
      </c>
      <c r="L40" s="387" t="s">
        <v>95</v>
      </c>
      <c r="M40" s="388" t="s">
        <v>96</v>
      </c>
      <c r="N40" s="304"/>
      <c r="O40" s="305"/>
      <c r="P40" s="313" t="s">
        <v>51</v>
      </c>
      <c r="Q40" s="295"/>
      <c r="R40" s="296" t="s">
        <v>217</v>
      </c>
      <c r="S40" s="313" t="s">
        <v>19</v>
      </c>
      <c r="T40" s="295"/>
      <c r="U40" s="296" t="s">
        <v>429</v>
      </c>
      <c r="V40" s="310"/>
    </row>
    <row r="41" spans="9:22" ht="18" customHeight="1" x14ac:dyDescent="0.25">
      <c r="I41" s="302"/>
      <c r="J41" s="307"/>
      <c r="K41" s="386">
        <v>2016</v>
      </c>
      <c r="L41" s="387" t="s">
        <v>78</v>
      </c>
      <c r="M41" s="388" t="s">
        <v>98</v>
      </c>
      <c r="N41" s="304"/>
      <c r="O41" s="305"/>
      <c r="P41" s="313" t="s">
        <v>285</v>
      </c>
      <c r="Q41" s="295"/>
      <c r="R41" s="296" t="s">
        <v>286</v>
      </c>
      <c r="S41" s="313" t="s">
        <v>336</v>
      </c>
      <c r="T41" s="295"/>
      <c r="U41" s="296" t="s">
        <v>337</v>
      </c>
      <c r="V41" s="310"/>
    </row>
    <row r="42" spans="9:22" ht="18" customHeight="1" x14ac:dyDescent="0.25">
      <c r="I42" s="302"/>
      <c r="J42" s="307"/>
      <c r="K42" s="386">
        <v>2017</v>
      </c>
      <c r="L42" s="387" t="s">
        <v>10</v>
      </c>
      <c r="M42" s="388" t="s">
        <v>100</v>
      </c>
      <c r="N42" s="304"/>
      <c r="O42" s="305"/>
      <c r="P42" s="313" t="s">
        <v>239</v>
      </c>
      <c r="Q42" s="295"/>
      <c r="R42" s="296" t="s">
        <v>240</v>
      </c>
      <c r="S42" s="313" t="s">
        <v>201</v>
      </c>
      <c r="T42" s="295"/>
      <c r="U42" s="296" t="s">
        <v>338</v>
      </c>
      <c r="V42" s="310"/>
    </row>
    <row r="43" spans="9:22" ht="18" customHeight="1" x14ac:dyDescent="0.25">
      <c r="I43" s="302"/>
      <c r="J43" s="307"/>
      <c r="K43" s="386">
        <v>2018</v>
      </c>
      <c r="L43" s="387" t="s">
        <v>102</v>
      </c>
      <c r="M43" s="388" t="s">
        <v>103</v>
      </c>
      <c r="N43" s="304"/>
      <c r="O43" s="305"/>
      <c r="P43" s="313" t="s">
        <v>205</v>
      </c>
      <c r="Q43" s="295"/>
      <c r="R43" s="297" t="s">
        <v>261</v>
      </c>
      <c r="S43" s="313" t="s">
        <v>294</v>
      </c>
      <c r="T43" s="295"/>
      <c r="U43" s="296" t="s">
        <v>295</v>
      </c>
      <c r="V43" s="310"/>
    </row>
    <row r="44" spans="9:22" ht="18" customHeight="1" x14ac:dyDescent="0.25">
      <c r="I44" s="302"/>
      <c r="J44" s="307"/>
      <c r="K44" s="386">
        <v>2019</v>
      </c>
      <c r="L44" s="387" t="s">
        <v>89</v>
      </c>
      <c r="M44" s="388" t="s">
        <v>105</v>
      </c>
      <c r="N44" s="304"/>
      <c r="O44" s="305"/>
      <c r="P44" s="313" t="s">
        <v>330</v>
      </c>
      <c r="Q44" s="295"/>
      <c r="R44" s="296" t="s">
        <v>331</v>
      </c>
      <c r="S44" s="313" t="s">
        <v>320</v>
      </c>
      <c r="T44" s="295"/>
      <c r="U44" s="296" t="s">
        <v>321</v>
      </c>
      <c r="V44" s="310"/>
    </row>
    <row r="45" spans="9:22" ht="18" customHeight="1" x14ac:dyDescent="0.25">
      <c r="I45" s="302"/>
      <c r="J45" s="307"/>
      <c r="K45" s="386">
        <v>2021</v>
      </c>
      <c r="L45" s="387" t="s">
        <v>107</v>
      </c>
      <c r="M45" s="388" t="s">
        <v>108</v>
      </c>
      <c r="N45" s="304"/>
      <c r="O45" s="305"/>
      <c r="P45" s="313" t="s">
        <v>95</v>
      </c>
      <c r="Q45" s="295"/>
      <c r="R45" s="296" t="s">
        <v>244</v>
      </c>
      <c r="S45" s="313" t="s">
        <v>296</v>
      </c>
      <c r="T45" s="295"/>
      <c r="U45" s="296" t="s">
        <v>297</v>
      </c>
      <c r="V45" s="310"/>
    </row>
    <row r="46" spans="9:22" ht="18" customHeight="1" thickBot="1" x14ac:dyDescent="0.3">
      <c r="I46" s="302"/>
      <c r="J46" s="307"/>
      <c r="K46" s="389">
        <v>2022</v>
      </c>
      <c r="L46" s="390" t="s">
        <v>25</v>
      </c>
      <c r="M46" s="391" t="s">
        <v>110</v>
      </c>
      <c r="N46" s="304"/>
      <c r="O46" s="305"/>
      <c r="P46" s="314" t="s">
        <v>302</v>
      </c>
      <c r="Q46" s="300"/>
      <c r="R46" s="301" t="s">
        <v>303</v>
      </c>
      <c r="S46" s="314" t="s">
        <v>322</v>
      </c>
      <c r="T46" s="300"/>
      <c r="U46" s="301" t="s">
        <v>323</v>
      </c>
      <c r="V46" s="310"/>
    </row>
    <row r="47" spans="9:22" ht="18" customHeight="1" thickBot="1" x14ac:dyDescent="0.3">
      <c r="J47" s="346"/>
      <c r="K47" s="347"/>
      <c r="L47" s="347"/>
      <c r="M47" s="347"/>
      <c r="N47" s="348"/>
      <c r="O47" s="343"/>
      <c r="P47" s="344"/>
      <c r="Q47" s="344"/>
      <c r="R47" s="344"/>
      <c r="S47" s="344"/>
      <c r="T47" s="344"/>
      <c r="U47" s="344"/>
      <c r="V47" s="345"/>
    </row>
    <row r="48" spans="9:22" ht="15" thickTop="1" x14ac:dyDescent="0.25"/>
  </sheetData>
  <sheetProtection sheet="1"/>
  <sortState xmlns:xlrd2="http://schemas.microsoft.com/office/spreadsheetml/2017/richdata2" ref="P2:R47">
    <sortCondition ref="R2:R47"/>
  </sortState>
  <mergeCells count="24">
    <mergeCell ref="D12:F12"/>
    <mergeCell ref="D18:F18"/>
    <mergeCell ref="D24:F24"/>
    <mergeCell ref="C16:C17"/>
    <mergeCell ref="F16:F17"/>
    <mergeCell ref="C22:C23"/>
    <mergeCell ref="D22:D23"/>
    <mergeCell ref="D16:D17"/>
    <mergeCell ref="F22:F23"/>
    <mergeCell ref="C15:F15"/>
    <mergeCell ref="E22:E23"/>
    <mergeCell ref="C21:F21"/>
    <mergeCell ref="P1:U1"/>
    <mergeCell ref="Q2:R2"/>
    <mergeCell ref="T2:U2"/>
    <mergeCell ref="C10:C11"/>
    <mergeCell ref="D10:D11"/>
    <mergeCell ref="C1:F1"/>
    <mergeCell ref="F10:F11"/>
    <mergeCell ref="C3:F3"/>
    <mergeCell ref="C2:F2"/>
    <mergeCell ref="C5:F5"/>
    <mergeCell ref="C6:F6"/>
    <mergeCell ref="C9:F9"/>
  </mergeCells>
  <conditionalFormatting sqref="D12:F12">
    <cfRule type="cellIs" dxfId="3" priority="4" operator="equal">
      <formula>"no correct year selected !"</formula>
    </cfRule>
  </conditionalFormatting>
  <conditionalFormatting sqref="D18:F18">
    <cfRule type="cellIs" dxfId="2" priority="2" operator="equal">
      <formula>"no correct Nation selected !"</formula>
    </cfRule>
  </conditionalFormatting>
  <conditionalFormatting sqref="D24:F24">
    <cfRule type="cellIs" dxfId="1" priority="1" operator="equal">
      <formula>"no correct disziplin selected !"</formula>
    </cfRule>
  </conditionalFormatting>
  <hyperlinks>
    <hyperlink ref="F10:F11" location="Y!A1" display="Y!A1" xr:uid="{5F4268DE-8E9B-4F57-BDD2-845D74A49F40}"/>
    <hyperlink ref="C6:F6" location="'R'!A1" display="click here" xr:uid="{D8787051-9DBF-477E-9800-437AD0CDF146}"/>
    <hyperlink ref="C3:F3" location="O!A1" display="click here" xr:uid="{74CDA7E0-FA69-4C75-BE1A-7B7DC98960A7}"/>
    <hyperlink ref="F16:F17" location="N!A1" display="N!A1" xr:uid="{20E9B2F5-6751-45F9-A795-069644E2CF42}"/>
    <hyperlink ref="F22:F23" location="D!A1" display="D!A1" xr:uid="{00F59065-3A3D-447E-AD53-7379B4CD6B11}"/>
  </hyperlinks>
  <pageMargins left="0.7" right="0.7" top="0.78740157499999996" bottom="0.78740157499999996" header="0.3" footer="0.3"/>
  <pageSetup paperSize="9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30DC6B2-0CFB-4644-B7CB-4C9F6572D74B}">
          <x14:formula1>
            <xm:f>Parameter!$F$3:$F$74</xm:f>
          </x14:formula1>
          <xm:sqref>D10:D11</xm:sqref>
        </x14:dataValidation>
        <x14:dataValidation type="list" allowBlank="1" showInputMessage="1" showErrorMessage="1" xr:uid="{D803772D-9C79-4836-BD6F-06808614737A}">
          <x14:formula1>
            <xm:f>Parameter!$O$3:$O$90</xm:f>
          </x14:formula1>
          <xm:sqref>D16:D17</xm:sqref>
        </x14:dataValidation>
        <x14:dataValidation type="list" allowBlank="1" showInputMessage="1" showErrorMessage="1" xr:uid="{B2EFE49F-629E-404E-BD3B-E3A91B2A2A82}">
          <x14:formula1>
            <xm:f>Parameter!$L$3:$L$20</xm:f>
          </x14:formula1>
          <xm:sqref>D22:D23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5EEDD-6E43-419C-AA01-42E9FDA7ABAC}">
  <sheetPr>
    <tabColor theme="1"/>
  </sheetPr>
  <dimension ref="A1:BX96"/>
  <sheetViews>
    <sheetView zoomScale="95" zoomScaleNormal="95" workbookViewId="0">
      <pane xSplit="6" ySplit="7" topLeftCell="G38" activePane="bottomRight" state="frozen"/>
      <selection pane="topRight" activeCell="E1" sqref="E1"/>
      <selection pane="bottomLeft" activeCell="A6" sqref="A6"/>
      <selection pane="bottomRight" activeCell="Q45" sqref="Q45"/>
    </sheetView>
  </sheetViews>
  <sheetFormatPr baseColWidth="10" defaultColWidth="11.5703125" defaultRowHeight="25.15" customHeight="1" x14ac:dyDescent="0.25"/>
  <cols>
    <col min="1" max="1" width="7.7109375" style="4" bestFit="1" customWidth="1"/>
    <col min="2" max="2" width="2.140625" style="4" bestFit="1" customWidth="1"/>
    <col min="3" max="3" width="11.5703125" style="7"/>
    <col min="4" max="4" width="3.7109375" style="4" bestFit="1" customWidth="1"/>
    <col min="5" max="5" width="11.28515625" style="4" customWidth="1"/>
    <col min="6" max="6" width="21.7109375" style="4" bestFit="1" customWidth="1"/>
    <col min="7" max="7" width="5.7109375" style="25" customWidth="1"/>
    <col min="8" max="9" width="5.7109375" style="26" customWidth="1"/>
    <col min="10" max="10" width="5.7109375" style="25" customWidth="1"/>
    <col min="11" max="12" width="5.7109375" style="26" customWidth="1"/>
    <col min="13" max="13" width="5.7109375" style="25" customWidth="1"/>
    <col min="14" max="15" width="5.7109375" style="26" customWidth="1"/>
    <col min="16" max="16" width="5.7109375" style="25" customWidth="1"/>
    <col min="17" max="18" width="5.7109375" style="26" customWidth="1"/>
    <col min="19" max="19" width="5.7109375" style="25" customWidth="1"/>
    <col min="20" max="21" width="5.7109375" style="26" customWidth="1"/>
    <col min="22" max="22" width="5.7109375" style="25" customWidth="1"/>
    <col min="23" max="24" width="5.7109375" style="26" customWidth="1"/>
    <col min="25" max="25" width="5.7109375" style="25" customWidth="1"/>
    <col min="26" max="27" width="5.7109375" style="26" customWidth="1"/>
    <col min="28" max="28" width="5.7109375" style="25" customWidth="1"/>
    <col min="29" max="30" width="5.7109375" style="26" customWidth="1"/>
    <col min="31" max="31" width="5.7109375" style="25" customWidth="1"/>
    <col min="32" max="32" width="5.7109375" style="26" customWidth="1"/>
    <col min="33" max="33" width="5.7109375" style="27" customWidth="1"/>
    <col min="34" max="34" width="5.7109375" style="8" customWidth="1"/>
    <col min="35" max="35" width="5.7109375" style="25" customWidth="1"/>
    <col min="36" max="37" width="5.7109375" style="26" customWidth="1"/>
    <col min="38" max="38" width="5.7109375" style="25" customWidth="1"/>
    <col min="39" max="40" width="5.7109375" style="26" customWidth="1"/>
    <col min="41" max="41" width="5.7109375" style="25" customWidth="1"/>
    <col min="42" max="43" width="5.7109375" style="26" customWidth="1"/>
    <col min="44" max="44" width="5.7109375" style="25" customWidth="1"/>
    <col min="45" max="46" width="5.7109375" style="26" customWidth="1"/>
    <col min="47" max="47" width="5.7109375" style="25" customWidth="1"/>
    <col min="48" max="49" width="5.7109375" style="26" customWidth="1"/>
    <col min="50" max="50" width="5.7109375" style="25" customWidth="1"/>
    <col min="51" max="52" width="5.7109375" style="26" customWidth="1"/>
    <col min="53" max="53" width="5.7109375" style="25" customWidth="1"/>
    <col min="54" max="55" width="5.7109375" style="26" customWidth="1"/>
    <col min="56" max="56" width="5.7109375" style="25" customWidth="1"/>
    <col min="57" max="58" width="5.7109375" style="26" customWidth="1"/>
    <col min="59" max="59" width="5.7109375" style="25" customWidth="1"/>
    <col min="60" max="60" width="5.7109375" style="26" customWidth="1"/>
    <col min="61" max="61" width="5.7109375" style="27" customWidth="1"/>
    <col min="62" max="66" width="5.7109375" style="4" customWidth="1"/>
    <col min="67" max="67" width="2.7109375" style="4" customWidth="1"/>
    <col min="68" max="71" width="5.7109375" style="4" customWidth="1"/>
    <col min="72" max="72" width="2.7109375" style="4" customWidth="1"/>
    <col min="73" max="76" width="5.7109375" style="4" customWidth="1"/>
    <col min="77" max="16384" width="11.5703125" style="4"/>
  </cols>
  <sheetData>
    <row r="1" spans="1:76" s="15" customFormat="1" ht="25.15" customHeight="1" x14ac:dyDescent="0.25">
      <c r="C1" s="14"/>
      <c r="G1" s="40" t="s">
        <v>133</v>
      </c>
      <c r="H1" s="41" t="s">
        <v>134</v>
      </c>
      <c r="I1" s="42" t="s">
        <v>135</v>
      </c>
      <c r="J1" s="40" t="s">
        <v>136</v>
      </c>
      <c r="K1" s="41" t="s">
        <v>137</v>
      </c>
      <c r="L1" s="42" t="s">
        <v>138</v>
      </c>
      <c r="M1" s="40" t="s">
        <v>139</v>
      </c>
      <c r="N1" s="41" t="s">
        <v>140</v>
      </c>
      <c r="O1" s="42" t="s">
        <v>141</v>
      </c>
      <c r="P1" s="40" t="s">
        <v>142</v>
      </c>
      <c r="Q1" s="41" t="s">
        <v>143</v>
      </c>
      <c r="R1" s="42" t="s">
        <v>144</v>
      </c>
      <c r="S1" s="40" t="s">
        <v>145</v>
      </c>
      <c r="T1" s="41" t="s">
        <v>146</v>
      </c>
      <c r="U1" s="42" t="s">
        <v>147</v>
      </c>
      <c r="V1" s="40" t="s">
        <v>148</v>
      </c>
      <c r="W1" s="41" t="s">
        <v>149</v>
      </c>
      <c r="X1" s="42" t="s">
        <v>150</v>
      </c>
      <c r="Y1" s="40" t="s">
        <v>151</v>
      </c>
      <c r="Z1" s="41" t="s">
        <v>152</v>
      </c>
      <c r="AA1" s="42" t="s">
        <v>153</v>
      </c>
      <c r="AB1" s="40" t="s">
        <v>154</v>
      </c>
      <c r="AC1" s="41" t="s">
        <v>155</v>
      </c>
      <c r="AD1" s="42" t="s">
        <v>156</v>
      </c>
      <c r="AE1" s="40" t="s">
        <v>157</v>
      </c>
      <c r="AF1" s="41" t="s">
        <v>159</v>
      </c>
      <c r="AG1" s="43" t="s">
        <v>158</v>
      </c>
      <c r="AH1" s="44"/>
      <c r="AI1" s="40" t="s">
        <v>170</v>
      </c>
      <c r="AJ1" s="41" t="s">
        <v>171</v>
      </c>
      <c r="AK1" s="42" t="s">
        <v>172</v>
      </c>
      <c r="AL1" s="40" t="s">
        <v>173</v>
      </c>
      <c r="AM1" s="41" t="s">
        <v>174</v>
      </c>
      <c r="AN1" s="42" t="s">
        <v>175</v>
      </c>
      <c r="AO1" s="40" t="s">
        <v>176</v>
      </c>
      <c r="AP1" s="41" t="s">
        <v>177</v>
      </c>
      <c r="AQ1" s="42" t="s">
        <v>178</v>
      </c>
      <c r="AR1" s="40" t="s">
        <v>179</v>
      </c>
      <c r="AS1" s="41" t="s">
        <v>180</v>
      </c>
      <c r="AT1" s="42" t="s">
        <v>181</v>
      </c>
      <c r="AU1" s="40" t="s">
        <v>182</v>
      </c>
      <c r="AV1" s="41" t="s">
        <v>183</v>
      </c>
      <c r="AW1" s="42" t="s">
        <v>184</v>
      </c>
      <c r="AX1" s="40" t="s">
        <v>185</v>
      </c>
      <c r="AY1" s="41" t="s">
        <v>186</v>
      </c>
      <c r="AZ1" s="42" t="s">
        <v>187</v>
      </c>
      <c r="BA1" s="40" t="s">
        <v>188</v>
      </c>
      <c r="BB1" s="41" t="s">
        <v>189</v>
      </c>
      <c r="BC1" s="42" t="s">
        <v>190</v>
      </c>
      <c r="BD1" s="40" t="s">
        <v>191</v>
      </c>
      <c r="BE1" s="41" t="s">
        <v>192</v>
      </c>
      <c r="BF1" s="42" t="s">
        <v>193</v>
      </c>
      <c r="BG1" s="40" t="s">
        <v>194</v>
      </c>
      <c r="BH1" s="41" t="s">
        <v>195</v>
      </c>
      <c r="BI1" s="43" t="s">
        <v>196</v>
      </c>
      <c r="BK1" s="54" t="s">
        <v>374</v>
      </c>
      <c r="BL1" s="54" t="s">
        <v>375</v>
      </c>
      <c r="BM1" s="54" t="s">
        <v>373</v>
      </c>
      <c r="BN1" s="54" t="s">
        <v>379</v>
      </c>
      <c r="BP1" s="58" t="s">
        <v>370</v>
      </c>
      <c r="BQ1" s="58" t="s">
        <v>371</v>
      </c>
      <c r="BR1" s="58" t="s">
        <v>372</v>
      </c>
      <c r="BS1" s="58" t="s">
        <v>380</v>
      </c>
      <c r="BU1" s="59" t="s">
        <v>376</v>
      </c>
      <c r="BV1" s="59" t="s">
        <v>377</v>
      </c>
      <c r="BW1" s="59" t="s">
        <v>378</v>
      </c>
      <c r="BX1" s="59" t="s">
        <v>381</v>
      </c>
    </row>
    <row r="2" spans="1:76" ht="25.15" customHeight="1" thickBot="1" x14ac:dyDescent="0.3">
      <c r="C2" s="45" t="s">
        <v>210</v>
      </c>
      <c r="D2" s="46"/>
      <c r="E2" s="46"/>
      <c r="F2" s="47">
        <f>SUM(G2:BI2)</f>
        <v>1442</v>
      </c>
      <c r="G2" s="40">
        <f>COUNTIF(G$8:G$94,"&gt; ")</f>
        <v>56</v>
      </c>
      <c r="H2" s="41">
        <f t="shared" ref="H2:AG2" si="0">COUNTIF(H$8:H$94,"&gt; ")</f>
        <v>41</v>
      </c>
      <c r="I2" s="42">
        <f t="shared" si="0"/>
        <v>51</v>
      </c>
      <c r="J2" s="40">
        <f t="shared" si="0"/>
        <v>43</v>
      </c>
      <c r="K2" s="41">
        <f t="shared" si="0"/>
        <v>43</v>
      </c>
      <c r="L2" s="42">
        <f t="shared" si="0"/>
        <v>43</v>
      </c>
      <c r="M2" s="40">
        <f t="shared" si="0"/>
        <v>43</v>
      </c>
      <c r="N2" s="41">
        <f t="shared" si="0"/>
        <v>43</v>
      </c>
      <c r="O2" s="42">
        <f t="shared" si="0"/>
        <v>43</v>
      </c>
      <c r="P2" s="40">
        <f t="shared" si="0"/>
        <v>46</v>
      </c>
      <c r="Q2" s="41">
        <f t="shared" si="0"/>
        <v>45</v>
      </c>
      <c r="R2" s="42">
        <f t="shared" si="0"/>
        <v>44</v>
      </c>
      <c r="S2" s="40">
        <f t="shared" si="0"/>
        <v>34</v>
      </c>
      <c r="T2" s="41">
        <f t="shared" si="0"/>
        <v>34</v>
      </c>
      <c r="U2" s="42">
        <f t="shared" si="0"/>
        <v>34</v>
      </c>
      <c r="V2" s="40">
        <f t="shared" si="0"/>
        <v>45</v>
      </c>
      <c r="W2" s="41">
        <f t="shared" si="0"/>
        <v>45</v>
      </c>
      <c r="X2" s="42">
        <f t="shared" si="0"/>
        <v>46</v>
      </c>
      <c r="Y2" s="40">
        <f t="shared" si="0"/>
        <v>9</v>
      </c>
      <c r="Z2" s="41">
        <f t="shared" si="0"/>
        <v>9</v>
      </c>
      <c r="AA2" s="42">
        <f t="shared" si="0"/>
        <v>9</v>
      </c>
      <c r="AB2" s="40">
        <f t="shared" si="0"/>
        <v>8</v>
      </c>
      <c r="AC2" s="41">
        <f t="shared" si="0"/>
        <v>8</v>
      </c>
      <c r="AD2" s="42">
        <f t="shared" si="0"/>
        <v>8</v>
      </c>
      <c r="AE2" s="40">
        <f t="shared" si="0"/>
        <v>8</v>
      </c>
      <c r="AF2" s="41">
        <f t="shared" si="0"/>
        <v>8</v>
      </c>
      <c r="AG2" s="43">
        <f t="shared" si="0"/>
        <v>8</v>
      </c>
      <c r="AH2" s="44"/>
      <c r="AI2" s="40">
        <f t="shared" ref="AI2:BI2" si="1">COUNTIF(AI$8:AI$94,"&gt; ")</f>
        <v>31</v>
      </c>
      <c r="AJ2" s="41">
        <f t="shared" si="1"/>
        <v>31</v>
      </c>
      <c r="AK2" s="42">
        <f t="shared" si="1"/>
        <v>31</v>
      </c>
      <c r="AL2" s="40">
        <f t="shared" si="1"/>
        <v>29</v>
      </c>
      <c r="AM2" s="41">
        <f t="shared" si="1"/>
        <v>29</v>
      </c>
      <c r="AN2" s="42">
        <f t="shared" si="1"/>
        <v>29</v>
      </c>
      <c r="AO2" s="40">
        <f t="shared" si="1"/>
        <v>29</v>
      </c>
      <c r="AP2" s="41">
        <f t="shared" si="1"/>
        <v>29</v>
      </c>
      <c r="AQ2" s="42">
        <f t="shared" si="1"/>
        <v>29</v>
      </c>
      <c r="AR2" s="40">
        <f t="shared" si="1"/>
        <v>29</v>
      </c>
      <c r="AS2" s="41">
        <f t="shared" si="1"/>
        <v>29</v>
      </c>
      <c r="AT2" s="42">
        <f t="shared" si="1"/>
        <v>29</v>
      </c>
      <c r="AU2" s="40">
        <f t="shared" si="1"/>
        <v>28</v>
      </c>
      <c r="AV2" s="41">
        <f t="shared" si="1"/>
        <v>28</v>
      </c>
      <c r="AW2" s="42">
        <f t="shared" si="1"/>
        <v>27</v>
      </c>
      <c r="AX2" s="40">
        <f t="shared" si="1"/>
        <v>27</v>
      </c>
      <c r="AY2" s="41">
        <f t="shared" si="1"/>
        <v>27</v>
      </c>
      <c r="AZ2" s="42">
        <f t="shared" si="1"/>
        <v>28</v>
      </c>
      <c r="BA2" s="40">
        <f t="shared" si="1"/>
        <v>9</v>
      </c>
      <c r="BB2" s="41">
        <f t="shared" si="1"/>
        <v>9</v>
      </c>
      <c r="BC2" s="42">
        <f t="shared" si="1"/>
        <v>9</v>
      </c>
      <c r="BD2" s="40">
        <f t="shared" si="1"/>
        <v>7</v>
      </c>
      <c r="BE2" s="41">
        <f t="shared" si="1"/>
        <v>8</v>
      </c>
      <c r="BF2" s="42">
        <f t="shared" si="1"/>
        <v>6</v>
      </c>
      <c r="BG2" s="40">
        <f t="shared" si="1"/>
        <v>7</v>
      </c>
      <c r="BH2" s="41">
        <f t="shared" si="1"/>
        <v>7</v>
      </c>
      <c r="BI2" s="43">
        <f t="shared" si="1"/>
        <v>7</v>
      </c>
      <c r="BK2" s="55">
        <f>G2+J2+M2+P2+S2+V2+Y2+AB2+AE2</f>
        <v>292</v>
      </c>
      <c r="BL2" s="55">
        <f>H2+K2+N2+Q2+T2+W2+Z2+AC2+AF2</f>
        <v>276</v>
      </c>
      <c r="BM2" s="55">
        <f>I2+L2+O2+R2+U2+X2+AA2+AD2+AG2</f>
        <v>286</v>
      </c>
      <c r="BN2" s="56">
        <f>SUM(BK2:BM2)</f>
        <v>854</v>
      </c>
      <c r="BO2" s="57"/>
      <c r="BP2" s="55">
        <f>AI2+AL2+AO2+AR2+AU2+AX2+BA2+BD2+BG2</f>
        <v>196</v>
      </c>
      <c r="BQ2" s="55">
        <f t="shared" ref="BQ2:BR2" si="2">AJ2+AM2+AP2+AS2+AV2+AY2+BB2+BE2+BH2</f>
        <v>197</v>
      </c>
      <c r="BR2" s="55">
        <f t="shared" si="2"/>
        <v>195</v>
      </c>
      <c r="BS2" s="56">
        <f>SUM(BP2:BR2)</f>
        <v>588</v>
      </c>
      <c r="BT2" s="57"/>
      <c r="BU2" s="55">
        <f>BK2+BP2</f>
        <v>488</v>
      </c>
      <c r="BV2" s="55">
        <f t="shared" ref="BV2:BX2" si="3">BL2+BQ2</f>
        <v>473</v>
      </c>
      <c r="BW2" s="55">
        <f t="shared" si="3"/>
        <v>481</v>
      </c>
      <c r="BX2" s="56">
        <f t="shared" si="3"/>
        <v>1442</v>
      </c>
    </row>
    <row r="3" spans="1:76" ht="25.15" customHeight="1" x14ac:dyDescent="0.25">
      <c r="G3" s="569" t="s">
        <v>111</v>
      </c>
      <c r="H3" s="570"/>
      <c r="I3" s="570"/>
      <c r="J3" s="570"/>
      <c r="K3" s="570"/>
      <c r="L3" s="570"/>
      <c r="M3" s="570"/>
      <c r="N3" s="570"/>
      <c r="O3" s="570"/>
      <c r="P3" s="570"/>
      <c r="Q3" s="570"/>
      <c r="R3" s="570"/>
      <c r="S3" s="570"/>
      <c r="T3" s="570"/>
      <c r="U3" s="570"/>
      <c r="V3" s="570"/>
      <c r="W3" s="570"/>
      <c r="X3" s="570"/>
      <c r="Y3" s="570"/>
      <c r="Z3" s="570"/>
      <c r="AA3" s="570"/>
      <c r="AB3" s="570"/>
      <c r="AC3" s="570"/>
      <c r="AD3" s="570"/>
      <c r="AE3" s="570"/>
      <c r="AF3" s="570"/>
      <c r="AG3" s="571"/>
      <c r="AI3" s="557" t="s">
        <v>160</v>
      </c>
      <c r="AJ3" s="558"/>
      <c r="AK3" s="558"/>
      <c r="AL3" s="558"/>
      <c r="AM3" s="558"/>
      <c r="AN3" s="558"/>
      <c r="AO3" s="558"/>
      <c r="AP3" s="558"/>
      <c r="AQ3" s="558"/>
      <c r="AR3" s="558"/>
      <c r="AS3" s="558"/>
      <c r="AT3" s="558"/>
      <c r="AU3" s="558"/>
      <c r="AV3" s="558"/>
      <c r="AW3" s="558"/>
      <c r="AX3" s="558"/>
      <c r="AY3" s="558"/>
      <c r="AZ3" s="558"/>
      <c r="BA3" s="558"/>
      <c r="BB3" s="558"/>
      <c r="BC3" s="558"/>
      <c r="BD3" s="558"/>
      <c r="BE3" s="558"/>
      <c r="BF3" s="558"/>
      <c r="BG3" s="558"/>
      <c r="BH3" s="558"/>
      <c r="BI3" s="559"/>
    </row>
    <row r="4" spans="1:76" ht="110.45" customHeight="1" thickBot="1" x14ac:dyDescent="0.3">
      <c r="G4" s="575" t="s">
        <v>112</v>
      </c>
      <c r="H4" s="576"/>
      <c r="I4" s="577"/>
      <c r="J4" s="572" t="s">
        <v>113</v>
      </c>
      <c r="K4" s="573"/>
      <c r="L4" s="574"/>
      <c r="M4" s="572" t="s">
        <v>114</v>
      </c>
      <c r="N4" s="573"/>
      <c r="O4" s="574"/>
      <c r="P4" s="572" t="s">
        <v>115</v>
      </c>
      <c r="Q4" s="573"/>
      <c r="R4" s="574"/>
      <c r="S4" s="572" t="s">
        <v>116</v>
      </c>
      <c r="T4" s="573"/>
      <c r="U4" s="574"/>
      <c r="V4" s="572" t="s">
        <v>117</v>
      </c>
      <c r="W4" s="573"/>
      <c r="X4" s="574"/>
      <c r="Y4" s="572" t="s">
        <v>118</v>
      </c>
      <c r="Z4" s="573"/>
      <c r="AA4" s="574"/>
      <c r="AB4" s="572" t="s">
        <v>119</v>
      </c>
      <c r="AC4" s="573"/>
      <c r="AD4" s="574"/>
      <c r="AE4" s="572" t="s">
        <v>120</v>
      </c>
      <c r="AF4" s="573"/>
      <c r="AG4" s="574"/>
      <c r="AI4" s="563" t="s">
        <v>112</v>
      </c>
      <c r="AJ4" s="564"/>
      <c r="AK4" s="565"/>
      <c r="AL4" s="563" t="s">
        <v>113</v>
      </c>
      <c r="AM4" s="564"/>
      <c r="AN4" s="565"/>
      <c r="AO4" s="563" t="s">
        <v>114</v>
      </c>
      <c r="AP4" s="564"/>
      <c r="AQ4" s="565"/>
      <c r="AR4" s="563" t="s">
        <v>115</v>
      </c>
      <c r="AS4" s="564"/>
      <c r="AT4" s="565"/>
      <c r="AU4" s="563" t="s">
        <v>116</v>
      </c>
      <c r="AV4" s="564"/>
      <c r="AW4" s="565"/>
      <c r="AX4" s="563" t="s">
        <v>117</v>
      </c>
      <c r="AY4" s="564"/>
      <c r="AZ4" s="565"/>
      <c r="BA4" s="563" t="s">
        <v>118</v>
      </c>
      <c r="BB4" s="564"/>
      <c r="BC4" s="565"/>
      <c r="BD4" s="563" t="s">
        <v>119</v>
      </c>
      <c r="BE4" s="564"/>
      <c r="BF4" s="565"/>
      <c r="BG4" s="563" t="s">
        <v>120</v>
      </c>
      <c r="BH4" s="564"/>
      <c r="BI4" s="565"/>
    </row>
    <row r="5" spans="1:76" s="12" customFormat="1" ht="25.15" customHeight="1" x14ac:dyDescent="0.25">
      <c r="C5" s="11"/>
      <c r="G5" s="566" t="s">
        <v>121</v>
      </c>
      <c r="H5" s="567"/>
      <c r="I5" s="568"/>
      <c r="J5" s="560" t="s">
        <v>122</v>
      </c>
      <c r="K5" s="561"/>
      <c r="L5" s="562"/>
      <c r="M5" s="560" t="s">
        <v>123</v>
      </c>
      <c r="N5" s="561"/>
      <c r="O5" s="562"/>
      <c r="P5" s="560" t="s">
        <v>125</v>
      </c>
      <c r="Q5" s="561"/>
      <c r="R5" s="562"/>
      <c r="S5" s="560" t="s">
        <v>124</v>
      </c>
      <c r="T5" s="561"/>
      <c r="U5" s="562"/>
      <c r="V5" s="560" t="s">
        <v>126</v>
      </c>
      <c r="W5" s="561"/>
      <c r="X5" s="562"/>
      <c r="Y5" s="560" t="s">
        <v>127</v>
      </c>
      <c r="Z5" s="561"/>
      <c r="AA5" s="562"/>
      <c r="AB5" s="560" t="s">
        <v>128</v>
      </c>
      <c r="AC5" s="561"/>
      <c r="AD5" s="562"/>
      <c r="AE5" s="560" t="s">
        <v>129</v>
      </c>
      <c r="AF5" s="561"/>
      <c r="AG5" s="562"/>
      <c r="AH5" s="11"/>
      <c r="AI5" s="560" t="s">
        <v>161</v>
      </c>
      <c r="AJ5" s="561"/>
      <c r="AK5" s="562"/>
      <c r="AL5" s="560" t="s">
        <v>162</v>
      </c>
      <c r="AM5" s="561"/>
      <c r="AN5" s="562"/>
      <c r="AO5" s="560" t="s">
        <v>163</v>
      </c>
      <c r="AP5" s="561"/>
      <c r="AQ5" s="562"/>
      <c r="AR5" s="560" t="s">
        <v>164</v>
      </c>
      <c r="AS5" s="561"/>
      <c r="AT5" s="562"/>
      <c r="AU5" s="560" t="s">
        <v>165</v>
      </c>
      <c r="AV5" s="561"/>
      <c r="AW5" s="562"/>
      <c r="AX5" s="560" t="s">
        <v>166</v>
      </c>
      <c r="AY5" s="561"/>
      <c r="AZ5" s="562"/>
      <c r="BA5" s="560" t="s">
        <v>167</v>
      </c>
      <c r="BB5" s="561"/>
      <c r="BC5" s="562"/>
      <c r="BD5" s="560" t="s">
        <v>168</v>
      </c>
      <c r="BE5" s="561"/>
      <c r="BF5" s="562"/>
      <c r="BG5" s="560" t="s">
        <v>169</v>
      </c>
      <c r="BH5" s="561"/>
      <c r="BI5" s="562"/>
    </row>
    <row r="6" spans="1:76" ht="25.15" customHeight="1" x14ac:dyDescent="0.25">
      <c r="G6" s="18" t="s">
        <v>130</v>
      </c>
      <c r="H6" s="13" t="s">
        <v>131</v>
      </c>
      <c r="I6" s="28" t="s">
        <v>132</v>
      </c>
      <c r="J6" s="18" t="s">
        <v>130</v>
      </c>
      <c r="K6" s="13" t="s">
        <v>131</v>
      </c>
      <c r="L6" s="28" t="s">
        <v>132</v>
      </c>
      <c r="M6" s="18" t="s">
        <v>130</v>
      </c>
      <c r="N6" s="13" t="s">
        <v>131</v>
      </c>
      <c r="O6" s="28" t="s">
        <v>132</v>
      </c>
      <c r="P6" s="18" t="s">
        <v>130</v>
      </c>
      <c r="Q6" s="13" t="s">
        <v>131</v>
      </c>
      <c r="R6" s="28" t="s">
        <v>132</v>
      </c>
      <c r="S6" s="18" t="s">
        <v>130</v>
      </c>
      <c r="T6" s="13" t="s">
        <v>131</v>
      </c>
      <c r="U6" s="28" t="s">
        <v>132</v>
      </c>
      <c r="V6" s="18" t="s">
        <v>130</v>
      </c>
      <c r="W6" s="13" t="s">
        <v>131</v>
      </c>
      <c r="X6" s="28" t="s">
        <v>132</v>
      </c>
      <c r="Y6" s="18" t="s">
        <v>130</v>
      </c>
      <c r="Z6" s="13" t="s">
        <v>131</v>
      </c>
      <c r="AA6" s="28" t="s">
        <v>132</v>
      </c>
      <c r="AB6" s="18" t="s">
        <v>130</v>
      </c>
      <c r="AC6" s="13" t="s">
        <v>131</v>
      </c>
      <c r="AD6" s="28" t="s">
        <v>132</v>
      </c>
      <c r="AE6" s="18" t="s">
        <v>130</v>
      </c>
      <c r="AF6" s="13" t="s">
        <v>131</v>
      </c>
      <c r="AG6" s="19" t="s">
        <v>132</v>
      </c>
      <c r="AI6" s="18" t="s">
        <v>130</v>
      </c>
      <c r="AJ6" s="13" t="s">
        <v>131</v>
      </c>
      <c r="AK6" s="28" t="s">
        <v>132</v>
      </c>
      <c r="AL6" s="18" t="s">
        <v>130</v>
      </c>
      <c r="AM6" s="13" t="s">
        <v>131</v>
      </c>
      <c r="AN6" s="28" t="s">
        <v>132</v>
      </c>
      <c r="AO6" s="18" t="s">
        <v>130</v>
      </c>
      <c r="AP6" s="13" t="s">
        <v>131</v>
      </c>
      <c r="AQ6" s="28" t="s">
        <v>132</v>
      </c>
      <c r="AR6" s="18" t="s">
        <v>130</v>
      </c>
      <c r="AS6" s="13" t="s">
        <v>131</v>
      </c>
      <c r="AT6" s="28" t="s">
        <v>132</v>
      </c>
      <c r="AU6" s="18" t="s">
        <v>130</v>
      </c>
      <c r="AV6" s="13" t="s">
        <v>131</v>
      </c>
      <c r="AW6" s="28" t="s">
        <v>132</v>
      </c>
      <c r="AX6" s="18" t="s">
        <v>130</v>
      </c>
      <c r="AY6" s="13" t="s">
        <v>131</v>
      </c>
      <c r="AZ6" s="28" t="s">
        <v>132</v>
      </c>
      <c r="BA6" s="18" t="s">
        <v>130</v>
      </c>
      <c r="BB6" s="13" t="s">
        <v>131</v>
      </c>
      <c r="BC6" s="28" t="s">
        <v>132</v>
      </c>
      <c r="BD6" s="18" t="s">
        <v>130</v>
      </c>
      <c r="BE6" s="13" t="s">
        <v>131</v>
      </c>
      <c r="BF6" s="28" t="s">
        <v>132</v>
      </c>
      <c r="BG6" s="18" t="s">
        <v>130</v>
      </c>
      <c r="BH6" s="13" t="s">
        <v>131</v>
      </c>
      <c r="BI6" s="19" t="s">
        <v>132</v>
      </c>
    </row>
    <row r="7" spans="1:76" s="217" customFormat="1" ht="25.15" customHeight="1" x14ac:dyDescent="0.25">
      <c r="C7" s="216"/>
      <c r="G7" s="20" t="s">
        <v>133</v>
      </c>
      <c r="H7" s="16" t="s">
        <v>134</v>
      </c>
      <c r="I7" s="29" t="s">
        <v>135</v>
      </c>
      <c r="J7" s="20" t="s">
        <v>136</v>
      </c>
      <c r="K7" s="16" t="s">
        <v>137</v>
      </c>
      <c r="L7" s="29" t="s">
        <v>138</v>
      </c>
      <c r="M7" s="20" t="s">
        <v>139</v>
      </c>
      <c r="N7" s="16" t="s">
        <v>140</v>
      </c>
      <c r="O7" s="29" t="s">
        <v>141</v>
      </c>
      <c r="P7" s="20" t="s">
        <v>142</v>
      </c>
      <c r="Q7" s="16" t="s">
        <v>143</v>
      </c>
      <c r="R7" s="29" t="s">
        <v>144</v>
      </c>
      <c r="S7" s="20" t="s">
        <v>145</v>
      </c>
      <c r="T7" s="16" t="s">
        <v>146</v>
      </c>
      <c r="U7" s="29" t="s">
        <v>147</v>
      </c>
      <c r="V7" s="20" t="s">
        <v>148</v>
      </c>
      <c r="W7" s="16" t="s">
        <v>149</v>
      </c>
      <c r="X7" s="29" t="s">
        <v>150</v>
      </c>
      <c r="Y7" s="20" t="s">
        <v>151</v>
      </c>
      <c r="Z7" s="16" t="s">
        <v>152</v>
      </c>
      <c r="AA7" s="29" t="s">
        <v>153</v>
      </c>
      <c r="AB7" s="20" t="s">
        <v>154</v>
      </c>
      <c r="AC7" s="16" t="s">
        <v>155</v>
      </c>
      <c r="AD7" s="29" t="s">
        <v>156</v>
      </c>
      <c r="AE7" s="20" t="s">
        <v>157</v>
      </c>
      <c r="AF7" s="16" t="s">
        <v>159</v>
      </c>
      <c r="AG7" s="21" t="s">
        <v>158</v>
      </c>
      <c r="AH7" s="17"/>
      <c r="AI7" s="20" t="s">
        <v>170</v>
      </c>
      <c r="AJ7" s="16" t="s">
        <v>171</v>
      </c>
      <c r="AK7" s="29" t="s">
        <v>172</v>
      </c>
      <c r="AL7" s="20" t="s">
        <v>173</v>
      </c>
      <c r="AM7" s="16" t="s">
        <v>174</v>
      </c>
      <c r="AN7" s="29" t="s">
        <v>175</v>
      </c>
      <c r="AO7" s="20" t="s">
        <v>176</v>
      </c>
      <c r="AP7" s="16" t="s">
        <v>177</v>
      </c>
      <c r="AQ7" s="29" t="s">
        <v>178</v>
      </c>
      <c r="AR7" s="20" t="s">
        <v>179</v>
      </c>
      <c r="AS7" s="16" t="s">
        <v>180</v>
      </c>
      <c r="AT7" s="29" t="s">
        <v>181</v>
      </c>
      <c r="AU7" s="20" t="s">
        <v>182</v>
      </c>
      <c r="AV7" s="16" t="s">
        <v>183</v>
      </c>
      <c r="AW7" s="29" t="s">
        <v>184</v>
      </c>
      <c r="AX7" s="20" t="s">
        <v>185</v>
      </c>
      <c r="AY7" s="16" t="s">
        <v>186</v>
      </c>
      <c r="AZ7" s="29" t="s">
        <v>187</v>
      </c>
      <c r="BA7" s="20" t="s">
        <v>188</v>
      </c>
      <c r="BB7" s="16" t="s">
        <v>189</v>
      </c>
      <c r="BC7" s="29" t="s">
        <v>190</v>
      </c>
      <c r="BD7" s="20" t="s">
        <v>191</v>
      </c>
      <c r="BE7" s="16" t="s">
        <v>192</v>
      </c>
      <c r="BF7" s="29" t="s">
        <v>193</v>
      </c>
      <c r="BG7" s="20" t="s">
        <v>194</v>
      </c>
      <c r="BH7" s="16" t="s">
        <v>195</v>
      </c>
      <c r="BI7" s="21" t="s">
        <v>196</v>
      </c>
    </row>
    <row r="8" spans="1:76" ht="25.15" customHeight="1" x14ac:dyDescent="0.25">
      <c r="A8" s="219" t="str">
        <f>C8&amp;"."&amp;B8</f>
        <v>1964.1</v>
      </c>
      <c r="B8" s="220">
        <f>COUNTIF($C$2:C8,C8)</f>
        <v>1</v>
      </c>
      <c r="C8" s="3">
        <v>1964</v>
      </c>
      <c r="D8" s="1" t="s">
        <v>0</v>
      </c>
      <c r="E8" s="2" t="s">
        <v>1</v>
      </c>
      <c r="F8" s="9" t="s">
        <v>2</v>
      </c>
      <c r="G8" s="22" t="s">
        <v>1</v>
      </c>
      <c r="H8" s="10" t="s">
        <v>1</v>
      </c>
      <c r="I8" s="30" t="s">
        <v>1</v>
      </c>
      <c r="J8" s="22" t="s">
        <v>1</v>
      </c>
      <c r="K8" s="10" t="s">
        <v>1</v>
      </c>
      <c r="L8" s="30" t="s">
        <v>1</v>
      </c>
      <c r="M8" s="22" t="s">
        <v>1</v>
      </c>
      <c r="N8" s="10" t="s">
        <v>1</v>
      </c>
      <c r="O8" s="30" t="s">
        <v>1</v>
      </c>
      <c r="P8" s="22" t="s">
        <v>1</v>
      </c>
      <c r="Q8" s="10" t="s">
        <v>25</v>
      </c>
      <c r="R8" s="30" t="s">
        <v>51</v>
      </c>
      <c r="S8" s="22"/>
      <c r="T8" s="10"/>
      <c r="U8" s="30"/>
      <c r="V8" s="22" t="s">
        <v>1</v>
      </c>
      <c r="W8" s="10" t="s">
        <v>19</v>
      </c>
      <c r="X8" s="30" t="s">
        <v>25</v>
      </c>
      <c r="Y8" s="22"/>
      <c r="Z8" s="10"/>
      <c r="AA8" s="30"/>
      <c r="AB8" s="22"/>
      <c r="AC8" s="10"/>
      <c r="AD8" s="30"/>
      <c r="AE8" s="22"/>
      <c r="AF8" s="10"/>
      <c r="AG8" s="23"/>
      <c r="AI8" s="22"/>
      <c r="AJ8" s="10"/>
      <c r="AK8" s="30"/>
      <c r="AL8" s="22"/>
      <c r="AM8" s="10"/>
      <c r="AN8" s="30"/>
      <c r="AO8" s="22"/>
      <c r="AP8" s="10"/>
      <c r="AQ8" s="30"/>
      <c r="AR8" s="22"/>
      <c r="AS8" s="10"/>
      <c r="AT8" s="30"/>
      <c r="AU8" s="22"/>
      <c r="AV8" s="10"/>
      <c r="AW8" s="30"/>
      <c r="AX8" s="22"/>
      <c r="AY8" s="10"/>
      <c r="AZ8" s="30"/>
      <c r="BA8" s="22"/>
      <c r="BB8" s="10"/>
      <c r="BC8" s="30"/>
      <c r="BD8" s="22"/>
      <c r="BE8" s="10"/>
      <c r="BF8" s="30"/>
      <c r="BG8" s="22"/>
      <c r="BH8" s="10"/>
      <c r="BI8" s="23"/>
    </row>
    <row r="9" spans="1:76" ht="25.15" customHeight="1" x14ac:dyDescent="0.25">
      <c r="A9" s="219" t="str">
        <f t="shared" ref="A9:A72" si="4">C9&amp;"."&amp;B9</f>
        <v>1965.1</v>
      </c>
      <c r="B9" s="220">
        <f>COUNTIF($C$2:C9,C9)</f>
        <v>1</v>
      </c>
      <c r="C9" s="5">
        <v>1965</v>
      </c>
      <c r="D9" s="1" t="s">
        <v>3</v>
      </c>
      <c r="E9" s="2" t="s">
        <v>4</v>
      </c>
      <c r="F9" s="9" t="s">
        <v>5</v>
      </c>
      <c r="G9" s="24" t="s">
        <v>16</v>
      </c>
      <c r="H9" s="10" t="s">
        <v>51</v>
      </c>
      <c r="I9" s="30" t="s">
        <v>19</v>
      </c>
      <c r="J9" s="22" t="s">
        <v>1</v>
      </c>
      <c r="K9" s="10" t="s">
        <v>1</v>
      </c>
      <c r="L9" s="30" t="s">
        <v>1</v>
      </c>
      <c r="M9" s="22" t="s">
        <v>1</v>
      </c>
      <c r="N9" s="10" t="s">
        <v>19</v>
      </c>
      <c r="O9" s="30" t="s">
        <v>1</v>
      </c>
      <c r="P9" s="22" t="s">
        <v>19</v>
      </c>
      <c r="Q9" s="10" t="s">
        <v>1</v>
      </c>
      <c r="R9" s="30" t="s">
        <v>4</v>
      </c>
      <c r="S9" s="22"/>
      <c r="T9" s="10"/>
      <c r="U9" s="30"/>
      <c r="V9" s="22" t="s">
        <v>19</v>
      </c>
      <c r="W9" s="10" t="s">
        <v>1</v>
      </c>
      <c r="X9" s="30" t="s">
        <v>4</v>
      </c>
      <c r="Y9" s="22"/>
      <c r="Z9" s="10"/>
      <c r="AA9" s="30"/>
      <c r="AB9" s="22"/>
      <c r="AC9" s="10"/>
      <c r="AD9" s="30"/>
      <c r="AE9" s="22"/>
      <c r="AF9" s="10"/>
      <c r="AG9" s="23"/>
      <c r="AI9" s="24"/>
      <c r="AJ9" s="10"/>
      <c r="AK9" s="30"/>
      <c r="AL9" s="22"/>
      <c r="AM9" s="10"/>
      <c r="AN9" s="30"/>
      <c r="AO9" s="22"/>
      <c r="AP9" s="10"/>
      <c r="AQ9" s="30"/>
      <c r="AR9" s="22"/>
      <c r="AS9" s="10"/>
      <c r="AT9" s="30"/>
      <c r="AU9" s="22"/>
      <c r="AV9" s="10"/>
      <c r="AW9" s="30"/>
      <c r="AX9" s="22"/>
      <c r="AY9" s="10"/>
      <c r="AZ9" s="30"/>
      <c r="BA9" s="22"/>
      <c r="BB9" s="10"/>
      <c r="BC9" s="30"/>
      <c r="BD9" s="22"/>
      <c r="BE9" s="10"/>
      <c r="BF9" s="30"/>
      <c r="BG9" s="22"/>
      <c r="BH9" s="10"/>
      <c r="BI9" s="23"/>
    </row>
    <row r="10" spans="1:76" ht="25.15" customHeight="1" x14ac:dyDescent="0.25">
      <c r="A10" s="219" t="str">
        <f t="shared" si="4"/>
        <v>1968.1</v>
      </c>
      <c r="B10" s="220">
        <f>COUNTIF($C$2:C10,C10)</f>
        <v>1</v>
      </c>
      <c r="C10" s="5">
        <v>1968</v>
      </c>
      <c r="D10" s="1" t="s">
        <v>6</v>
      </c>
      <c r="E10" s="2" t="s">
        <v>7</v>
      </c>
      <c r="F10" s="9" t="s">
        <v>8</v>
      </c>
      <c r="G10" s="22" t="s">
        <v>1</v>
      </c>
      <c r="H10" s="10" t="s">
        <v>19</v>
      </c>
      <c r="I10" s="30" t="s">
        <v>1</v>
      </c>
      <c r="J10" s="22" t="s">
        <v>19</v>
      </c>
      <c r="K10" s="10" t="s">
        <v>1</v>
      </c>
      <c r="L10" s="30" t="s">
        <v>19</v>
      </c>
      <c r="M10" s="22" t="s">
        <v>1</v>
      </c>
      <c r="N10" s="10" t="s">
        <v>19</v>
      </c>
      <c r="O10" s="30" t="s">
        <v>1</v>
      </c>
      <c r="P10" s="22" t="s">
        <v>19</v>
      </c>
      <c r="Q10" s="10" t="s">
        <v>1</v>
      </c>
      <c r="R10" s="30" t="s">
        <v>25</v>
      </c>
      <c r="S10" s="22"/>
      <c r="T10" s="10"/>
      <c r="U10" s="30"/>
      <c r="V10" s="22" t="s">
        <v>1</v>
      </c>
      <c r="W10" s="10" t="s">
        <v>19</v>
      </c>
      <c r="X10" s="30" t="s">
        <v>25</v>
      </c>
      <c r="Y10" s="22"/>
      <c r="Z10" s="10"/>
      <c r="AA10" s="30"/>
      <c r="AB10" s="22"/>
      <c r="AC10" s="10"/>
      <c r="AD10" s="30"/>
      <c r="AE10" s="22"/>
      <c r="AF10" s="10"/>
      <c r="AG10" s="23"/>
      <c r="AI10" s="22"/>
      <c r="AJ10" s="10"/>
      <c r="AK10" s="30"/>
      <c r="AL10" s="22"/>
      <c r="AM10" s="10"/>
      <c r="AN10" s="30"/>
      <c r="AO10" s="22"/>
      <c r="AP10" s="10"/>
      <c r="AQ10" s="30"/>
      <c r="AR10" s="22"/>
      <c r="AS10" s="10"/>
      <c r="AT10" s="30"/>
      <c r="AU10" s="22"/>
      <c r="AV10" s="10"/>
      <c r="AW10" s="30"/>
      <c r="AX10" s="22"/>
      <c r="AY10" s="10"/>
      <c r="AZ10" s="30"/>
      <c r="BA10" s="22"/>
      <c r="BB10" s="10"/>
      <c r="BC10" s="30"/>
      <c r="BD10" s="22"/>
      <c r="BE10" s="10"/>
      <c r="BF10" s="30"/>
      <c r="BG10" s="22"/>
      <c r="BH10" s="10"/>
      <c r="BI10" s="23"/>
    </row>
    <row r="11" spans="1:76" ht="25.15" customHeight="1" x14ac:dyDescent="0.25">
      <c r="A11" s="219" t="str">
        <f t="shared" si="4"/>
        <v>1970.1</v>
      </c>
      <c r="B11" s="220">
        <f>COUNTIF($C$2:C11,C11)</f>
        <v>1</v>
      </c>
      <c r="C11" s="5">
        <v>1970</v>
      </c>
      <c r="D11" s="1" t="s">
        <v>9</v>
      </c>
      <c r="E11" s="2" t="s">
        <v>10</v>
      </c>
      <c r="F11" s="9" t="s">
        <v>11</v>
      </c>
      <c r="G11" s="22" t="s">
        <v>1</v>
      </c>
      <c r="H11" s="10" t="s">
        <v>1</v>
      </c>
      <c r="I11" s="30" t="s">
        <v>25</v>
      </c>
      <c r="J11" s="22" t="s">
        <v>19</v>
      </c>
      <c r="K11" s="10" t="s">
        <v>1</v>
      </c>
      <c r="L11" s="30" t="s">
        <v>19</v>
      </c>
      <c r="M11" s="22" t="s">
        <v>1</v>
      </c>
      <c r="N11" s="10" t="s">
        <v>19</v>
      </c>
      <c r="O11" s="30" t="s">
        <v>1</v>
      </c>
      <c r="P11" s="22" t="s">
        <v>25</v>
      </c>
      <c r="Q11" s="10" t="s">
        <v>1</v>
      </c>
      <c r="R11" s="30" t="s">
        <v>7</v>
      </c>
      <c r="S11" s="22"/>
      <c r="T11" s="10"/>
      <c r="U11" s="30"/>
      <c r="V11" s="22" t="s">
        <v>1</v>
      </c>
      <c r="W11" s="10" t="s">
        <v>25</v>
      </c>
      <c r="X11" s="30" t="s">
        <v>19</v>
      </c>
      <c r="Y11" s="22"/>
      <c r="Z11" s="10"/>
      <c r="AA11" s="30"/>
      <c r="AB11" s="22"/>
      <c r="AC11" s="10"/>
      <c r="AD11" s="30"/>
      <c r="AE11" s="22"/>
      <c r="AF11" s="10"/>
      <c r="AG11" s="23"/>
      <c r="AI11" s="22"/>
      <c r="AJ11" s="10"/>
      <c r="AK11" s="30"/>
      <c r="AL11" s="22"/>
      <c r="AM11" s="10"/>
      <c r="AN11" s="30"/>
      <c r="AO11" s="22"/>
      <c r="AP11" s="10"/>
      <c r="AQ11" s="30"/>
      <c r="AR11" s="22"/>
      <c r="AS11" s="10"/>
      <c r="AT11" s="30"/>
      <c r="AU11" s="22"/>
      <c r="AV11" s="10"/>
      <c r="AW11" s="30"/>
      <c r="AX11" s="22"/>
      <c r="AY11" s="10"/>
      <c r="AZ11" s="30"/>
      <c r="BA11" s="22"/>
      <c r="BB11" s="10"/>
      <c r="BC11" s="30"/>
      <c r="BD11" s="22"/>
      <c r="BE11" s="10"/>
      <c r="BF11" s="30"/>
      <c r="BG11" s="22"/>
      <c r="BH11" s="10"/>
      <c r="BI11" s="23"/>
    </row>
    <row r="12" spans="1:76" ht="25.15" customHeight="1" x14ac:dyDescent="0.25">
      <c r="A12" s="219" t="str">
        <f t="shared" si="4"/>
        <v>1971.1</v>
      </c>
      <c r="B12" s="220">
        <f>COUNTIF($C$2:C12,C12)</f>
        <v>1</v>
      </c>
      <c r="C12" s="5">
        <v>1971</v>
      </c>
      <c r="D12" s="1" t="s">
        <v>12</v>
      </c>
      <c r="E12" s="2" t="s">
        <v>13</v>
      </c>
      <c r="F12" s="9" t="s">
        <v>14</v>
      </c>
      <c r="G12" s="22" t="s">
        <v>4</v>
      </c>
      <c r="H12" s="10" t="s">
        <v>1</v>
      </c>
      <c r="I12" s="30" t="s">
        <v>38</v>
      </c>
      <c r="J12" s="22" t="s">
        <v>1</v>
      </c>
      <c r="K12" s="10" t="s">
        <v>1</v>
      </c>
      <c r="L12" s="30" t="s">
        <v>1</v>
      </c>
      <c r="M12" s="22" t="s">
        <v>38</v>
      </c>
      <c r="N12" s="10" t="s">
        <v>10</v>
      </c>
      <c r="O12" s="30" t="s">
        <v>1</v>
      </c>
      <c r="P12" s="22" t="s">
        <v>19</v>
      </c>
      <c r="Q12" s="10" t="s">
        <v>25</v>
      </c>
      <c r="R12" s="30" t="s">
        <v>1</v>
      </c>
      <c r="S12" s="22"/>
      <c r="T12" s="10"/>
      <c r="U12" s="30"/>
      <c r="V12" s="22" t="s">
        <v>1</v>
      </c>
      <c r="W12" s="10" t="s">
        <v>19</v>
      </c>
      <c r="X12" s="30" t="s">
        <v>25</v>
      </c>
      <c r="Y12" s="22"/>
      <c r="Z12" s="10"/>
      <c r="AA12" s="30"/>
      <c r="AB12" s="22"/>
      <c r="AC12" s="10"/>
      <c r="AD12" s="30"/>
      <c r="AE12" s="22"/>
      <c r="AF12" s="10"/>
      <c r="AG12" s="23"/>
      <c r="AI12" s="22"/>
      <c r="AJ12" s="10"/>
      <c r="AK12" s="30"/>
      <c r="AL12" s="22"/>
      <c r="AM12" s="10"/>
      <c r="AN12" s="30"/>
      <c r="AO12" s="22"/>
      <c r="AP12" s="10"/>
      <c r="AQ12" s="30"/>
      <c r="AR12" s="22"/>
      <c r="AS12" s="10"/>
      <c r="AT12" s="30"/>
      <c r="AU12" s="22"/>
      <c r="AV12" s="10"/>
      <c r="AW12" s="30"/>
      <c r="AX12" s="22"/>
      <c r="AY12" s="10"/>
      <c r="AZ12" s="30"/>
      <c r="BA12" s="22"/>
      <c r="BB12" s="10"/>
      <c r="BC12" s="30"/>
      <c r="BD12" s="22"/>
      <c r="BE12" s="10"/>
      <c r="BF12" s="30"/>
      <c r="BG12" s="22"/>
      <c r="BH12" s="10"/>
      <c r="BI12" s="23"/>
    </row>
    <row r="13" spans="1:76" ht="25.15" customHeight="1" x14ac:dyDescent="0.25">
      <c r="A13" s="219" t="str">
        <f t="shared" si="4"/>
        <v>1973.1</v>
      </c>
      <c r="B13" s="220">
        <f>COUNTIF($C$2:C13,C13)</f>
        <v>1</v>
      </c>
      <c r="C13" s="5">
        <v>1973</v>
      </c>
      <c r="D13" s="1" t="s">
        <v>15</v>
      </c>
      <c r="E13" s="2" t="s">
        <v>16</v>
      </c>
      <c r="F13" s="9" t="s">
        <v>17</v>
      </c>
      <c r="G13" s="22" t="s">
        <v>19</v>
      </c>
      <c r="H13" s="10" t="s">
        <v>51</v>
      </c>
      <c r="I13" s="30" t="s">
        <v>1</v>
      </c>
      <c r="J13" s="22" t="s">
        <v>1</v>
      </c>
      <c r="K13" s="10" t="s">
        <v>19</v>
      </c>
      <c r="L13" s="30" t="s">
        <v>1</v>
      </c>
      <c r="M13" s="22" t="s">
        <v>19</v>
      </c>
      <c r="N13" s="10" t="s">
        <v>1</v>
      </c>
      <c r="O13" s="30" t="s">
        <v>19</v>
      </c>
      <c r="P13" s="22" t="s">
        <v>19</v>
      </c>
      <c r="Q13" s="10" t="s">
        <v>16</v>
      </c>
      <c r="R13" s="30" t="s">
        <v>1</v>
      </c>
      <c r="S13" s="22"/>
      <c r="T13" s="10"/>
      <c r="U13" s="30"/>
      <c r="V13" s="22" t="s">
        <v>19</v>
      </c>
      <c r="W13" s="10" t="s">
        <v>1</v>
      </c>
      <c r="X13" s="30" t="s">
        <v>51</v>
      </c>
      <c r="Y13" s="22"/>
      <c r="Z13" s="10"/>
      <c r="AA13" s="30"/>
      <c r="AB13" s="22"/>
      <c r="AC13" s="10"/>
      <c r="AD13" s="30"/>
      <c r="AE13" s="22"/>
      <c r="AF13" s="10"/>
      <c r="AG13" s="23"/>
      <c r="AI13" s="22"/>
      <c r="AJ13" s="10"/>
      <c r="AK13" s="30"/>
      <c r="AL13" s="22"/>
      <c r="AM13" s="10"/>
      <c r="AN13" s="30"/>
      <c r="AO13" s="22"/>
      <c r="AP13" s="10"/>
      <c r="AQ13" s="30"/>
      <c r="AR13" s="22"/>
      <c r="AS13" s="10"/>
      <c r="AT13" s="30"/>
      <c r="AU13" s="22"/>
      <c r="AV13" s="10"/>
      <c r="AW13" s="30"/>
      <c r="AX13" s="22"/>
      <c r="AY13" s="10"/>
      <c r="AZ13" s="30"/>
      <c r="BA13" s="22"/>
      <c r="BB13" s="10"/>
      <c r="BC13" s="30"/>
      <c r="BD13" s="22"/>
      <c r="BE13" s="10"/>
      <c r="BF13" s="30"/>
      <c r="BG13" s="22"/>
      <c r="BH13" s="10"/>
      <c r="BI13" s="23"/>
    </row>
    <row r="14" spans="1:76" ht="25.15" customHeight="1" x14ac:dyDescent="0.25">
      <c r="A14" s="219" t="str">
        <f t="shared" si="4"/>
        <v>1974.1</v>
      </c>
      <c r="B14" s="220">
        <f>COUNTIF($C$2:C14,C14)</f>
        <v>1</v>
      </c>
      <c r="C14" s="5">
        <v>1974</v>
      </c>
      <c r="D14" s="1" t="s">
        <v>18</v>
      </c>
      <c r="E14" s="2" t="s">
        <v>19</v>
      </c>
      <c r="F14" s="9" t="s">
        <v>20</v>
      </c>
      <c r="G14" s="22" t="s">
        <v>19</v>
      </c>
      <c r="H14" s="10" t="s">
        <v>19</v>
      </c>
      <c r="I14" s="30" t="s">
        <v>19</v>
      </c>
      <c r="J14" s="22" t="s">
        <v>1</v>
      </c>
      <c r="K14" s="10" t="s">
        <v>1</v>
      </c>
      <c r="L14" s="30" t="s">
        <v>19</v>
      </c>
      <c r="M14" s="22" t="s">
        <v>1</v>
      </c>
      <c r="N14" s="10" t="s">
        <v>1</v>
      </c>
      <c r="O14" s="30" t="s">
        <v>19</v>
      </c>
      <c r="P14" s="22" t="s">
        <v>51</v>
      </c>
      <c r="Q14" s="10" t="s">
        <v>19</v>
      </c>
      <c r="R14" s="30" t="s">
        <v>10</v>
      </c>
      <c r="S14" s="22"/>
      <c r="T14" s="10"/>
      <c r="U14" s="30"/>
      <c r="V14" s="22" t="s">
        <v>19</v>
      </c>
      <c r="W14" s="10" t="s">
        <v>1</v>
      </c>
      <c r="X14" s="30" t="s">
        <v>51</v>
      </c>
      <c r="Y14" s="22"/>
      <c r="Z14" s="10"/>
      <c r="AA14" s="30"/>
      <c r="AB14" s="22"/>
      <c r="AC14" s="10"/>
      <c r="AD14" s="30"/>
      <c r="AE14" s="22"/>
      <c r="AF14" s="10"/>
      <c r="AG14" s="23"/>
      <c r="AI14" s="22"/>
      <c r="AJ14" s="10"/>
      <c r="AK14" s="30"/>
      <c r="AL14" s="22"/>
      <c r="AM14" s="10"/>
      <c r="AN14" s="30"/>
      <c r="AO14" s="22"/>
      <c r="AP14" s="10"/>
      <c r="AQ14" s="30"/>
      <c r="AR14" s="22"/>
      <c r="AS14" s="10"/>
      <c r="AT14" s="30"/>
      <c r="AU14" s="22"/>
      <c r="AV14" s="10"/>
      <c r="AW14" s="30"/>
      <c r="AX14" s="22"/>
      <c r="AY14" s="10"/>
      <c r="AZ14" s="30"/>
      <c r="BA14" s="22"/>
      <c r="BB14" s="10"/>
      <c r="BC14" s="30"/>
      <c r="BD14" s="22"/>
      <c r="BE14" s="10"/>
      <c r="BF14" s="30"/>
      <c r="BG14" s="22"/>
      <c r="BH14" s="10"/>
      <c r="BI14" s="23"/>
    </row>
    <row r="15" spans="1:76" ht="25.15" customHeight="1" x14ac:dyDescent="0.25">
      <c r="A15" s="219" t="str">
        <f t="shared" si="4"/>
        <v>1975.1</v>
      </c>
      <c r="B15" s="220">
        <f>COUNTIF($C$2:C15,C15)</f>
        <v>1</v>
      </c>
      <c r="C15" s="5">
        <v>1975</v>
      </c>
      <c r="D15" s="1" t="s">
        <v>21</v>
      </c>
      <c r="E15" s="2" t="s">
        <v>1</v>
      </c>
      <c r="F15" s="9" t="s">
        <v>2</v>
      </c>
      <c r="G15" s="22" t="s">
        <v>1</v>
      </c>
      <c r="H15" s="10" t="s">
        <v>1</v>
      </c>
      <c r="I15" s="30" t="s">
        <v>1</v>
      </c>
      <c r="J15" s="22" t="s">
        <v>1</v>
      </c>
      <c r="K15" s="10" t="s">
        <v>1</v>
      </c>
      <c r="L15" s="30" t="s">
        <v>1</v>
      </c>
      <c r="M15" s="22" t="s">
        <v>1</v>
      </c>
      <c r="N15" s="10" t="s">
        <v>1</v>
      </c>
      <c r="O15" s="30" t="s">
        <v>1</v>
      </c>
      <c r="P15" s="22" t="s">
        <v>10</v>
      </c>
      <c r="Q15" s="10" t="s">
        <v>1</v>
      </c>
      <c r="R15" s="30" t="s">
        <v>51</v>
      </c>
      <c r="S15" s="22"/>
      <c r="T15" s="10"/>
      <c r="U15" s="30"/>
      <c r="V15" s="22" t="s">
        <v>1</v>
      </c>
      <c r="W15" s="10" t="s">
        <v>51</v>
      </c>
      <c r="X15" s="30" t="s">
        <v>10</v>
      </c>
      <c r="Y15" s="22"/>
      <c r="Z15" s="10"/>
      <c r="AA15" s="30"/>
      <c r="AB15" s="22"/>
      <c r="AC15" s="10"/>
      <c r="AD15" s="30"/>
      <c r="AE15" s="22"/>
      <c r="AF15" s="10"/>
      <c r="AG15" s="23"/>
      <c r="AI15" s="22"/>
      <c r="AJ15" s="10"/>
      <c r="AK15" s="30"/>
      <c r="AL15" s="22"/>
      <c r="AM15" s="10"/>
      <c r="AN15" s="30"/>
      <c r="AO15" s="22"/>
      <c r="AP15" s="10"/>
      <c r="AQ15" s="30"/>
      <c r="AR15" s="22"/>
      <c r="AS15" s="10"/>
      <c r="AT15" s="30"/>
      <c r="AU15" s="22"/>
      <c r="AV15" s="10"/>
      <c r="AW15" s="30"/>
      <c r="AX15" s="22"/>
      <c r="AY15" s="10"/>
      <c r="AZ15" s="30"/>
      <c r="BA15" s="22"/>
      <c r="BB15" s="10"/>
      <c r="BC15" s="30"/>
      <c r="BD15" s="22"/>
      <c r="BE15" s="10"/>
      <c r="BF15" s="30"/>
      <c r="BG15" s="22"/>
      <c r="BH15" s="10"/>
      <c r="BI15" s="23"/>
    </row>
    <row r="16" spans="1:76" ht="25.15" customHeight="1" x14ac:dyDescent="0.25">
      <c r="A16" s="219" t="str">
        <f t="shared" si="4"/>
        <v>1976.1</v>
      </c>
      <c r="B16" s="220">
        <f>COUNTIF($C$2:C16,C16)</f>
        <v>1</v>
      </c>
      <c r="C16" s="5">
        <v>1976</v>
      </c>
      <c r="D16" s="1" t="s">
        <v>22</v>
      </c>
      <c r="E16" s="2" t="s">
        <v>7</v>
      </c>
      <c r="F16" s="9" t="s">
        <v>23</v>
      </c>
      <c r="G16" s="22" t="s">
        <v>19</v>
      </c>
      <c r="H16" s="10" t="s">
        <v>25</v>
      </c>
      <c r="I16" s="30" t="s">
        <v>1</v>
      </c>
      <c r="J16" s="22" t="s">
        <v>1</v>
      </c>
      <c r="K16" s="10" t="s">
        <v>1</v>
      </c>
      <c r="L16" s="30" t="s">
        <v>19</v>
      </c>
      <c r="M16" s="22" t="s">
        <v>1</v>
      </c>
      <c r="N16" s="10" t="s">
        <v>19</v>
      </c>
      <c r="O16" s="30" t="s">
        <v>19</v>
      </c>
      <c r="P16" s="22" t="s">
        <v>19</v>
      </c>
      <c r="Q16" s="10" t="s">
        <v>1</v>
      </c>
      <c r="R16" s="30" t="s">
        <v>38</v>
      </c>
      <c r="S16" s="22"/>
      <c r="T16" s="10"/>
      <c r="U16" s="30"/>
      <c r="V16" s="22" t="s">
        <v>19</v>
      </c>
      <c r="W16" s="10" t="s">
        <v>1</v>
      </c>
      <c r="X16" s="30" t="s">
        <v>38</v>
      </c>
      <c r="Y16" s="22"/>
      <c r="Z16" s="10"/>
      <c r="AA16" s="30"/>
      <c r="AB16" s="22"/>
      <c r="AC16" s="10"/>
      <c r="AD16" s="30"/>
      <c r="AE16" s="22"/>
      <c r="AF16" s="10"/>
      <c r="AG16" s="23"/>
      <c r="AI16" s="22"/>
      <c r="AJ16" s="10"/>
      <c r="AK16" s="30"/>
      <c r="AL16" s="22"/>
      <c r="AM16" s="10"/>
      <c r="AN16" s="30"/>
      <c r="AO16" s="22"/>
      <c r="AP16" s="10"/>
      <c r="AQ16" s="30"/>
      <c r="AR16" s="22"/>
      <c r="AS16" s="10"/>
      <c r="AT16" s="30"/>
      <c r="AU16" s="22"/>
      <c r="AV16" s="10"/>
      <c r="AW16" s="30"/>
      <c r="AX16" s="22"/>
      <c r="AY16" s="10"/>
      <c r="AZ16" s="30"/>
      <c r="BA16" s="22"/>
      <c r="BB16" s="10"/>
      <c r="BC16" s="30"/>
      <c r="BD16" s="22"/>
      <c r="BE16" s="10"/>
      <c r="BF16" s="30"/>
      <c r="BG16" s="22"/>
      <c r="BH16" s="10"/>
      <c r="BI16" s="23"/>
    </row>
    <row r="17" spans="1:61" ht="25.15" customHeight="1" x14ac:dyDescent="0.25">
      <c r="A17" s="219" t="str">
        <f t="shared" si="4"/>
        <v>1976.2</v>
      </c>
      <c r="B17" s="220">
        <f>COUNTIF($C$2:C17,C17)</f>
        <v>2</v>
      </c>
      <c r="C17" s="31">
        <v>1976</v>
      </c>
      <c r="D17" s="1"/>
      <c r="E17" s="2"/>
      <c r="F17" s="9"/>
      <c r="G17" s="22" t="s">
        <v>19</v>
      </c>
      <c r="H17" s="10"/>
      <c r="I17" s="30"/>
      <c r="J17" s="22"/>
      <c r="K17" s="10"/>
      <c r="L17" s="30"/>
      <c r="M17" s="22"/>
      <c r="N17" s="10"/>
      <c r="O17" s="30"/>
      <c r="P17" s="22"/>
      <c r="Q17" s="10"/>
      <c r="R17" s="30"/>
      <c r="S17" s="22"/>
      <c r="T17" s="10"/>
      <c r="U17" s="30"/>
      <c r="V17" s="22"/>
      <c r="W17" s="10"/>
      <c r="X17" s="30"/>
      <c r="Y17" s="22"/>
      <c r="Z17" s="10"/>
      <c r="AA17" s="30"/>
      <c r="AB17" s="22"/>
      <c r="AC17" s="10"/>
      <c r="AD17" s="30"/>
      <c r="AE17" s="22"/>
      <c r="AF17" s="10"/>
      <c r="AG17" s="23"/>
      <c r="AI17" s="22"/>
      <c r="AJ17" s="10"/>
      <c r="AK17" s="30"/>
      <c r="AL17" s="22"/>
      <c r="AM17" s="10"/>
      <c r="AN17" s="30"/>
      <c r="AO17" s="22"/>
      <c r="AP17" s="10"/>
      <c r="AQ17" s="30"/>
      <c r="AR17" s="22"/>
      <c r="AS17" s="10"/>
      <c r="AT17" s="30"/>
      <c r="AU17" s="22"/>
      <c r="AV17" s="10"/>
      <c r="AW17" s="30"/>
      <c r="AX17" s="22"/>
      <c r="AY17" s="10"/>
      <c r="AZ17" s="30"/>
      <c r="BA17" s="22"/>
      <c r="BB17" s="10"/>
      <c r="BC17" s="30"/>
      <c r="BD17" s="22"/>
      <c r="BE17" s="10"/>
      <c r="BF17" s="30"/>
      <c r="BG17" s="22"/>
      <c r="BH17" s="10"/>
      <c r="BI17" s="23"/>
    </row>
    <row r="18" spans="1:61" ht="25.15" customHeight="1" x14ac:dyDescent="0.25">
      <c r="A18" s="219" t="str">
        <f t="shared" si="4"/>
        <v>1977.1</v>
      </c>
      <c r="B18" s="220">
        <f>COUNTIF($C$2:C18,C18)</f>
        <v>1</v>
      </c>
      <c r="C18" s="5">
        <v>1977</v>
      </c>
      <c r="D18" s="1" t="s">
        <v>24</v>
      </c>
      <c r="E18" s="2" t="s">
        <v>25</v>
      </c>
      <c r="F18" s="9" t="s">
        <v>26</v>
      </c>
      <c r="G18" s="22" t="s">
        <v>19</v>
      </c>
      <c r="H18" s="10" t="s">
        <v>10</v>
      </c>
      <c r="I18" s="30" t="s">
        <v>1</v>
      </c>
      <c r="J18" s="22" t="s">
        <v>1</v>
      </c>
      <c r="K18" s="10" t="s">
        <v>19</v>
      </c>
      <c r="L18" s="30" t="s">
        <v>1</v>
      </c>
      <c r="M18" s="22" t="s">
        <v>19</v>
      </c>
      <c r="N18" s="10" t="s">
        <v>1</v>
      </c>
      <c r="O18" s="30" t="s">
        <v>19</v>
      </c>
      <c r="P18" s="22" t="s">
        <v>19</v>
      </c>
      <c r="Q18" s="10" t="s">
        <v>25</v>
      </c>
      <c r="R18" s="30" t="s">
        <v>38</v>
      </c>
      <c r="S18" s="22"/>
      <c r="T18" s="10"/>
      <c r="U18" s="30"/>
      <c r="V18" s="22" t="s">
        <v>19</v>
      </c>
      <c r="W18" s="10" t="s">
        <v>1</v>
      </c>
      <c r="X18" s="30" t="s">
        <v>38</v>
      </c>
      <c r="Y18" s="22"/>
      <c r="Z18" s="10"/>
      <c r="AA18" s="30"/>
      <c r="AB18" s="22"/>
      <c r="AC18" s="10"/>
      <c r="AD18" s="30"/>
      <c r="AE18" s="22"/>
      <c r="AF18" s="10"/>
      <c r="AG18" s="23"/>
      <c r="AI18" s="22"/>
      <c r="AJ18" s="10"/>
      <c r="AK18" s="30"/>
      <c r="AL18" s="22"/>
      <c r="AM18" s="10"/>
      <c r="AN18" s="30"/>
      <c r="AO18" s="22"/>
      <c r="AP18" s="10"/>
      <c r="AQ18" s="30"/>
      <c r="AR18" s="22"/>
      <c r="AS18" s="10"/>
      <c r="AT18" s="30"/>
      <c r="AU18" s="22"/>
      <c r="AV18" s="10"/>
      <c r="AW18" s="30"/>
      <c r="AX18" s="22"/>
      <c r="AY18" s="10"/>
      <c r="AZ18" s="30"/>
      <c r="BA18" s="22"/>
      <c r="BB18" s="10"/>
      <c r="BC18" s="30"/>
      <c r="BD18" s="22"/>
      <c r="BE18" s="10"/>
      <c r="BF18" s="30"/>
      <c r="BG18" s="22"/>
      <c r="BH18" s="10"/>
      <c r="BI18" s="23"/>
    </row>
    <row r="19" spans="1:61" ht="25.15" customHeight="1" x14ac:dyDescent="0.25">
      <c r="A19" s="219" t="str">
        <f t="shared" si="4"/>
        <v>1979.1</v>
      </c>
      <c r="B19" s="220">
        <f>COUNTIF($C$2:C19,C19)</f>
        <v>1</v>
      </c>
      <c r="C19" s="5">
        <v>1979</v>
      </c>
      <c r="D19" s="1" t="s">
        <v>27</v>
      </c>
      <c r="E19" s="2" t="s">
        <v>28</v>
      </c>
      <c r="F19" s="9" t="s">
        <v>29</v>
      </c>
      <c r="G19" s="22" t="s">
        <v>19</v>
      </c>
      <c r="H19" s="10" t="s">
        <v>1</v>
      </c>
      <c r="I19" s="30" t="s">
        <v>19</v>
      </c>
      <c r="J19" s="22" t="s">
        <v>1</v>
      </c>
      <c r="K19" s="10" t="s">
        <v>1</v>
      </c>
      <c r="L19" s="30" t="s">
        <v>19</v>
      </c>
      <c r="M19" s="22" t="s">
        <v>1</v>
      </c>
      <c r="N19" s="10" t="s">
        <v>1</v>
      </c>
      <c r="O19" s="30" t="s">
        <v>19</v>
      </c>
      <c r="P19" s="22" t="s">
        <v>19</v>
      </c>
      <c r="Q19" s="10" t="s">
        <v>1</v>
      </c>
      <c r="R19" s="30" t="s">
        <v>38</v>
      </c>
      <c r="S19" s="22"/>
      <c r="T19" s="10"/>
      <c r="U19" s="30"/>
      <c r="V19" s="22" t="s">
        <v>19</v>
      </c>
      <c r="W19" s="10" t="s">
        <v>1</v>
      </c>
      <c r="X19" s="30" t="s">
        <v>38</v>
      </c>
      <c r="Y19" s="22"/>
      <c r="Z19" s="10"/>
      <c r="AA19" s="30"/>
      <c r="AB19" s="22"/>
      <c r="AC19" s="10"/>
      <c r="AD19" s="30"/>
      <c r="AE19" s="22"/>
      <c r="AF19" s="10"/>
      <c r="AG19" s="23"/>
      <c r="AI19" s="22"/>
      <c r="AJ19" s="10"/>
      <c r="AK19" s="30"/>
      <c r="AL19" s="22"/>
      <c r="AM19" s="10"/>
      <c r="AN19" s="30"/>
      <c r="AO19" s="22"/>
      <c r="AP19" s="10"/>
      <c r="AQ19" s="30"/>
      <c r="AR19" s="22"/>
      <c r="AS19" s="10"/>
      <c r="AT19" s="30"/>
      <c r="AU19" s="22"/>
      <c r="AV19" s="10"/>
      <c r="AW19" s="30"/>
      <c r="AX19" s="22"/>
      <c r="AY19" s="10"/>
      <c r="AZ19" s="30"/>
      <c r="BA19" s="22"/>
      <c r="BB19" s="10"/>
      <c r="BC19" s="30"/>
      <c r="BD19" s="22"/>
      <c r="BE19" s="10"/>
      <c r="BF19" s="30"/>
      <c r="BG19" s="22"/>
      <c r="BH19" s="10"/>
      <c r="BI19" s="23"/>
    </row>
    <row r="20" spans="1:61" ht="25.15" customHeight="1" x14ac:dyDescent="0.25">
      <c r="A20" s="219" t="str">
        <f t="shared" si="4"/>
        <v>1980.1</v>
      </c>
      <c r="B20" s="220">
        <f>COUNTIF($C$2:C20,C20)</f>
        <v>1</v>
      </c>
      <c r="C20" s="5">
        <v>1980</v>
      </c>
      <c r="D20" s="1" t="s">
        <v>30</v>
      </c>
      <c r="E20" s="2" t="s">
        <v>31</v>
      </c>
      <c r="F20" s="9" t="s">
        <v>32</v>
      </c>
      <c r="G20" s="22" t="s">
        <v>19</v>
      </c>
      <c r="H20" s="10"/>
      <c r="I20" s="30"/>
      <c r="J20" s="22" t="s">
        <v>19</v>
      </c>
      <c r="K20" s="10" t="s">
        <v>19</v>
      </c>
      <c r="L20" s="30" t="s">
        <v>19</v>
      </c>
      <c r="M20" s="22" t="s">
        <v>19</v>
      </c>
      <c r="N20" s="10" t="s">
        <v>19</v>
      </c>
      <c r="O20" s="30" t="s">
        <v>19</v>
      </c>
      <c r="P20" s="22" t="s">
        <v>19</v>
      </c>
      <c r="Q20" s="10" t="s">
        <v>7</v>
      </c>
      <c r="R20" s="30" t="s">
        <v>45</v>
      </c>
      <c r="S20" s="22" t="s">
        <v>19</v>
      </c>
      <c r="T20" s="10" t="s">
        <v>34</v>
      </c>
      <c r="U20" s="30" t="s">
        <v>7</v>
      </c>
      <c r="V20" s="22" t="s">
        <v>19</v>
      </c>
      <c r="W20" s="10" t="s">
        <v>7</v>
      </c>
      <c r="X20" s="30" t="s">
        <v>4</v>
      </c>
      <c r="Y20" s="22"/>
      <c r="Z20" s="10"/>
      <c r="AA20" s="30"/>
      <c r="AB20" s="22"/>
      <c r="AC20" s="10"/>
      <c r="AD20" s="30"/>
      <c r="AE20" s="22"/>
      <c r="AF20" s="10"/>
      <c r="AG20" s="23"/>
      <c r="AI20" s="22"/>
      <c r="AJ20" s="10"/>
      <c r="AK20" s="30"/>
      <c r="AL20" s="22"/>
      <c r="AM20" s="10"/>
      <c r="AN20" s="30"/>
      <c r="AO20" s="22"/>
      <c r="AP20" s="10"/>
      <c r="AQ20" s="30"/>
      <c r="AR20" s="22"/>
      <c r="AS20" s="10"/>
      <c r="AT20" s="30"/>
      <c r="AU20" s="22"/>
      <c r="AV20" s="10"/>
      <c r="AW20" s="30"/>
      <c r="AX20" s="22"/>
      <c r="AY20" s="10"/>
      <c r="AZ20" s="30"/>
      <c r="BA20" s="22"/>
      <c r="BB20" s="10"/>
      <c r="BC20" s="30"/>
      <c r="BD20" s="22"/>
      <c r="BE20" s="10"/>
      <c r="BF20" s="30"/>
      <c r="BG20" s="22"/>
      <c r="BH20" s="10"/>
      <c r="BI20" s="23"/>
    </row>
    <row r="21" spans="1:61" ht="25.15" customHeight="1" x14ac:dyDescent="0.25">
      <c r="A21" s="219" t="str">
        <f t="shared" si="4"/>
        <v>1980.2</v>
      </c>
      <c r="B21" s="220">
        <f>COUNTIF($C$2:C21,C21)</f>
        <v>2</v>
      </c>
      <c r="C21" s="31">
        <v>1980</v>
      </c>
      <c r="D21" s="1"/>
      <c r="E21" s="2"/>
      <c r="F21" s="9"/>
      <c r="G21" s="22" t="s">
        <v>19</v>
      </c>
      <c r="H21" s="10"/>
      <c r="I21" s="30"/>
      <c r="J21" s="22"/>
      <c r="K21" s="10"/>
      <c r="L21" s="30"/>
      <c r="M21" s="22"/>
      <c r="N21" s="10"/>
      <c r="O21" s="30"/>
      <c r="P21" s="22"/>
      <c r="Q21" s="10"/>
      <c r="R21" s="30"/>
      <c r="S21" s="22"/>
      <c r="T21" s="10"/>
      <c r="U21" s="30"/>
      <c r="V21" s="22"/>
      <c r="W21" s="10"/>
      <c r="X21" s="30"/>
      <c r="Y21" s="22"/>
      <c r="Z21" s="10"/>
      <c r="AA21" s="30"/>
      <c r="AB21" s="22"/>
      <c r="AC21" s="10"/>
      <c r="AD21" s="30"/>
      <c r="AE21" s="22"/>
      <c r="AF21" s="10"/>
      <c r="AG21" s="23"/>
      <c r="AI21" s="22"/>
      <c r="AJ21" s="10"/>
      <c r="AK21" s="30"/>
      <c r="AL21" s="22"/>
      <c r="AM21" s="10"/>
      <c r="AN21" s="30"/>
      <c r="AO21" s="22"/>
      <c r="AP21" s="10"/>
      <c r="AQ21" s="30"/>
      <c r="AR21" s="22"/>
      <c r="AS21" s="10"/>
      <c r="AT21" s="30"/>
      <c r="AU21" s="22"/>
      <c r="AV21" s="10"/>
      <c r="AW21" s="30"/>
      <c r="AX21" s="22"/>
      <c r="AY21" s="10"/>
      <c r="AZ21" s="30"/>
      <c r="BA21" s="22"/>
      <c r="BB21" s="10"/>
      <c r="BC21" s="30"/>
      <c r="BD21" s="22"/>
      <c r="BE21" s="10"/>
      <c r="BF21" s="30"/>
      <c r="BG21" s="22"/>
      <c r="BH21" s="10"/>
      <c r="BI21" s="23"/>
    </row>
    <row r="22" spans="1:61" ht="25.15" customHeight="1" x14ac:dyDescent="0.25">
      <c r="A22" s="219" t="str">
        <f t="shared" si="4"/>
        <v>1980.3</v>
      </c>
      <c r="B22" s="220">
        <f>COUNTIF($C$2:C22,C22)</f>
        <v>3</v>
      </c>
      <c r="C22" s="31">
        <v>1980</v>
      </c>
      <c r="D22" s="1"/>
      <c r="E22" s="2"/>
      <c r="F22" s="9"/>
      <c r="G22" s="22" t="s">
        <v>7</v>
      </c>
      <c r="H22" s="10"/>
      <c r="I22" s="30"/>
      <c r="J22" s="22"/>
      <c r="K22" s="10"/>
      <c r="L22" s="30"/>
      <c r="M22" s="22"/>
      <c r="N22" s="10"/>
      <c r="O22" s="30"/>
      <c r="P22" s="22"/>
      <c r="Q22" s="10"/>
      <c r="R22" s="30"/>
      <c r="S22" s="22"/>
      <c r="T22" s="10"/>
      <c r="U22" s="30"/>
      <c r="V22" s="22"/>
      <c r="W22" s="10"/>
      <c r="X22" s="30"/>
      <c r="Y22" s="22"/>
      <c r="Z22" s="10"/>
      <c r="AA22" s="30"/>
      <c r="AB22" s="22"/>
      <c r="AC22" s="10"/>
      <c r="AD22" s="30"/>
      <c r="AE22" s="22"/>
      <c r="AF22" s="10"/>
      <c r="AG22" s="23"/>
      <c r="AI22" s="22"/>
      <c r="AJ22" s="10"/>
      <c r="AK22" s="30"/>
      <c r="AL22" s="22"/>
      <c r="AM22" s="10"/>
      <c r="AN22" s="30"/>
      <c r="AO22" s="22"/>
      <c r="AP22" s="10"/>
      <c r="AQ22" s="30"/>
      <c r="AR22" s="22"/>
      <c r="AS22" s="10"/>
      <c r="AT22" s="30"/>
      <c r="AU22" s="22"/>
      <c r="AV22" s="10"/>
      <c r="AW22" s="30"/>
      <c r="AX22" s="22"/>
      <c r="AY22" s="10"/>
      <c r="AZ22" s="30"/>
      <c r="BA22" s="22"/>
      <c r="BB22" s="10"/>
      <c r="BC22" s="30"/>
      <c r="BD22" s="22"/>
      <c r="BE22" s="10"/>
      <c r="BF22" s="30"/>
      <c r="BG22" s="22"/>
      <c r="BH22" s="10"/>
      <c r="BI22" s="23"/>
    </row>
    <row r="23" spans="1:61" ht="25.15" customHeight="1" x14ac:dyDescent="0.25">
      <c r="A23" s="219" t="str">
        <f t="shared" si="4"/>
        <v>1981.1</v>
      </c>
      <c r="B23" s="220">
        <f>COUNTIF($C$2:C23,C23)</f>
        <v>1</v>
      </c>
      <c r="C23" s="5">
        <v>1981</v>
      </c>
      <c r="D23" s="1" t="s">
        <v>33</v>
      </c>
      <c r="E23" s="2" t="s">
        <v>34</v>
      </c>
      <c r="F23" s="9" t="s">
        <v>35</v>
      </c>
      <c r="G23" s="22" t="s">
        <v>10</v>
      </c>
      <c r="H23" s="10" t="s">
        <v>1</v>
      </c>
      <c r="I23" s="30" t="s">
        <v>38</v>
      </c>
      <c r="J23" s="22" t="s">
        <v>1</v>
      </c>
      <c r="K23" s="10" t="s">
        <v>19</v>
      </c>
      <c r="L23" s="30" t="s">
        <v>1</v>
      </c>
      <c r="M23" s="22" t="s">
        <v>1</v>
      </c>
      <c r="N23" s="10" t="s">
        <v>1</v>
      </c>
      <c r="O23" s="30" t="s">
        <v>10</v>
      </c>
      <c r="P23" s="22" t="s">
        <v>38</v>
      </c>
      <c r="Q23" s="10" t="s">
        <v>10</v>
      </c>
      <c r="R23" s="30" t="s">
        <v>1</v>
      </c>
      <c r="S23" s="22" t="s">
        <v>1</v>
      </c>
      <c r="T23" s="10" t="s">
        <v>19</v>
      </c>
      <c r="U23" s="30" t="s">
        <v>10</v>
      </c>
      <c r="V23" s="22" t="s">
        <v>1</v>
      </c>
      <c r="W23" s="10" t="s">
        <v>19</v>
      </c>
      <c r="X23" s="30" t="s">
        <v>10</v>
      </c>
      <c r="Y23" s="22"/>
      <c r="Z23" s="10"/>
      <c r="AA23" s="30"/>
      <c r="AB23" s="22"/>
      <c r="AC23" s="10"/>
      <c r="AD23" s="30"/>
      <c r="AE23" s="22"/>
      <c r="AF23" s="10"/>
      <c r="AG23" s="23"/>
      <c r="AI23" s="22"/>
      <c r="AJ23" s="10"/>
      <c r="AK23" s="30"/>
      <c r="AL23" s="22"/>
      <c r="AM23" s="10"/>
      <c r="AN23" s="30"/>
      <c r="AO23" s="22"/>
      <c r="AP23" s="10"/>
      <c r="AQ23" s="30"/>
      <c r="AR23" s="22"/>
      <c r="AS23" s="10"/>
      <c r="AT23" s="30"/>
      <c r="AU23" s="22"/>
      <c r="AV23" s="10"/>
      <c r="AW23" s="30"/>
      <c r="AX23" s="22"/>
      <c r="AY23" s="10"/>
      <c r="AZ23" s="30"/>
      <c r="BA23" s="22"/>
      <c r="BB23" s="10"/>
      <c r="BC23" s="30"/>
      <c r="BD23" s="22"/>
      <c r="BE23" s="10"/>
      <c r="BF23" s="30"/>
      <c r="BG23" s="22"/>
      <c r="BH23" s="10"/>
      <c r="BI23" s="23"/>
    </row>
    <row r="24" spans="1:61" ht="25.15" customHeight="1" x14ac:dyDescent="0.25">
      <c r="A24" s="219" t="str">
        <f t="shared" si="4"/>
        <v>1981.2</v>
      </c>
      <c r="B24" s="220">
        <f>COUNTIF($C$2:C24,C24)</f>
        <v>2</v>
      </c>
      <c r="C24" s="31">
        <v>1981</v>
      </c>
      <c r="D24" s="1"/>
      <c r="E24" s="2"/>
      <c r="F24" s="9"/>
      <c r="G24" s="22" t="s">
        <v>16</v>
      </c>
      <c r="H24" s="10"/>
      <c r="I24" s="30"/>
      <c r="J24" s="22"/>
      <c r="K24" s="10"/>
      <c r="L24" s="30"/>
      <c r="M24" s="22"/>
      <c r="N24" s="10"/>
      <c r="O24" s="30"/>
      <c r="P24" s="22"/>
      <c r="Q24" s="10"/>
      <c r="R24" s="30"/>
      <c r="S24" s="22"/>
      <c r="T24" s="10"/>
      <c r="U24" s="30"/>
      <c r="V24" s="22"/>
      <c r="W24" s="10"/>
      <c r="X24" s="30"/>
      <c r="Y24" s="22"/>
      <c r="Z24" s="10"/>
      <c r="AA24" s="30"/>
      <c r="AB24" s="22"/>
      <c r="AC24" s="10"/>
      <c r="AD24" s="30"/>
      <c r="AE24" s="22"/>
      <c r="AF24" s="10"/>
      <c r="AG24" s="23"/>
      <c r="AI24" s="22"/>
      <c r="AJ24" s="10"/>
      <c r="AK24" s="30"/>
      <c r="AL24" s="22"/>
      <c r="AM24" s="10"/>
      <c r="AN24" s="30"/>
      <c r="AO24" s="22"/>
      <c r="AP24" s="10"/>
      <c r="AQ24" s="30"/>
      <c r="AR24" s="22"/>
      <c r="AS24" s="10"/>
      <c r="AT24" s="30"/>
      <c r="AU24" s="22"/>
      <c r="AV24" s="10"/>
      <c r="AW24" s="30"/>
      <c r="AX24" s="22"/>
      <c r="AY24" s="10"/>
      <c r="AZ24" s="30"/>
      <c r="BA24" s="22"/>
      <c r="BB24" s="10"/>
      <c r="BC24" s="30"/>
      <c r="BD24" s="22"/>
      <c r="BE24" s="10"/>
      <c r="BF24" s="30"/>
      <c r="BG24" s="22"/>
      <c r="BH24" s="10"/>
      <c r="BI24" s="23"/>
    </row>
    <row r="25" spans="1:61" ht="25.15" customHeight="1" x14ac:dyDescent="0.25">
      <c r="A25" s="219" t="str">
        <f t="shared" si="4"/>
        <v>1981.3</v>
      </c>
      <c r="B25" s="220">
        <f>COUNTIF($C$2:C25,C25)</f>
        <v>3</v>
      </c>
      <c r="C25" s="31">
        <v>1981</v>
      </c>
      <c r="D25" s="1"/>
      <c r="E25" s="2"/>
      <c r="F25" s="9"/>
      <c r="G25" s="22" t="s">
        <v>19</v>
      </c>
      <c r="H25" s="10"/>
      <c r="I25" s="30"/>
      <c r="J25" s="22"/>
      <c r="K25" s="10"/>
      <c r="L25" s="30"/>
      <c r="M25" s="22"/>
      <c r="N25" s="10"/>
      <c r="O25" s="30"/>
      <c r="P25" s="22"/>
      <c r="Q25" s="10"/>
      <c r="R25" s="30"/>
      <c r="S25" s="22"/>
      <c r="T25" s="10"/>
      <c r="U25" s="30"/>
      <c r="V25" s="22"/>
      <c r="W25" s="10"/>
      <c r="X25" s="30"/>
      <c r="Y25" s="22"/>
      <c r="Z25" s="10"/>
      <c r="AA25" s="30"/>
      <c r="AB25" s="22"/>
      <c r="AC25" s="10"/>
      <c r="AD25" s="30"/>
      <c r="AE25" s="22"/>
      <c r="AF25" s="10"/>
      <c r="AG25" s="23"/>
      <c r="AI25" s="22"/>
      <c r="AJ25" s="10"/>
      <c r="AK25" s="30"/>
      <c r="AL25" s="22"/>
      <c r="AM25" s="10"/>
      <c r="AN25" s="30"/>
      <c r="AO25" s="22"/>
      <c r="AP25" s="10"/>
      <c r="AQ25" s="30"/>
      <c r="AR25" s="22"/>
      <c r="AS25" s="10"/>
      <c r="AT25" s="30"/>
      <c r="AU25" s="22"/>
      <c r="AV25" s="10"/>
      <c r="AW25" s="30"/>
      <c r="AX25" s="22"/>
      <c r="AY25" s="10"/>
      <c r="AZ25" s="30"/>
      <c r="BA25" s="22"/>
      <c r="BB25" s="10"/>
      <c r="BC25" s="30"/>
      <c r="BD25" s="22"/>
      <c r="BE25" s="10"/>
      <c r="BF25" s="30"/>
      <c r="BG25" s="22"/>
      <c r="BH25" s="10"/>
      <c r="BI25" s="23"/>
    </row>
    <row r="26" spans="1:61" ht="25.15" customHeight="1" x14ac:dyDescent="0.25">
      <c r="A26" s="219" t="str">
        <f t="shared" si="4"/>
        <v>1981.4</v>
      </c>
      <c r="B26" s="220">
        <f>COUNTIF($C$2:C26,C26)</f>
        <v>4</v>
      </c>
      <c r="C26" s="31">
        <v>1981</v>
      </c>
      <c r="D26" s="1"/>
      <c r="E26" s="2"/>
      <c r="F26" s="9"/>
      <c r="G26" s="22" t="s">
        <v>25</v>
      </c>
      <c r="H26" s="10"/>
      <c r="I26" s="30"/>
      <c r="J26" s="22"/>
      <c r="K26" s="10"/>
      <c r="L26" s="30"/>
      <c r="M26" s="22"/>
      <c r="N26" s="10"/>
      <c r="O26" s="30"/>
      <c r="P26" s="22"/>
      <c r="Q26" s="10"/>
      <c r="R26" s="30"/>
      <c r="S26" s="22"/>
      <c r="T26" s="10"/>
      <c r="U26" s="30"/>
      <c r="V26" s="22"/>
      <c r="W26" s="10"/>
      <c r="X26" s="30"/>
      <c r="Y26" s="22"/>
      <c r="Z26" s="10"/>
      <c r="AA26" s="30"/>
      <c r="AB26" s="22"/>
      <c r="AC26" s="10"/>
      <c r="AD26" s="30"/>
      <c r="AE26" s="22"/>
      <c r="AF26" s="10"/>
      <c r="AG26" s="23"/>
      <c r="AI26" s="22"/>
      <c r="AJ26" s="10"/>
      <c r="AK26" s="30"/>
      <c r="AL26" s="22"/>
      <c r="AM26" s="10"/>
      <c r="AN26" s="30"/>
      <c r="AO26" s="22"/>
      <c r="AP26" s="10"/>
      <c r="AQ26" s="30"/>
      <c r="AR26" s="22"/>
      <c r="AS26" s="10"/>
      <c r="AT26" s="30"/>
      <c r="AU26" s="22"/>
      <c r="AV26" s="10"/>
      <c r="AW26" s="30"/>
      <c r="AX26" s="22"/>
      <c r="AY26" s="10"/>
      <c r="AZ26" s="30"/>
      <c r="BA26" s="22"/>
      <c r="BB26" s="10"/>
      <c r="BC26" s="30"/>
      <c r="BD26" s="22"/>
      <c r="BE26" s="10"/>
      <c r="BF26" s="30"/>
      <c r="BG26" s="22"/>
      <c r="BH26" s="10"/>
      <c r="BI26" s="23"/>
    </row>
    <row r="27" spans="1:61" ht="25.15" customHeight="1" x14ac:dyDescent="0.25">
      <c r="A27" s="219" t="str">
        <f t="shared" si="4"/>
        <v>1981.5</v>
      </c>
      <c r="B27" s="220">
        <f>COUNTIF($C$2:C27,C27)</f>
        <v>5</v>
      </c>
      <c r="C27" s="31">
        <v>1981</v>
      </c>
      <c r="D27" s="1"/>
      <c r="E27" s="2"/>
      <c r="F27" s="9"/>
      <c r="G27" s="22" t="s">
        <v>19</v>
      </c>
      <c r="H27" s="10"/>
      <c r="I27" s="30"/>
      <c r="J27" s="22"/>
      <c r="K27" s="10"/>
      <c r="L27" s="30"/>
      <c r="M27" s="22"/>
      <c r="N27" s="10"/>
      <c r="O27" s="30"/>
      <c r="P27" s="22"/>
      <c r="Q27" s="10"/>
      <c r="R27" s="30"/>
      <c r="S27" s="22"/>
      <c r="T27" s="10"/>
      <c r="U27" s="30"/>
      <c r="V27" s="22"/>
      <c r="W27" s="10"/>
      <c r="X27" s="30"/>
      <c r="Y27" s="22"/>
      <c r="Z27" s="10"/>
      <c r="AA27" s="30"/>
      <c r="AB27" s="22"/>
      <c r="AC27" s="10"/>
      <c r="AD27" s="30"/>
      <c r="AE27" s="22"/>
      <c r="AF27" s="10"/>
      <c r="AG27" s="23"/>
      <c r="AI27" s="22"/>
      <c r="AJ27" s="10"/>
      <c r="AK27" s="30"/>
      <c r="AL27" s="22"/>
      <c r="AM27" s="10"/>
      <c r="AN27" s="30"/>
      <c r="AO27" s="22"/>
      <c r="AP27" s="10"/>
      <c r="AQ27" s="30"/>
      <c r="AR27" s="22"/>
      <c r="AS27" s="10"/>
      <c r="AT27" s="30"/>
      <c r="AU27" s="22"/>
      <c r="AV27" s="10"/>
      <c r="AW27" s="30"/>
      <c r="AX27" s="22"/>
      <c r="AY27" s="10"/>
      <c r="AZ27" s="30"/>
      <c r="BA27" s="22"/>
      <c r="BB27" s="10"/>
      <c r="BC27" s="30"/>
      <c r="BD27" s="22"/>
      <c r="BE27" s="10"/>
      <c r="BF27" s="30"/>
      <c r="BG27" s="22"/>
      <c r="BH27" s="10"/>
      <c r="BI27" s="23"/>
    </row>
    <row r="28" spans="1:61" ht="25.15" customHeight="1" x14ac:dyDescent="0.25">
      <c r="A28" s="219" t="str">
        <f t="shared" si="4"/>
        <v>1982.1</v>
      </c>
      <c r="B28" s="220">
        <f>COUNTIF($C$2:C28,C28)</f>
        <v>1</v>
      </c>
      <c r="C28" s="5">
        <v>1982</v>
      </c>
      <c r="D28" s="1" t="s">
        <v>36</v>
      </c>
      <c r="E28" s="2" t="s">
        <v>1</v>
      </c>
      <c r="F28" s="9" t="s">
        <v>2</v>
      </c>
      <c r="G28" s="22" t="s">
        <v>1</v>
      </c>
      <c r="H28" s="10" t="s">
        <v>16</v>
      </c>
      <c r="I28" s="30" t="s">
        <v>19</v>
      </c>
      <c r="J28" s="22" t="s">
        <v>1</v>
      </c>
      <c r="K28" s="10" t="s">
        <v>1</v>
      </c>
      <c r="L28" s="30" t="s">
        <v>19</v>
      </c>
      <c r="M28" s="22" t="s">
        <v>1</v>
      </c>
      <c r="N28" s="10" t="s">
        <v>1</v>
      </c>
      <c r="O28" s="30" t="s">
        <v>19</v>
      </c>
      <c r="P28" s="22" t="s">
        <v>10</v>
      </c>
      <c r="Q28" s="10" t="s">
        <v>19</v>
      </c>
      <c r="R28" s="30" t="s">
        <v>16</v>
      </c>
      <c r="S28" s="22" t="s">
        <v>1</v>
      </c>
      <c r="T28" s="10" t="s">
        <v>19</v>
      </c>
      <c r="U28" s="30" t="s">
        <v>10</v>
      </c>
      <c r="V28" s="22" t="s">
        <v>19</v>
      </c>
      <c r="W28" s="10" t="s">
        <v>1</v>
      </c>
      <c r="X28" s="30" t="s">
        <v>10</v>
      </c>
      <c r="Y28" s="22"/>
      <c r="Z28" s="10"/>
      <c r="AA28" s="30"/>
      <c r="AB28" s="22"/>
      <c r="AC28" s="10"/>
      <c r="AD28" s="30"/>
      <c r="AE28" s="22"/>
      <c r="AF28" s="10"/>
      <c r="AG28" s="23"/>
      <c r="AI28" s="22"/>
      <c r="AJ28" s="10"/>
      <c r="AK28" s="30"/>
      <c r="AL28" s="22"/>
      <c r="AM28" s="10"/>
      <c r="AN28" s="30"/>
      <c r="AO28" s="22"/>
      <c r="AP28" s="10"/>
      <c r="AQ28" s="30"/>
      <c r="AR28" s="22"/>
      <c r="AS28" s="10"/>
      <c r="AT28" s="30"/>
      <c r="AU28" s="22"/>
      <c r="AV28" s="10"/>
      <c r="AW28" s="30"/>
      <c r="AX28" s="22"/>
      <c r="AY28" s="10"/>
      <c r="AZ28" s="30"/>
      <c r="BA28" s="22"/>
      <c r="BB28" s="10"/>
      <c r="BC28" s="30"/>
      <c r="BD28" s="22"/>
      <c r="BE28" s="10"/>
      <c r="BF28" s="30"/>
      <c r="BG28" s="22"/>
      <c r="BH28" s="10"/>
      <c r="BI28" s="23"/>
    </row>
    <row r="29" spans="1:61" ht="25.15" customHeight="1" x14ac:dyDescent="0.25">
      <c r="A29" s="219" t="str">
        <f t="shared" si="4"/>
        <v>1983.1</v>
      </c>
      <c r="B29" s="220">
        <f>COUNTIF($C$2:C29,C29)</f>
        <v>1</v>
      </c>
      <c r="C29" s="5">
        <v>1983</v>
      </c>
      <c r="D29" s="1" t="s">
        <v>37</v>
      </c>
      <c r="E29" s="2" t="s">
        <v>38</v>
      </c>
      <c r="F29" s="9" t="s">
        <v>39</v>
      </c>
      <c r="G29" s="22" t="s">
        <v>34</v>
      </c>
      <c r="H29" s="10" t="s">
        <v>19</v>
      </c>
      <c r="I29" s="30" t="s">
        <v>1</v>
      </c>
      <c r="J29" s="22" t="s">
        <v>19</v>
      </c>
      <c r="K29" s="10" t="s">
        <v>19</v>
      </c>
      <c r="L29" s="30" t="s">
        <v>1</v>
      </c>
      <c r="M29" s="22" t="s">
        <v>19</v>
      </c>
      <c r="N29" s="10" t="s">
        <v>1</v>
      </c>
      <c r="O29" s="30" t="s">
        <v>1</v>
      </c>
      <c r="P29" s="22" t="s">
        <v>197</v>
      </c>
      <c r="Q29" s="10" t="s">
        <v>10</v>
      </c>
      <c r="R29" s="30" t="s">
        <v>16</v>
      </c>
      <c r="S29" s="22" t="s">
        <v>1</v>
      </c>
      <c r="T29" s="10" t="s">
        <v>38</v>
      </c>
      <c r="U29" s="30" t="s">
        <v>34</v>
      </c>
      <c r="V29" s="22" t="s">
        <v>19</v>
      </c>
      <c r="W29" s="10" t="s">
        <v>1</v>
      </c>
      <c r="X29" s="30" t="s">
        <v>10</v>
      </c>
      <c r="Y29" s="22"/>
      <c r="Z29" s="10"/>
      <c r="AA29" s="30"/>
      <c r="AB29" s="22"/>
      <c r="AC29" s="10"/>
      <c r="AD29" s="30"/>
      <c r="AE29" s="22"/>
      <c r="AF29" s="10"/>
      <c r="AG29" s="23"/>
      <c r="AI29" s="22" t="s">
        <v>19</v>
      </c>
      <c r="AJ29" s="10" t="s">
        <v>19</v>
      </c>
      <c r="AK29" s="30" t="s">
        <v>19</v>
      </c>
      <c r="AL29" s="22" t="s">
        <v>19</v>
      </c>
      <c r="AM29" s="10" t="s">
        <v>19</v>
      </c>
      <c r="AN29" s="30" t="s">
        <v>38</v>
      </c>
      <c r="AO29" s="22" t="s">
        <v>19</v>
      </c>
      <c r="AP29" s="10" t="s">
        <v>19</v>
      </c>
      <c r="AQ29" s="30" t="s">
        <v>19</v>
      </c>
      <c r="AR29" s="22"/>
      <c r="AS29" s="10"/>
      <c r="AT29" s="30"/>
      <c r="AU29" s="22"/>
      <c r="AV29" s="10"/>
      <c r="AW29" s="30"/>
      <c r="AX29" s="22"/>
      <c r="AY29" s="10"/>
      <c r="AZ29" s="30"/>
      <c r="BA29" s="22"/>
      <c r="BB29" s="10"/>
      <c r="BC29" s="30"/>
      <c r="BD29" s="22"/>
      <c r="BE29" s="10"/>
      <c r="BF29" s="30"/>
      <c r="BG29" s="22"/>
      <c r="BH29" s="10"/>
      <c r="BI29" s="23"/>
    </row>
    <row r="30" spans="1:61" ht="25.15" customHeight="1" x14ac:dyDescent="0.25">
      <c r="A30" s="219" t="str">
        <f t="shared" si="4"/>
        <v>1984.1</v>
      </c>
      <c r="B30" s="220">
        <f>COUNTIF($C$2:C30,C30)</f>
        <v>1</v>
      </c>
      <c r="C30" s="5">
        <v>1984</v>
      </c>
      <c r="D30" s="1" t="s">
        <v>40</v>
      </c>
      <c r="E30" s="2" t="s">
        <v>10</v>
      </c>
      <c r="F30" s="9" t="s">
        <v>41</v>
      </c>
      <c r="G30" s="22" t="s">
        <v>25</v>
      </c>
      <c r="H30" s="10" t="s">
        <v>1</v>
      </c>
      <c r="I30" s="30" t="s">
        <v>19</v>
      </c>
      <c r="J30" s="22" t="s">
        <v>1</v>
      </c>
      <c r="K30" s="10" t="s">
        <v>19</v>
      </c>
      <c r="L30" s="30" t="s">
        <v>1</v>
      </c>
      <c r="M30" s="22" t="s">
        <v>1</v>
      </c>
      <c r="N30" s="10" t="s">
        <v>19</v>
      </c>
      <c r="O30" s="30" t="s">
        <v>1</v>
      </c>
      <c r="P30" s="22" t="s">
        <v>1</v>
      </c>
      <c r="Q30" s="10" t="s">
        <v>25</v>
      </c>
      <c r="R30" s="30" t="s">
        <v>10</v>
      </c>
      <c r="S30" s="22" t="s">
        <v>25</v>
      </c>
      <c r="T30" s="10" t="s">
        <v>1</v>
      </c>
      <c r="U30" s="30" t="s">
        <v>38</v>
      </c>
      <c r="V30" s="22" t="s">
        <v>1</v>
      </c>
      <c r="W30" s="10" t="s">
        <v>19</v>
      </c>
      <c r="X30" s="30" t="s">
        <v>38</v>
      </c>
      <c r="Y30" s="22"/>
      <c r="Z30" s="10"/>
      <c r="AA30" s="30"/>
      <c r="AB30" s="22"/>
      <c r="AC30" s="10"/>
      <c r="AD30" s="30"/>
      <c r="AE30" s="22"/>
      <c r="AF30" s="10"/>
      <c r="AG30" s="23"/>
      <c r="AI30" s="22" t="s">
        <v>19</v>
      </c>
      <c r="AJ30" s="10" t="s">
        <v>19</v>
      </c>
      <c r="AK30" s="30" t="s">
        <v>19</v>
      </c>
      <c r="AL30" s="22" t="s">
        <v>19</v>
      </c>
      <c r="AM30" s="10" t="s">
        <v>19</v>
      </c>
      <c r="AN30" s="30" t="s">
        <v>38</v>
      </c>
      <c r="AO30" s="22" t="s">
        <v>19</v>
      </c>
      <c r="AP30" s="10" t="s">
        <v>19</v>
      </c>
      <c r="AQ30" s="30" t="s">
        <v>19</v>
      </c>
      <c r="AR30" s="22"/>
      <c r="AS30" s="10"/>
      <c r="AT30" s="30"/>
      <c r="AU30" s="22"/>
      <c r="AV30" s="10"/>
      <c r="AW30" s="30"/>
      <c r="AX30" s="22"/>
      <c r="AY30" s="10"/>
      <c r="AZ30" s="30"/>
      <c r="BA30" s="22"/>
      <c r="BB30" s="10"/>
      <c r="BC30" s="30"/>
      <c r="BD30" s="22"/>
      <c r="BE30" s="10"/>
      <c r="BF30" s="30"/>
      <c r="BG30" s="22"/>
      <c r="BH30" s="10"/>
      <c r="BI30" s="23"/>
    </row>
    <row r="31" spans="1:61" ht="25.15" customHeight="1" x14ac:dyDescent="0.25">
      <c r="A31" s="219" t="str">
        <f t="shared" si="4"/>
        <v>1985.1</v>
      </c>
      <c r="B31" s="220">
        <f>COUNTIF($C$2:C31,C31)</f>
        <v>1</v>
      </c>
      <c r="C31" s="5">
        <v>1985</v>
      </c>
      <c r="D31" s="1" t="s">
        <v>42</v>
      </c>
      <c r="E31" s="2" t="s">
        <v>34</v>
      </c>
      <c r="F31" s="9" t="s">
        <v>43</v>
      </c>
      <c r="G31" s="22" t="s">
        <v>34</v>
      </c>
      <c r="H31" s="10" t="s">
        <v>10</v>
      </c>
      <c r="I31" s="30" t="s">
        <v>25</v>
      </c>
      <c r="J31" s="22" t="s">
        <v>1</v>
      </c>
      <c r="K31" s="10" t="s">
        <v>1</v>
      </c>
      <c r="L31" s="30" t="s">
        <v>1</v>
      </c>
      <c r="M31" s="22" t="s">
        <v>1</v>
      </c>
      <c r="N31" s="10" t="s">
        <v>1</v>
      </c>
      <c r="O31" s="30" t="s">
        <v>1</v>
      </c>
      <c r="P31" s="22" t="s">
        <v>25</v>
      </c>
      <c r="Q31" s="10" t="s">
        <v>1</v>
      </c>
      <c r="R31" s="30" t="s">
        <v>10</v>
      </c>
      <c r="S31" s="22" t="s">
        <v>25</v>
      </c>
      <c r="T31" s="10" t="s">
        <v>19</v>
      </c>
      <c r="U31" s="30" t="s">
        <v>1</v>
      </c>
      <c r="V31" s="22" t="s">
        <v>1</v>
      </c>
      <c r="W31" s="10" t="s">
        <v>19</v>
      </c>
      <c r="X31" s="30" t="s">
        <v>10</v>
      </c>
      <c r="Y31" s="22"/>
      <c r="Z31" s="10"/>
      <c r="AA31" s="30"/>
      <c r="AB31" s="22"/>
      <c r="AC31" s="10"/>
      <c r="AD31" s="30"/>
      <c r="AE31" s="22"/>
      <c r="AF31" s="10"/>
      <c r="AG31" s="23"/>
      <c r="AI31" s="22" t="s">
        <v>1</v>
      </c>
      <c r="AJ31" s="10" t="s">
        <v>38</v>
      </c>
      <c r="AK31" s="30" t="s">
        <v>19</v>
      </c>
      <c r="AL31" s="22" t="s">
        <v>19</v>
      </c>
      <c r="AM31" s="10" t="s">
        <v>1</v>
      </c>
      <c r="AN31" s="30" t="s">
        <v>38</v>
      </c>
      <c r="AO31" s="22" t="s">
        <v>1</v>
      </c>
      <c r="AP31" s="10" t="s">
        <v>38</v>
      </c>
      <c r="AQ31" s="30" t="s">
        <v>19</v>
      </c>
      <c r="AR31" s="22" t="s">
        <v>19</v>
      </c>
      <c r="AS31" s="10" t="s">
        <v>1</v>
      </c>
      <c r="AT31" s="30" t="s">
        <v>38</v>
      </c>
      <c r="AU31" s="22"/>
      <c r="AV31" s="10"/>
      <c r="AW31" s="30"/>
      <c r="AX31" s="22" t="s">
        <v>19</v>
      </c>
      <c r="AY31" s="10" t="s">
        <v>1</v>
      </c>
      <c r="AZ31" s="30" t="s">
        <v>38</v>
      </c>
      <c r="BA31" s="22"/>
      <c r="BB31" s="10"/>
      <c r="BC31" s="30"/>
      <c r="BD31" s="22"/>
      <c r="BE31" s="10"/>
      <c r="BF31" s="30"/>
      <c r="BG31" s="22"/>
      <c r="BH31" s="10"/>
      <c r="BI31" s="23"/>
    </row>
    <row r="32" spans="1:61" ht="25.15" customHeight="1" x14ac:dyDescent="0.25">
      <c r="A32" s="219" t="str">
        <f t="shared" si="4"/>
        <v>1986.1</v>
      </c>
      <c r="B32" s="220">
        <f>COUNTIF($C$2:C32,C32)</f>
        <v>1</v>
      </c>
      <c r="C32" s="5">
        <v>1986</v>
      </c>
      <c r="D32" s="1" t="s">
        <v>44</v>
      </c>
      <c r="E32" s="2" t="s">
        <v>45</v>
      </c>
      <c r="F32" s="9" t="s">
        <v>46</v>
      </c>
      <c r="G32" s="22" t="s">
        <v>25</v>
      </c>
      <c r="H32" s="10" t="s">
        <v>45</v>
      </c>
      <c r="I32" s="30" t="s">
        <v>7</v>
      </c>
      <c r="J32" s="22" t="s">
        <v>1</v>
      </c>
      <c r="K32" s="10" t="s">
        <v>1</v>
      </c>
      <c r="L32" s="30" t="s">
        <v>1</v>
      </c>
      <c r="M32" s="22" t="s">
        <v>1</v>
      </c>
      <c r="N32" s="10" t="s">
        <v>1</v>
      </c>
      <c r="O32" s="30" t="s">
        <v>38</v>
      </c>
      <c r="P32" s="22" t="s">
        <v>10</v>
      </c>
      <c r="Q32" s="10" t="s">
        <v>38</v>
      </c>
      <c r="R32" s="30" t="s">
        <v>7</v>
      </c>
      <c r="S32" s="22" t="s">
        <v>25</v>
      </c>
      <c r="T32" s="10" t="s">
        <v>38</v>
      </c>
      <c r="U32" s="30" t="s">
        <v>45</v>
      </c>
      <c r="V32" s="22" t="s">
        <v>1</v>
      </c>
      <c r="W32" s="10" t="s">
        <v>38</v>
      </c>
      <c r="X32" s="30" t="s">
        <v>10</v>
      </c>
      <c r="Y32" s="22"/>
      <c r="Z32" s="10"/>
      <c r="AA32" s="30"/>
      <c r="AB32" s="22"/>
      <c r="AC32" s="10"/>
      <c r="AD32" s="30"/>
      <c r="AE32" s="22"/>
      <c r="AF32" s="10"/>
      <c r="AG32" s="23"/>
      <c r="AI32" s="22" t="s">
        <v>1</v>
      </c>
      <c r="AJ32" s="10" t="s">
        <v>19</v>
      </c>
      <c r="AK32" s="30" t="s">
        <v>19</v>
      </c>
      <c r="AL32" s="22" t="s">
        <v>19</v>
      </c>
      <c r="AM32" s="10" t="s">
        <v>19</v>
      </c>
      <c r="AN32" s="30" t="s">
        <v>38</v>
      </c>
      <c r="AO32" s="22" t="s">
        <v>19</v>
      </c>
      <c r="AP32" s="10" t="s">
        <v>19</v>
      </c>
      <c r="AQ32" s="30" t="s">
        <v>38</v>
      </c>
      <c r="AR32" s="22" t="s">
        <v>19</v>
      </c>
      <c r="AS32" s="10" t="s">
        <v>1</v>
      </c>
      <c r="AT32" s="30" t="s">
        <v>198</v>
      </c>
      <c r="AU32" s="22" t="s">
        <v>19</v>
      </c>
      <c r="AV32" s="10" t="s">
        <v>1</v>
      </c>
      <c r="AW32" s="30" t="s">
        <v>45</v>
      </c>
      <c r="AX32" s="22" t="s">
        <v>19</v>
      </c>
      <c r="AY32" s="10" t="s">
        <v>1</v>
      </c>
      <c r="AZ32" s="30" t="s">
        <v>38</v>
      </c>
      <c r="BA32" s="22"/>
      <c r="BB32" s="10"/>
      <c r="BC32" s="30"/>
      <c r="BD32" s="22"/>
      <c r="BE32" s="10"/>
      <c r="BF32" s="30"/>
      <c r="BG32" s="22"/>
      <c r="BH32" s="10"/>
      <c r="BI32" s="23"/>
    </row>
    <row r="33" spans="1:61" ht="25.15" customHeight="1" x14ac:dyDescent="0.25">
      <c r="A33" s="219" t="str">
        <f t="shared" si="4"/>
        <v>1988.1</v>
      </c>
      <c r="B33" s="220">
        <f>COUNTIF($C$2:C33,C33)</f>
        <v>1</v>
      </c>
      <c r="C33" s="5">
        <v>1988</v>
      </c>
      <c r="D33" s="1" t="s">
        <v>47</v>
      </c>
      <c r="E33" s="2" t="s">
        <v>4</v>
      </c>
      <c r="F33" s="9" t="s">
        <v>48</v>
      </c>
      <c r="G33" s="22" t="s">
        <v>19</v>
      </c>
      <c r="H33" s="10" t="s">
        <v>19</v>
      </c>
      <c r="I33" s="30" t="s">
        <v>34</v>
      </c>
      <c r="J33" s="22" t="s">
        <v>1</v>
      </c>
      <c r="K33" s="10" t="s">
        <v>1</v>
      </c>
      <c r="L33" s="30" t="s">
        <v>1</v>
      </c>
      <c r="M33" s="22" t="s">
        <v>1</v>
      </c>
      <c r="N33" s="10" t="s">
        <v>19</v>
      </c>
      <c r="O33" s="30" t="s">
        <v>1</v>
      </c>
      <c r="P33" s="22" t="s">
        <v>19</v>
      </c>
      <c r="Q33" s="10" t="s">
        <v>16</v>
      </c>
      <c r="R33" s="30" t="s">
        <v>1</v>
      </c>
      <c r="S33" s="22" t="s">
        <v>1</v>
      </c>
      <c r="T33" s="10" t="s">
        <v>10</v>
      </c>
      <c r="U33" s="30" t="s">
        <v>16</v>
      </c>
      <c r="V33" s="22" t="s">
        <v>1</v>
      </c>
      <c r="W33" s="10" t="s">
        <v>19</v>
      </c>
      <c r="X33" s="30" t="s">
        <v>38</v>
      </c>
      <c r="Y33" s="22"/>
      <c r="Z33" s="10"/>
      <c r="AA33" s="30"/>
      <c r="AB33" s="22"/>
      <c r="AC33" s="10"/>
      <c r="AD33" s="30"/>
      <c r="AE33" s="22"/>
      <c r="AF33" s="10"/>
      <c r="AG33" s="23"/>
      <c r="AI33" s="22" t="s">
        <v>38</v>
      </c>
      <c r="AJ33" s="10" t="s">
        <v>19</v>
      </c>
      <c r="AK33" s="30" t="s">
        <v>28</v>
      </c>
      <c r="AL33" s="22" t="s">
        <v>38</v>
      </c>
      <c r="AM33" s="10" t="s">
        <v>19</v>
      </c>
      <c r="AN33" s="30" t="s">
        <v>1</v>
      </c>
      <c r="AO33" s="22" t="s">
        <v>38</v>
      </c>
      <c r="AP33" s="10" t="s">
        <v>19</v>
      </c>
      <c r="AQ33" s="30" t="s">
        <v>1</v>
      </c>
      <c r="AR33" s="22" t="s">
        <v>38</v>
      </c>
      <c r="AS33" s="10" t="s">
        <v>1</v>
      </c>
      <c r="AT33" s="30" t="s">
        <v>19</v>
      </c>
      <c r="AU33" s="22" t="s">
        <v>1</v>
      </c>
      <c r="AV33" s="10" t="s">
        <v>19</v>
      </c>
      <c r="AW33" s="30" t="s">
        <v>38</v>
      </c>
      <c r="AX33" s="22" t="s">
        <v>1</v>
      </c>
      <c r="AY33" s="10" t="s">
        <v>38</v>
      </c>
      <c r="AZ33" s="30" t="s">
        <v>19</v>
      </c>
      <c r="BA33" s="22"/>
      <c r="BB33" s="10"/>
      <c r="BC33" s="30"/>
      <c r="BD33" s="22"/>
      <c r="BE33" s="10"/>
      <c r="BF33" s="30"/>
      <c r="BG33" s="22"/>
      <c r="BH33" s="10"/>
      <c r="BI33" s="23"/>
    </row>
    <row r="34" spans="1:61" ht="25.15" customHeight="1" x14ac:dyDescent="0.25">
      <c r="A34" s="219" t="str">
        <f t="shared" si="4"/>
        <v>1990.1</v>
      </c>
      <c r="B34" s="220">
        <f>COUNTIF($C$2:C34,C34)</f>
        <v>1</v>
      </c>
      <c r="C34" s="5">
        <v>1990</v>
      </c>
      <c r="D34" s="1" t="s">
        <v>49</v>
      </c>
      <c r="E34" s="2" t="s">
        <v>10</v>
      </c>
      <c r="F34" s="9" t="s">
        <v>41</v>
      </c>
      <c r="G34" s="22" t="s">
        <v>34</v>
      </c>
      <c r="H34" s="10" t="s">
        <v>10</v>
      </c>
      <c r="I34" s="30" t="s">
        <v>25</v>
      </c>
      <c r="J34" s="22" t="s">
        <v>1</v>
      </c>
      <c r="K34" s="10" t="s">
        <v>1</v>
      </c>
      <c r="L34" s="30" t="s">
        <v>1</v>
      </c>
      <c r="M34" s="22" t="s">
        <v>1</v>
      </c>
      <c r="N34" s="10" t="s">
        <v>1</v>
      </c>
      <c r="O34" s="30" t="s">
        <v>1</v>
      </c>
      <c r="P34" s="22" t="s">
        <v>51</v>
      </c>
      <c r="Q34" s="10" t="s">
        <v>10</v>
      </c>
      <c r="R34" s="30" t="s">
        <v>34</v>
      </c>
      <c r="S34" s="22" t="s">
        <v>16</v>
      </c>
      <c r="T34" s="10" t="s">
        <v>7</v>
      </c>
      <c r="U34" s="30" t="s">
        <v>45</v>
      </c>
      <c r="V34" s="22" t="s">
        <v>1</v>
      </c>
      <c r="W34" s="10" t="s">
        <v>10</v>
      </c>
      <c r="X34" s="30" t="s">
        <v>19</v>
      </c>
      <c r="Y34" s="22"/>
      <c r="Z34" s="10"/>
      <c r="AA34" s="30"/>
      <c r="AB34" s="22"/>
      <c r="AC34" s="10"/>
      <c r="AD34" s="30"/>
      <c r="AE34" s="22"/>
      <c r="AF34" s="10"/>
      <c r="AG34" s="23"/>
      <c r="AI34" s="22" t="s">
        <v>1</v>
      </c>
      <c r="AJ34" s="10" t="s">
        <v>19</v>
      </c>
      <c r="AK34" s="30" t="s">
        <v>1</v>
      </c>
      <c r="AL34" s="22" t="s">
        <v>19</v>
      </c>
      <c r="AM34" s="10" t="s">
        <v>1</v>
      </c>
      <c r="AN34" s="30" t="s">
        <v>38</v>
      </c>
      <c r="AO34" s="22" t="s">
        <v>1</v>
      </c>
      <c r="AP34" s="10" t="s">
        <v>19</v>
      </c>
      <c r="AQ34" s="30" t="s">
        <v>38</v>
      </c>
      <c r="AR34" s="22" t="s">
        <v>1</v>
      </c>
      <c r="AS34" s="10" t="s">
        <v>19</v>
      </c>
      <c r="AT34" s="30" t="s">
        <v>198</v>
      </c>
      <c r="AU34" s="22" t="s">
        <v>1</v>
      </c>
      <c r="AV34" s="10" t="s">
        <v>19</v>
      </c>
      <c r="AW34" s="30" t="s">
        <v>38</v>
      </c>
      <c r="AX34" s="22" t="s">
        <v>1</v>
      </c>
      <c r="AY34" s="10" t="s">
        <v>19</v>
      </c>
      <c r="AZ34" s="30" t="s">
        <v>38</v>
      </c>
      <c r="BA34" s="22"/>
      <c r="BB34" s="10"/>
      <c r="BC34" s="30"/>
      <c r="BD34" s="22"/>
      <c r="BE34" s="10"/>
      <c r="BF34" s="30"/>
      <c r="BG34" s="22"/>
      <c r="BH34" s="10"/>
      <c r="BI34" s="23"/>
    </row>
    <row r="35" spans="1:61" ht="25.15" customHeight="1" x14ac:dyDescent="0.25">
      <c r="A35" s="219" t="str">
        <f t="shared" si="4"/>
        <v>1991.1</v>
      </c>
      <c r="B35" s="220">
        <f>COUNTIF($C$2:C35,C35)</f>
        <v>1</v>
      </c>
      <c r="C35" s="5">
        <v>1991</v>
      </c>
      <c r="D35" s="1" t="s">
        <v>50</v>
      </c>
      <c r="E35" s="2" t="s">
        <v>51</v>
      </c>
      <c r="F35" s="9" t="s">
        <v>52</v>
      </c>
      <c r="G35" s="22" t="s">
        <v>16</v>
      </c>
      <c r="H35" s="10" t="s">
        <v>10</v>
      </c>
      <c r="I35" s="30" t="s">
        <v>198</v>
      </c>
      <c r="J35" s="22" t="s">
        <v>78</v>
      </c>
      <c r="K35" s="10" t="s">
        <v>78</v>
      </c>
      <c r="L35" s="30" t="s">
        <v>1</v>
      </c>
      <c r="M35" s="22" t="s">
        <v>78</v>
      </c>
      <c r="N35" s="10" t="s">
        <v>78</v>
      </c>
      <c r="O35" s="30" t="s">
        <v>1</v>
      </c>
      <c r="P35" s="22" t="s">
        <v>1</v>
      </c>
      <c r="Q35" s="10" t="s">
        <v>51</v>
      </c>
      <c r="R35" s="30" t="s">
        <v>198</v>
      </c>
      <c r="S35" s="22" t="s">
        <v>16</v>
      </c>
      <c r="T35" s="10" t="s">
        <v>7</v>
      </c>
      <c r="U35" s="30" t="s">
        <v>45</v>
      </c>
      <c r="V35" s="22" t="s">
        <v>1</v>
      </c>
      <c r="W35" s="10" t="s">
        <v>78</v>
      </c>
      <c r="X35" s="30" t="s">
        <v>19</v>
      </c>
      <c r="Y35" s="22"/>
      <c r="Z35" s="10"/>
      <c r="AA35" s="30"/>
      <c r="AB35" s="22"/>
      <c r="AC35" s="10"/>
      <c r="AD35" s="30"/>
      <c r="AE35" s="22"/>
      <c r="AF35" s="10"/>
      <c r="AG35" s="23"/>
      <c r="AI35" s="22" t="s">
        <v>19</v>
      </c>
      <c r="AJ35" s="10" t="s">
        <v>198</v>
      </c>
      <c r="AK35" s="30" t="s">
        <v>198</v>
      </c>
      <c r="AL35" s="22" t="s">
        <v>1</v>
      </c>
      <c r="AM35" s="10" t="s">
        <v>19</v>
      </c>
      <c r="AN35" s="30" t="s">
        <v>1</v>
      </c>
      <c r="AO35" s="22" t="s">
        <v>19</v>
      </c>
      <c r="AP35" s="10" t="s">
        <v>1</v>
      </c>
      <c r="AQ35" s="30" t="s">
        <v>1</v>
      </c>
      <c r="AR35" s="22" t="s">
        <v>198</v>
      </c>
      <c r="AS35" s="10" t="s">
        <v>1</v>
      </c>
      <c r="AT35" s="30" t="s">
        <v>19</v>
      </c>
      <c r="AU35" s="22" t="s">
        <v>1</v>
      </c>
      <c r="AV35" s="10" t="s">
        <v>19</v>
      </c>
      <c r="AW35" s="30"/>
      <c r="AX35" s="22"/>
      <c r="AY35" s="10"/>
      <c r="AZ35" s="30"/>
      <c r="BA35" s="22"/>
      <c r="BB35" s="10"/>
      <c r="BC35" s="30"/>
      <c r="BD35" s="22"/>
      <c r="BE35" s="10"/>
      <c r="BF35" s="30"/>
      <c r="BG35" s="22"/>
      <c r="BH35" s="10"/>
      <c r="BI35" s="23"/>
    </row>
    <row r="36" spans="1:61" ht="25.15" customHeight="1" x14ac:dyDescent="0.25">
      <c r="A36" s="219" t="str">
        <f t="shared" si="4"/>
        <v>1992.1</v>
      </c>
      <c r="B36" s="220">
        <f>COUNTIF($C$2:C36,C36)</f>
        <v>1</v>
      </c>
      <c r="C36" s="5">
        <v>1992</v>
      </c>
      <c r="D36" s="1" t="s">
        <v>53</v>
      </c>
      <c r="E36" s="2" t="s">
        <v>7</v>
      </c>
      <c r="F36" s="9" t="s">
        <v>54</v>
      </c>
      <c r="G36" s="22" t="s">
        <v>10</v>
      </c>
      <c r="H36" s="10"/>
      <c r="I36" s="30"/>
      <c r="J36" s="22" t="s">
        <v>1</v>
      </c>
      <c r="K36" s="10" t="s">
        <v>10</v>
      </c>
      <c r="L36" s="30" t="s">
        <v>1</v>
      </c>
      <c r="M36" s="22" t="s">
        <v>10</v>
      </c>
      <c r="N36" s="10" t="s">
        <v>1</v>
      </c>
      <c r="O36" s="30" t="s">
        <v>1</v>
      </c>
      <c r="P36" s="22" t="s">
        <v>199</v>
      </c>
      <c r="Q36" s="10" t="s">
        <v>10</v>
      </c>
      <c r="R36" s="30"/>
      <c r="S36" s="22" t="s">
        <v>7</v>
      </c>
      <c r="T36" s="10" t="s">
        <v>16</v>
      </c>
      <c r="U36" s="30" t="s">
        <v>45</v>
      </c>
      <c r="V36" s="22" t="s">
        <v>1</v>
      </c>
      <c r="W36" s="10" t="s">
        <v>10</v>
      </c>
      <c r="X36" s="30" t="s">
        <v>200</v>
      </c>
      <c r="Y36" s="22"/>
      <c r="Z36" s="10"/>
      <c r="AA36" s="30"/>
      <c r="AB36" s="22"/>
      <c r="AC36" s="10"/>
      <c r="AD36" s="30"/>
      <c r="AE36" s="22"/>
      <c r="AF36" s="10"/>
      <c r="AG36" s="23"/>
      <c r="AI36" s="22" t="s">
        <v>1</v>
      </c>
      <c r="AJ36" s="10" t="s">
        <v>1</v>
      </c>
      <c r="AK36" s="30" t="s">
        <v>19</v>
      </c>
      <c r="AL36" s="22" t="s">
        <v>1</v>
      </c>
      <c r="AM36" s="10" t="s">
        <v>63</v>
      </c>
      <c r="AN36" s="30" t="s">
        <v>19</v>
      </c>
      <c r="AO36" s="22" t="s">
        <v>1</v>
      </c>
      <c r="AP36" s="10" t="s">
        <v>19</v>
      </c>
      <c r="AQ36" s="30" t="s">
        <v>1</v>
      </c>
      <c r="AR36" s="22" t="s">
        <v>1</v>
      </c>
      <c r="AS36" s="10" t="s">
        <v>19</v>
      </c>
      <c r="AT36" s="30" t="s">
        <v>198</v>
      </c>
      <c r="AU36" s="22" t="s">
        <v>19</v>
      </c>
      <c r="AV36" s="10" t="s">
        <v>1</v>
      </c>
      <c r="AW36" s="30" t="s">
        <v>45</v>
      </c>
      <c r="AX36" s="22"/>
      <c r="AY36" s="10"/>
      <c r="AZ36" s="30"/>
      <c r="BA36" s="22"/>
      <c r="BB36" s="10"/>
      <c r="BC36" s="30"/>
      <c r="BD36" s="22"/>
      <c r="BE36" s="10"/>
      <c r="BF36" s="30"/>
      <c r="BG36" s="22"/>
      <c r="BH36" s="10"/>
      <c r="BI36" s="23"/>
    </row>
    <row r="37" spans="1:61" ht="25.15" customHeight="1" x14ac:dyDescent="0.25">
      <c r="A37" s="219" t="str">
        <f t="shared" si="4"/>
        <v>1992.2</v>
      </c>
      <c r="B37" s="220">
        <f>COUNTIF($C$2:C37,C37)</f>
        <v>2</v>
      </c>
      <c r="C37" s="31">
        <v>1992</v>
      </c>
      <c r="D37" s="1"/>
      <c r="E37" s="2"/>
      <c r="F37" s="9"/>
      <c r="G37" s="22" t="s">
        <v>10</v>
      </c>
      <c r="H37" s="10"/>
      <c r="I37" s="30"/>
      <c r="J37" s="22"/>
      <c r="K37" s="10"/>
      <c r="L37" s="30"/>
      <c r="M37" s="22"/>
      <c r="N37" s="10"/>
      <c r="O37" s="30"/>
      <c r="P37" s="22"/>
      <c r="Q37" s="10" t="s">
        <v>63</v>
      </c>
      <c r="R37" s="30"/>
      <c r="S37" s="22"/>
      <c r="T37" s="10"/>
      <c r="U37" s="30"/>
      <c r="V37" s="22"/>
      <c r="W37" s="10"/>
      <c r="X37" s="30"/>
      <c r="Y37" s="22"/>
      <c r="Z37" s="10"/>
      <c r="AA37" s="30"/>
      <c r="AB37" s="22"/>
      <c r="AC37" s="10"/>
      <c r="AD37" s="30"/>
      <c r="AE37" s="22"/>
      <c r="AF37" s="10"/>
      <c r="AG37" s="23"/>
      <c r="AI37" s="22"/>
      <c r="AJ37" s="10"/>
      <c r="AK37" s="30"/>
      <c r="AL37" s="22"/>
      <c r="AM37" s="10"/>
      <c r="AN37" s="30"/>
      <c r="AO37" s="22"/>
      <c r="AP37" s="10"/>
      <c r="AQ37" s="30"/>
      <c r="AR37" s="22"/>
      <c r="AS37" s="10"/>
      <c r="AT37" s="30"/>
      <c r="AU37" s="22"/>
      <c r="AV37" s="10"/>
      <c r="AW37" s="30"/>
      <c r="AX37" s="22"/>
      <c r="AY37" s="10"/>
      <c r="AZ37" s="30"/>
      <c r="BA37" s="22"/>
      <c r="BB37" s="10"/>
      <c r="BC37" s="30"/>
      <c r="BD37" s="22"/>
      <c r="BE37" s="10"/>
      <c r="BF37" s="30"/>
      <c r="BG37" s="22"/>
      <c r="BH37" s="10"/>
      <c r="BI37" s="23"/>
    </row>
    <row r="38" spans="1:61" ht="25.15" customHeight="1" x14ac:dyDescent="0.25">
      <c r="A38" s="219" t="str">
        <f t="shared" si="4"/>
        <v>1992.3</v>
      </c>
      <c r="B38" s="220">
        <f>COUNTIF($C$2:C38,C38)</f>
        <v>3</v>
      </c>
      <c r="C38" s="31">
        <v>1992</v>
      </c>
      <c r="D38" s="1"/>
      <c r="E38" s="2"/>
      <c r="F38" s="9"/>
      <c r="G38" s="22" t="s">
        <v>1</v>
      </c>
      <c r="H38" s="10"/>
      <c r="I38" s="30"/>
      <c r="J38" s="22"/>
      <c r="K38" s="10"/>
      <c r="L38" s="30"/>
      <c r="M38" s="22"/>
      <c r="N38" s="10"/>
      <c r="O38" s="30"/>
      <c r="P38" s="22"/>
      <c r="Q38" s="10"/>
      <c r="R38" s="30"/>
      <c r="S38" s="22"/>
      <c r="T38" s="10"/>
      <c r="U38" s="30"/>
      <c r="V38" s="22"/>
      <c r="W38" s="10"/>
      <c r="X38" s="30"/>
      <c r="Y38" s="22"/>
      <c r="Z38" s="10"/>
      <c r="AA38" s="30"/>
      <c r="AB38" s="22"/>
      <c r="AC38" s="10"/>
      <c r="AD38" s="30"/>
      <c r="AE38" s="22"/>
      <c r="AF38" s="10"/>
      <c r="AG38" s="23"/>
      <c r="AI38" s="22"/>
      <c r="AJ38" s="10"/>
      <c r="AK38" s="30"/>
      <c r="AL38" s="22"/>
      <c r="AM38" s="10"/>
      <c r="AN38" s="30"/>
      <c r="AO38" s="22"/>
      <c r="AP38" s="10"/>
      <c r="AQ38" s="30"/>
      <c r="AR38" s="22"/>
      <c r="AS38" s="10"/>
      <c r="AT38" s="30"/>
      <c r="AU38" s="22"/>
      <c r="AV38" s="10"/>
      <c r="AW38" s="30"/>
      <c r="AX38" s="22"/>
      <c r="AY38" s="10"/>
      <c r="AZ38" s="30"/>
      <c r="BA38" s="22"/>
      <c r="BB38" s="10"/>
      <c r="BC38" s="30"/>
      <c r="BD38" s="22"/>
      <c r="BE38" s="10"/>
      <c r="BF38" s="30"/>
      <c r="BG38" s="22"/>
      <c r="BH38" s="10"/>
      <c r="BI38" s="23"/>
    </row>
    <row r="39" spans="1:61" ht="25.15" customHeight="1" x14ac:dyDescent="0.25">
      <c r="A39" s="219" t="str">
        <f t="shared" si="4"/>
        <v>1993.1</v>
      </c>
      <c r="B39" s="220">
        <f>COUNTIF($C$2:C39,C39)</f>
        <v>1</v>
      </c>
      <c r="C39" s="5">
        <v>1993</v>
      </c>
      <c r="D39" s="1" t="s">
        <v>55</v>
      </c>
      <c r="E39" s="2" t="s">
        <v>56</v>
      </c>
      <c r="F39" s="9" t="s">
        <v>57</v>
      </c>
      <c r="G39" s="22" t="s">
        <v>63</v>
      </c>
      <c r="H39" s="10" t="s">
        <v>200</v>
      </c>
      <c r="I39" s="30" t="s">
        <v>1</v>
      </c>
      <c r="J39" s="22" t="s">
        <v>1</v>
      </c>
      <c r="K39" s="10" t="s">
        <v>10</v>
      </c>
      <c r="L39" s="30" t="s">
        <v>1</v>
      </c>
      <c r="M39" s="22" t="s">
        <v>1</v>
      </c>
      <c r="N39" s="10" t="s">
        <v>1</v>
      </c>
      <c r="O39" s="30" t="s">
        <v>10</v>
      </c>
      <c r="P39" s="22" t="s">
        <v>200</v>
      </c>
      <c r="Q39" s="10" t="s">
        <v>63</v>
      </c>
      <c r="R39" s="30" t="s">
        <v>19</v>
      </c>
      <c r="S39" s="22" t="s">
        <v>45</v>
      </c>
      <c r="T39" s="10" t="s">
        <v>1</v>
      </c>
      <c r="U39" s="30" t="s">
        <v>16</v>
      </c>
      <c r="V39" s="22" t="s">
        <v>78</v>
      </c>
      <c r="W39" s="10" t="s">
        <v>200</v>
      </c>
      <c r="X39" s="30" t="s">
        <v>51</v>
      </c>
      <c r="Y39" s="22"/>
      <c r="Z39" s="10"/>
      <c r="AA39" s="30"/>
      <c r="AB39" s="22"/>
      <c r="AC39" s="10"/>
      <c r="AD39" s="30"/>
      <c r="AE39" s="22"/>
      <c r="AF39" s="10"/>
      <c r="AG39" s="23"/>
      <c r="AI39" s="22" t="s">
        <v>198</v>
      </c>
      <c r="AJ39" s="10" t="s">
        <v>19</v>
      </c>
      <c r="AK39" s="30" t="s">
        <v>78</v>
      </c>
      <c r="AL39" s="22" t="s">
        <v>78</v>
      </c>
      <c r="AM39" s="10" t="s">
        <v>1</v>
      </c>
      <c r="AN39" s="30" t="s">
        <v>78</v>
      </c>
      <c r="AO39" s="22" t="s">
        <v>19</v>
      </c>
      <c r="AP39" s="10" t="s">
        <v>78</v>
      </c>
      <c r="AQ39" s="30" t="s">
        <v>201</v>
      </c>
      <c r="AR39" s="22" t="s">
        <v>78</v>
      </c>
      <c r="AS39" s="10" t="s">
        <v>198</v>
      </c>
      <c r="AT39" s="30" t="s">
        <v>201</v>
      </c>
      <c r="AU39" s="22" t="s">
        <v>45</v>
      </c>
      <c r="AV39" s="10" t="s">
        <v>78</v>
      </c>
      <c r="AW39" s="30" t="s">
        <v>201</v>
      </c>
      <c r="AX39" s="22" t="s">
        <v>78</v>
      </c>
      <c r="AY39" s="10" t="s">
        <v>201</v>
      </c>
      <c r="AZ39" s="30" t="s">
        <v>202</v>
      </c>
      <c r="BA39" s="22"/>
      <c r="BB39" s="10"/>
      <c r="BC39" s="30"/>
      <c r="BD39" s="22"/>
      <c r="BE39" s="10"/>
      <c r="BF39" s="30"/>
      <c r="BG39" s="22"/>
      <c r="BH39" s="10"/>
      <c r="BI39" s="23"/>
    </row>
    <row r="40" spans="1:61" ht="25.15" customHeight="1" x14ac:dyDescent="0.25">
      <c r="A40" s="219" t="str">
        <f t="shared" si="4"/>
        <v>1993.2</v>
      </c>
      <c r="B40" s="220">
        <f>COUNTIF($C$2:C40,C40)</f>
        <v>2</v>
      </c>
      <c r="C40" s="31">
        <v>1993</v>
      </c>
      <c r="D40" s="1"/>
      <c r="E40" s="2"/>
      <c r="F40" s="9"/>
      <c r="G40" s="22"/>
      <c r="H40" s="10"/>
      <c r="I40" s="30"/>
      <c r="J40" s="22"/>
      <c r="K40" s="10"/>
      <c r="L40" s="30"/>
      <c r="M40" s="22"/>
      <c r="N40" s="10"/>
      <c r="O40" s="30"/>
      <c r="P40" s="22"/>
      <c r="Q40" s="10"/>
      <c r="R40" s="30"/>
      <c r="S40" s="22"/>
      <c r="T40" s="10"/>
      <c r="U40" s="30"/>
      <c r="V40" s="22"/>
      <c r="W40" s="10"/>
      <c r="X40" s="30" t="s">
        <v>1</v>
      </c>
      <c r="Y40" s="22"/>
      <c r="Z40" s="10"/>
      <c r="AA40" s="30"/>
      <c r="AB40" s="22"/>
      <c r="AC40" s="10"/>
      <c r="AD40" s="30"/>
      <c r="AE40" s="22"/>
      <c r="AF40" s="10"/>
      <c r="AG40" s="23"/>
      <c r="AI40" s="22"/>
      <c r="AJ40" s="10"/>
      <c r="AK40" s="30"/>
      <c r="AL40" s="22"/>
      <c r="AM40" s="10"/>
      <c r="AN40" s="30"/>
      <c r="AO40" s="22"/>
      <c r="AP40" s="10"/>
      <c r="AQ40" s="30"/>
      <c r="AR40" s="22"/>
      <c r="AS40" s="10"/>
      <c r="AT40" s="30"/>
      <c r="AU40" s="22"/>
      <c r="AV40" s="10"/>
      <c r="AW40" s="30"/>
      <c r="AX40" s="22"/>
      <c r="AY40" s="10"/>
      <c r="AZ40" s="30" t="s">
        <v>45</v>
      </c>
      <c r="BA40" s="22"/>
      <c r="BB40" s="10"/>
      <c r="BC40" s="30"/>
      <c r="BD40" s="22"/>
      <c r="BE40" s="10"/>
      <c r="BF40" s="30"/>
      <c r="BG40" s="22"/>
      <c r="BH40" s="10"/>
      <c r="BI40" s="23"/>
    </row>
    <row r="41" spans="1:61" ht="25.15" customHeight="1" x14ac:dyDescent="0.25">
      <c r="A41" s="219" t="str">
        <f t="shared" si="4"/>
        <v>1994.1</v>
      </c>
      <c r="B41" s="220">
        <f>COUNTIF($C$2:C41,C41)</f>
        <v>1</v>
      </c>
      <c r="C41" s="5">
        <v>1994</v>
      </c>
      <c r="D41" s="1" t="s">
        <v>58</v>
      </c>
      <c r="E41" s="2" t="s">
        <v>25</v>
      </c>
      <c r="F41" s="9" t="s">
        <v>59</v>
      </c>
      <c r="G41" s="22" t="s">
        <v>19</v>
      </c>
      <c r="H41" s="10" t="s">
        <v>102</v>
      </c>
      <c r="I41" s="30" t="s">
        <v>78</v>
      </c>
      <c r="J41" s="22" t="s">
        <v>78</v>
      </c>
      <c r="K41" s="10" t="s">
        <v>1</v>
      </c>
      <c r="L41" s="30" t="s">
        <v>200</v>
      </c>
      <c r="M41" s="22" t="s">
        <v>1</v>
      </c>
      <c r="N41" s="10" t="s">
        <v>78</v>
      </c>
      <c r="O41" s="30" t="s">
        <v>19</v>
      </c>
      <c r="P41" s="22" t="s">
        <v>51</v>
      </c>
      <c r="Q41" s="10" t="s">
        <v>63</v>
      </c>
      <c r="R41" s="30" t="s">
        <v>78</v>
      </c>
      <c r="S41" s="22" t="s">
        <v>1</v>
      </c>
      <c r="T41" s="10" t="s">
        <v>45</v>
      </c>
      <c r="U41" s="30" t="s">
        <v>25</v>
      </c>
      <c r="V41" s="22" t="s">
        <v>78</v>
      </c>
      <c r="W41" s="10" t="s">
        <v>1</v>
      </c>
      <c r="X41" s="30" t="s">
        <v>45</v>
      </c>
      <c r="Y41" s="22"/>
      <c r="Z41" s="10"/>
      <c r="AA41" s="30"/>
      <c r="AB41" s="22"/>
      <c r="AC41" s="10"/>
      <c r="AD41" s="30"/>
      <c r="AE41" s="22"/>
      <c r="AF41" s="10"/>
      <c r="AG41" s="23"/>
      <c r="AI41" s="22" t="s">
        <v>198</v>
      </c>
      <c r="AJ41" s="10" t="s">
        <v>63</v>
      </c>
      <c r="AK41" s="30" t="s">
        <v>19</v>
      </c>
      <c r="AL41" s="22" t="s">
        <v>1</v>
      </c>
      <c r="AM41" s="10" t="s">
        <v>78</v>
      </c>
      <c r="AN41" s="30" t="s">
        <v>63</v>
      </c>
      <c r="AO41" s="22" t="s">
        <v>63</v>
      </c>
      <c r="AP41" s="10" t="s">
        <v>78</v>
      </c>
      <c r="AQ41" s="30" t="s">
        <v>78</v>
      </c>
      <c r="AR41" s="22" t="s">
        <v>78</v>
      </c>
      <c r="AS41" s="10" t="s">
        <v>1</v>
      </c>
      <c r="AT41" s="30" t="s">
        <v>198</v>
      </c>
      <c r="AU41" s="22" t="s">
        <v>78</v>
      </c>
      <c r="AV41" s="10" t="s">
        <v>1</v>
      </c>
      <c r="AW41" s="30" t="s">
        <v>19</v>
      </c>
      <c r="AX41" s="22" t="s">
        <v>78</v>
      </c>
      <c r="AY41" s="10" t="s">
        <v>1</v>
      </c>
      <c r="AZ41" s="30" t="s">
        <v>19</v>
      </c>
      <c r="BA41" s="22"/>
      <c r="BB41" s="10"/>
      <c r="BC41" s="30"/>
      <c r="BD41" s="22"/>
      <c r="BE41" s="10"/>
      <c r="BF41" s="30"/>
      <c r="BG41" s="22"/>
      <c r="BH41" s="10"/>
      <c r="BI41" s="23"/>
    </row>
    <row r="42" spans="1:61" ht="25.15" customHeight="1" x14ac:dyDescent="0.25">
      <c r="A42" s="219" t="str">
        <f t="shared" si="4"/>
        <v>1995.1</v>
      </c>
      <c r="B42" s="220">
        <f>COUNTIF($C$2:C42,C42)</f>
        <v>1</v>
      </c>
      <c r="C42" s="5">
        <v>1995</v>
      </c>
      <c r="D42" s="1" t="s">
        <v>60</v>
      </c>
      <c r="E42" s="2" t="s">
        <v>51</v>
      </c>
      <c r="F42" s="9" t="s">
        <v>61</v>
      </c>
      <c r="G42" s="22" t="s">
        <v>10</v>
      </c>
      <c r="H42" s="10"/>
      <c r="I42" s="30" t="s">
        <v>197</v>
      </c>
      <c r="J42" s="22" t="s">
        <v>10</v>
      </c>
      <c r="K42" s="10" t="s">
        <v>1</v>
      </c>
      <c r="L42" s="30" t="s">
        <v>78</v>
      </c>
      <c r="M42" s="22" t="s">
        <v>10</v>
      </c>
      <c r="N42" s="10" t="s">
        <v>1</v>
      </c>
      <c r="O42" s="30" t="s">
        <v>1</v>
      </c>
      <c r="P42" s="22" t="s">
        <v>200</v>
      </c>
      <c r="Q42" s="10"/>
      <c r="R42" s="30" t="s">
        <v>10</v>
      </c>
      <c r="S42" s="22" t="s">
        <v>38</v>
      </c>
      <c r="T42" s="10" t="s">
        <v>16</v>
      </c>
      <c r="U42" s="30" t="s">
        <v>1</v>
      </c>
      <c r="V42" s="22" t="s">
        <v>78</v>
      </c>
      <c r="W42" s="10" t="s">
        <v>1</v>
      </c>
      <c r="X42" s="30" t="s">
        <v>10</v>
      </c>
      <c r="Y42" s="22"/>
      <c r="Z42" s="10"/>
      <c r="AA42" s="30"/>
      <c r="AB42" s="22"/>
      <c r="AC42" s="10"/>
      <c r="AD42" s="30"/>
      <c r="AE42" s="22"/>
      <c r="AF42" s="10"/>
      <c r="AG42" s="23"/>
      <c r="AI42" s="22" t="s">
        <v>89</v>
      </c>
      <c r="AJ42" s="10" t="s">
        <v>204</v>
      </c>
      <c r="AK42" s="30" t="s">
        <v>19</v>
      </c>
      <c r="AL42" s="22" t="s">
        <v>1</v>
      </c>
      <c r="AM42" s="10" t="s">
        <v>10</v>
      </c>
      <c r="AN42" s="30" t="s">
        <v>78</v>
      </c>
      <c r="AO42" s="22" t="s">
        <v>19</v>
      </c>
      <c r="AP42" s="10" t="s">
        <v>1</v>
      </c>
      <c r="AQ42" s="30" t="s">
        <v>63</v>
      </c>
      <c r="AR42" s="22" t="s">
        <v>78</v>
      </c>
      <c r="AS42" s="10" t="s">
        <v>89</v>
      </c>
      <c r="AT42" s="30" t="s">
        <v>1</v>
      </c>
      <c r="AU42" s="22" t="s">
        <v>78</v>
      </c>
      <c r="AV42" s="10" t="s">
        <v>1</v>
      </c>
      <c r="AW42" s="30" t="s">
        <v>45</v>
      </c>
      <c r="AX42" s="22" t="s">
        <v>78</v>
      </c>
      <c r="AY42" s="10" t="s">
        <v>1</v>
      </c>
      <c r="AZ42" s="30" t="s">
        <v>89</v>
      </c>
      <c r="BA42" s="22"/>
      <c r="BB42" s="10"/>
      <c r="BC42" s="30"/>
      <c r="BD42" s="22"/>
      <c r="BE42" s="10"/>
      <c r="BF42" s="30"/>
      <c r="BG42" s="22"/>
      <c r="BH42" s="10"/>
      <c r="BI42" s="23"/>
    </row>
    <row r="43" spans="1:61" ht="25.15" customHeight="1" x14ac:dyDescent="0.25">
      <c r="A43" s="219" t="str">
        <f t="shared" si="4"/>
        <v>1995.2</v>
      </c>
      <c r="B43" s="220">
        <f>COUNTIF($C$2:C43,C43)</f>
        <v>2</v>
      </c>
      <c r="C43" s="31">
        <v>1995</v>
      </c>
      <c r="D43" s="1"/>
      <c r="E43" s="2"/>
      <c r="F43" s="9"/>
      <c r="G43" s="22" t="s">
        <v>34</v>
      </c>
      <c r="H43" s="10"/>
      <c r="I43" s="30" t="s">
        <v>1</v>
      </c>
      <c r="J43" s="22"/>
      <c r="K43" s="10"/>
      <c r="L43" s="30"/>
      <c r="M43" s="22"/>
      <c r="N43" s="10"/>
      <c r="O43" s="30"/>
      <c r="P43" s="22" t="s">
        <v>78</v>
      </c>
      <c r="Q43" s="10"/>
      <c r="R43" s="30"/>
      <c r="S43" s="22"/>
      <c r="T43" s="10"/>
      <c r="U43" s="30"/>
      <c r="V43" s="22"/>
      <c r="W43" s="10"/>
      <c r="X43" s="30"/>
      <c r="Y43" s="22"/>
      <c r="Z43" s="10"/>
      <c r="AA43" s="30"/>
      <c r="AB43" s="22"/>
      <c r="AC43" s="10"/>
      <c r="AD43" s="30"/>
      <c r="AE43" s="22"/>
      <c r="AF43" s="10"/>
      <c r="AG43" s="23"/>
      <c r="AI43" s="22"/>
      <c r="AJ43" s="10"/>
      <c r="AK43" s="30"/>
      <c r="AL43" s="22"/>
      <c r="AM43" s="10"/>
      <c r="AN43" s="30"/>
      <c r="AO43" s="22"/>
      <c r="AP43" s="10"/>
      <c r="AQ43" s="30"/>
      <c r="AR43" s="22"/>
      <c r="AS43" s="10"/>
      <c r="AT43" s="30"/>
      <c r="AU43" s="22"/>
      <c r="AV43" s="10"/>
      <c r="AW43" s="30"/>
      <c r="AX43" s="22"/>
      <c r="AY43" s="10"/>
      <c r="AZ43" s="30"/>
      <c r="BA43" s="22"/>
      <c r="BB43" s="10"/>
      <c r="BC43" s="30"/>
      <c r="BD43" s="22"/>
      <c r="BE43" s="10"/>
      <c r="BF43" s="30"/>
      <c r="BG43" s="22"/>
      <c r="BH43" s="10"/>
      <c r="BI43" s="23"/>
    </row>
    <row r="44" spans="1:61" ht="25.15" customHeight="1" x14ac:dyDescent="0.25">
      <c r="A44" s="219" t="str">
        <f t="shared" si="4"/>
        <v>1995.3</v>
      </c>
      <c r="B44" s="220">
        <f>COUNTIF($C$2:C44,C44)</f>
        <v>3</v>
      </c>
      <c r="C44" s="31">
        <v>1995</v>
      </c>
      <c r="D44" s="1"/>
      <c r="E44" s="2"/>
      <c r="F44" s="9"/>
      <c r="G44" s="22"/>
      <c r="H44" s="10"/>
      <c r="I44" s="30" t="s">
        <v>1</v>
      </c>
      <c r="J44" s="22"/>
      <c r="K44" s="10"/>
      <c r="L44" s="30"/>
      <c r="M44" s="22"/>
      <c r="N44" s="10"/>
      <c r="O44" s="30"/>
      <c r="P44" s="22"/>
      <c r="Q44" s="10"/>
      <c r="R44" s="30"/>
      <c r="S44" s="22"/>
      <c r="T44" s="10"/>
      <c r="U44" s="30"/>
      <c r="V44" s="22"/>
      <c r="W44" s="10"/>
      <c r="X44" s="30"/>
      <c r="Y44" s="22"/>
      <c r="Z44" s="10"/>
      <c r="AA44" s="30"/>
      <c r="AB44" s="22"/>
      <c r="AC44" s="10"/>
      <c r="AD44" s="30"/>
      <c r="AE44" s="22"/>
      <c r="AF44" s="10"/>
      <c r="AG44" s="23"/>
      <c r="AI44" s="22"/>
      <c r="AJ44" s="10"/>
      <c r="AK44" s="30"/>
      <c r="AL44" s="22"/>
      <c r="AM44" s="10"/>
      <c r="AN44" s="30"/>
      <c r="AO44" s="22"/>
      <c r="AP44" s="10"/>
      <c r="AQ44" s="30"/>
      <c r="AR44" s="22"/>
      <c r="AS44" s="10"/>
      <c r="AT44" s="30"/>
      <c r="AU44" s="22"/>
      <c r="AV44" s="10"/>
      <c r="AW44" s="30"/>
      <c r="AX44" s="22"/>
      <c r="AY44" s="10"/>
      <c r="AZ44" s="30"/>
      <c r="BA44" s="22"/>
      <c r="BB44" s="10"/>
      <c r="BC44" s="30"/>
      <c r="BD44" s="22"/>
      <c r="BE44" s="10"/>
      <c r="BF44" s="30"/>
      <c r="BG44" s="22"/>
      <c r="BH44" s="10"/>
      <c r="BI44" s="23"/>
    </row>
    <row r="45" spans="1:61" ht="25.15" customHeight="1" x14ac:dyDescent="0.25">
      <c r="A45" s="219" t="str">
        <f t="shared" si="4"/>
        <v>1995.4</v>
      </c>
      <c r="B45" s="220">
        <f>COUNTIF($C$2:C45,C45)</f>
        <v>4</v>
      </c>
      <c r="C45" s="31">
        <v>1995</v>
      </c>
      <c r="D45" s="1"/>
      <c r="E45" s="2"/>
      <c r="F45" s="9"/>
      <c r="G45" s="22"/>
      <c r="H45" s="10"/>
      <c r="I45" s="30" t="s">
        <v>203</v>
      </c>
      <c r="J45" s="22"/>
      <c r="K45" s="10"/>
      <c r="L45" s="30"/>
      <c r="M45" s="22"/>
      <c r="N45" s="10"/>
      <c r="O45" s="30"/>
      <c r="P45" s="22"/>
      <c r="Q45" s="10"/>
      <c r="R45" s="30"/>
      <c r="S45" s="22"/>
      <c r="T45" s="10"/>
      <c r="U45" s="30"/>
      <c r="V45" s="22"/>
      <c r="W45" s="10"/>
      <c r="X45" s="30"/>
      <c r="Y45" s="22"/>
      <c r="Z45" s="10"/>
      <c r="AA45" s="30"/>
      <c r="AB45" s="22"/>
      <c r="AC45" s="10"/>
      <c r="AD45" s="30"/>
      <c r="AE45" s="22"/>
      <c r="AF45" s="10"/>
      <c r="AG45" s="23"/>
      <c r="AI45" s="22"/>
      <c r="AJ45" s="10"/>
      <c r="AK45" s="30"/>
      <c r="AL45" s="22"/>
      <c r="AM45" s="10"/>
      <c r="AN45" s="30"/>
      <c r="AO45" s="22"/>
      <c r="AP45" s="10"/>
      <c r="AQ45" s="30"/>
      <c r="AR45" s="22"/>
      <c r="AS45" s="10"/>
      <c r="AT45" s="30"/>
      <c r="AU45" s="22"/>
      <c r="AV45" s="10"/>
      <c r="AW45" s="30"/>
      <c r="AX45" s="22"/>
      <c r="AY45" s="10"/>
      <c r="AZ45" s="30"/>
      <c r="BA45" s="22"/>
      <c r="BB45" s="10"/>
      <c r="BC45" s="30"/>
      <c r="BD45" s="22"/>
      <c r="BE45" s="10"/>
      <c r="BF45" s="30"/>
      <c r="BG45" s="22"/>
      <c r="BH45" s="10"/>
      <c r="BI45" s="23"/>
    </row>
    <row r="46" spans="1:61" ht="25.15" customHeight="1" x14ac:dyDescent="0.25">
      <c r="A46" s="219" t="str">
        <f t="shared" si="4"/>
        <v>1995.5</v>
      </c>
      <c r="B46" s="220">
        <f>COUNTIF($C$2:C46,C46)</f>
        <v>5</v>
      </c>
      <c r="C46" s="31">
        <v>1995</v>
      </c>
      <c r="D46" s="1"/>
      <c r="E46" s="2"/>
      <c r="F46" s="9"/>
      <c r="G46" s="22"/>
      <c r="H46" s="10"/>
      <c r="I46" s="30" t="s">
        <v>63</v>
      </c>
      <c r="J46" s="22"/>
      <c r="K46" s="10"/>
      <c r="L46" s="30"/>
      <c r="M46" s="22"/>
      <c r="N46" s="10"/>
      <c r="O46" s="30"/>
      <c r="P46" s="22"/>
      <c r="Q46" s="10"/>
      <c r="R46" s="30"/>
      <c r="S46" s="22"/>
      <c r="T46" s="10"/>
      <c r="U46" s="30"/>
      <c r="V46" s="22"/>
      <c r="W46" s="10"/>
      <c r="X46" s="30"/>
      <c r="Y46" s="22"/>
      <c r="Z46" s="10"/>
      <c r="AA46" s="30"/>
      <c r="AB46" s="22"/>
      <c r="AC46" s="10"/>
      <c r="AD46" s="30"/>
      <c r="AE46" s="22"/>
      <c r="AF46" s="10"/>
      <c r="AG46" s="23"/>
      <c r="AI46" s="22"/>
      <c r="AJ46" s="10"/>
      <c r="AK46" s="30"/>
      <c r="AL46" s="22"/>
      <c r="AM46" s="10"/>
      <c r="AN46" s="30"/>
      <c r="AO46" s="22"/>
      <c r="AP46" s="10"/>
      <c r="AQ46" s="30"/>
      <c r="AR46" s="22"/>
      <c r="AS46" s="10"/>
      <c r="AT46" s="30"/>
      <c r="AU46" s="22"/>
      <c r="AV46" s="10"/>
      <c r="AW46" s="30"/>
      <c r="AX46" s="22"/>
      <c r="AY46" s="10"/>
      <c r="AZ46" s="30"/>
      <c r="BA46" s="22"/>
      <c r="BB46" s="10"/>
      <c r="BC46" s="30"/>
      <c r="BD46" s="22"/>
      <c r="BE46" s="10"/>
      <c r="BF46" s="30"/>
      <c r="BG46" s="22"/>
      <c r="BH46" s="10"/>
      <c r="BI46" s="23"/>
    </row>
    <row r="47" spans="1:61" ht="25.15" customHeight="1" x14ac:dyDescent="0.25">
      <c r="A47" s="219" t="str">
        <f t="shared" si="4"/>
        <v>1996.1</v>
      </c>
      <c r="B47" s="220">
        <f>COUNTIF($C$2:C47,C47)</f>
        <v>1</v>
      </c>
      <c r="C47" s="5">
        <v>1996</v>
      </c>
      <c r="D47" s="1" t="s">
        <v>62</v>
      </c>
      <c r="E47" s="2" t="s">
        <v>63</v>
      </c>
      <c r="F47" s="9" t="s">
        <v>64</v>
      </c>
      <c r="G47" s="22" t="s">
        <v>197</v>
      </c>
      <c r="H47" s="10" t="s">
        <v>200</v>
      </c>
      <c r="I47" s="30" t="s">
        <v>25</v>
      </c>
      <c r="J47" s="22" t="s">
        <v>10</v>
      </c>
      <c r="K47" s="10" t="s">
        <v>1</v>
      </c>
      <c r="L47" s="30" t="s">
        <v>1</v>
      </c>
      <c r="M47" s="22" t="s">
        <v>78</v>
      </c>
      <c r="N47" s="10" t="s">
        <v>78</v>
      </c>
      <c r="O47" s="30" t="s">
        <v>25</v>
      </c>
      <c r="P47" s="22" t="s">
        <v>200</v>
      </c>
      <c r="Q47" s="10" t="s">
        <v>78</v>
      </c>
      <c r="R47" s="30" t="s">
        <v>102</v>
      </c>
      <c r="S47" s="22" t="s">
        <v>38</v>
      </c>
      <c r="T47" s="10" t="s">
        <v>45</v>
      </c>
      <c r="U47" s="30" t="s">
        <v>1</v>
      </c>
      <c r="V47" s="22" t="s">
        <v>78</v>
      </c>
      <c r="W47" s="10" t="s">
        <v>200</v>
      </c>
      <c r="X47" s="30" t="s">
        <v>1</v>
      </c>
      <c r="Y47" s="22"/>
      <c r="Z47" s="10"/>
      <c r="AA47" s="30"/>
      <c r="AB47" s="22"/>
      <c r="AC47" s="10"/>
      <c r="AD47" s="30"/>
      <c r="AE47" s="22"/>
      <c r="AF47" s="10"/>
      <c r="AG47" s="23"/>
      <c r="AI47" s="22" t="s">
        <v>78</v>
      </c>
      <c r="AJ47" s="10" t="s">
        <v>205</v>
      </c>
      <c r="AK47" s="30" t="s">
        <v>19</v>
      </c>
      <c r="AL47" s="22" t="s">
        <v>10</v>
      </c>
      <c r="AM47" s="10" t="s">
        <v>78</v>
      </c>
      <c r="AN47" s="30" t="s">
        <v>1</v>
      </c>
      <c r="AO47" s="22" t="s">
        <v>19</v>
      </c>
      <c r="AP47" s="10" t="s">
        <v>78</v>
      </c>
      <c r="AQ47" s="30" t="s">
        <v>10</v>
      </c>
      <c r="AR47" s="22" t="s">
        <v>78</v>
      </c>
      <c r="AS47" s="10" t="s">
        <v>1</v>
      </c>
      <c r="AT47" s="30" t="s">
        <v>198</v>
      </c>
      <c r="AU47" s="22" t="s">
        <v>78</v>
      </c>
      <c r="AV47" s="10" t="s">
        <v>1</v>
      </c>
      <c r="AW47" s="30" t="s">
        <v>45</v>
      </c>
      <c r="AX47" s="22" t="s">
        <v>78</v>
      </c>
      <c r="AY47" s="10" t="s">
        <v>1</v>
      </c>
      <c r="AZ47" s="30" t="s">
        <v>202</v>
      </c>
      <c r="BA47" s="22"/>
      <c r="BB47" s="10"/>
      <c r="BC47" s="30"/>
      <c r="BD47" s="22"/>
      <c r="BE47" s="10"/>
      <c r="BF47" s="30"/>
      <c r="BG47" s="22"/>
      <c r="BH47" s="10"/>
      <c r="BI47" s="23"/>
    </row>
    <row r="48" spans="1:61" ht="25.15" customHeight="1" x14ac:dyDescent="0.25">
      <c r="A48" s="219" t="str">
        <f t="shared" si="4"/>
        <v>1999.1</v>
      </c>
      <c r="B48" s="220">
        <f>COUNTIF($C$2:C48,C48)</f>
        <v>1</v>
      </c>
      <c r="C48" s="5">
        <v>1999</v>
      </c>
      <c r="D48" s="1" t="s">
        <v>65</v>
      </c>
      <c r="E48" s="2" t="s">
        <v>66</v>
      </c>
      <c r="F48" s="9" t="s">
        <v>67</v>
      </c>
      <c r="G48" s="22" t="s">
        <v>51</v>
      </c>
      <c r="H48" s="10" t="s">
        <v>51</v>
      </c>
      <c r="I48" s="30" t="s">
        <v>7</v>
      </c>
      <c r="J48" s="22" t="s">
        <v>1</v>
      </c>
      <c r="K48" s="10" t="s">
        <v>10</v>
      </c>
      <c r="L48" s="30" t="s">
        <v>1</v>
      </c>
      <c r="M48" s="22" t="s">
        <v>1</v>
      </c>
      <c r="N48" s="10" t="s">
        <v>78</v>
      </c>
      <c r="O48" s="30" t="s">
        <v>78</v>
      </c>
      <c r="P48" s="22" t="s">
        <v>51</v>
      </c>
      <c r="Q48" s="10" t="s">
        <v>78</v>
      </c>
      <c r="R48" s="30" t="s">
        <v>200</v>
      </c>
      <c r="S48" s="22" t="s">
        <v>16</v>
      </c>
      <c r="T48" s="10" t="s">
        <v>10</v>
      </c>
      <c r="U48" s="30" t="s">
        <v>19</v>
      </c>
      <c r="V48" s="22" t="s">
        <v>1</v>
      </c>
      <c r="W48" s="10" t="s">
        <v>78</v>
      </c>
      <c r="X48" s="30" t="s">
        <v>10</v>
      </c>
      <c r="Y48" s="22"/>
      <c r="Z48" s="10"/>
      <c r="AA48" s="30"/>
      <c r="AB48" s="22"/>
      <c r="AC48" s="10"/>
      <c r="AD48" s="30"/>
      <c r="AE48" s="22"/>
      <c r="AF48" s="10"/>
      <c r="AG48" s="23"/>
      <c r="AI48" s="22" t="s">
        <v>19</v>
      </c>
      <c r="AJ48" s="10" t="s">
        <v>63</v>
      </c>
      <c r="AK48" s="30" t="s">
        <v>1</v>
      </c>
      <c r="AL48" s="22" t="s">
        <v>78</v>
      </c>
      <c r="AM48" s="10" t="s">
        <v>78</v>
      </c>
      <c r="AN48" s="30" t="s">
        <v>10</v>
      </c>
      <c r="AO48" s="22" t="s">
        <v>63</v>
      </c>
      <c r="AP48" s="10" t="s">
        <v>19</v>
      </c>
      <c r="AQ48" s="30" t="s">
        <v>10</v>
      </c>
      <c r="AR48" s="22" t="s">
        <v>89</v>
      </c>
      <c r="AS48" s="10" t="s">
        <v>1</v>
      </c>
      <c r="AT48" s="30" t="s">
        <v>78</v>
      </c>
      <c r="AU48" s="22" t="s">
        <v>78</v>
      </c>
      <c r="AV48" s="10" t="s">
        <v>19</v>
      </c>
      <c r="AW48" s="30" t="s">
        <v>95</v>
      </c>
      <c r="AX48" s="22" t="s">
        <v>78</v>
      </c>
      <c r="AY48" s="10" t="s">
        <v>89</v>
      </c>
      <c r="AZ48" s="30" t="s">
        <v>1</v>
      </c>
      <c r="BA48" s="22"/>
      <c r="BB48" s="10"/>
      <c r="BC48" s="30"/>
      <c r="BD48" s="22"/>
      <c r="BE48" s="10"/>
      <c r="BF48" s="30"/>
      <c r="BG48" s="22"/>
      <c r="BH48" s="10"/>
      <c r="BI48" s="23"/>
    </row>
    <row r="49" spans="1:61" ht="25.15" customHeight="1" x14ac:dyDescent="0.25">
      <c r="A49" s="219" t="str">
        <f t="shared" si="4"/>
        <v>2000.1</v>
      </c>
      <c r="B49" s="220">
        <f>COUNTIF($C$2:C49,C49)</f>
        <v>1</v>
      </c>
      <c r="C49" s="5">
        <v>2000</v>
      </c>
      <c r="D49" s="1" t="s">
        <v>68</v>
      </c>
      <c r="E49" s="2" t="s">
        <v>69</v>
      </c>
      <c r="F49" s="9" t="s">
        <v>70</v>
      </c>
      <c r="G49" s="22" t="s">
        <v>1</v>
      </c>
      <c r="H49" s="10" t="s">
        <v>203</v>
      </c>
      <c r="I49" s="30" t="s">
        <v>1</v>
      </c>
      <c r="J49" s="22" t="s">
        <v>10</v>
      </c>
      <c r="K49" s="10" t="s">
        <v>19</v>
      </c>
      <c r="L49" s="30" t="s">
        <v>25</v>
      </c>
      <c r="M49" s="22" t="s">
        <v>1</v>
      </c>
      <c r="N49" s="10" t="s">
        <v>10</v>
      </c>
      <c r="O49" s="30" t="s">
        <v>19</v>
      </c>
      <c r="P49" s="22" t="s">
        <v>203</v>
      </c>
      <c r="Q49" s="10" t="s">
        <v>51</v>
      </c>
      <c r="R49" s="30" t="s">
        <v>63</v>
      </c>
      <c r="S49" s="22" t="s">
        <v>16</v>
      </c>
      <c r="T49" s="10" t="s">
        <v>10</v>
      </c>
      <c r="U49" s="30" t="s">
        <v>7</v>
      </c>
      <c r="V49" s="22" t="s">
        <v>10</v>
      </c>
      <c r="W49" s="10" t="s">
        <v>19</v>
      </c>
      <c r="X49" s="30" t="s">
        <v>1</v>
      </c>
      <c r="Y49" s="22"/>
      <c r="Z49" s="10"/>
      <c r="AA49" s="30"/>
      <c r="AB49" s="22"/>
      <c r="AC49" s="10"/>
      <c r="AD49" s="30"/>
      <c r="AE49" s="22"/>
      <c r="AF49" s="10"/>
      <c r="AG49" s="23"/>
      <c r="AI49" s="22" t="s">
        <v>89</v>
      </c>
      <c r="AJ49" s="10" t="s">
        <v>203</v>
      </c>
      <c r="AK49" s="30" t="s">
        <v>203</v>
      </c>
      <c r="AL49" s="22" t="s">
        <v>78</v>
      </c>
      <c r="AM49" s="10" t="s">
        <v>10</v>
      </c>
      <c r="AN49" s="30" t="s">
        <v>78</v>
      </c>
      <c r="AO49" s="22" t="s">
        <v>10</v>
      </c>
      <c r="AP49" s="10" t="s">
        <v>63</v>
      </c>
      <c r="AQ49" s="30" t="s">
        <v>78</v>
      </c>
      <c r="AR49" s="22" t="s">
        <v>89</v>
      </c>
      <c r="AS49" s="10" t="s">
        <v>78</v>
      </c>
      <c r="AT49" s="30" t="s">
        <v>203</v>
      </c>
      <c r="AU49" s="22" t="s">
        <v>78</v>
      </c>
      <c r="AV49" s="10" t="s">
        <v>19</v>
      </c>
      <c r="AW49" s="30" t="s">
        <v>45</v>
      </c>
      <c r="AX49" s="22" t="s">
        <v>78</v>
      </c>
      <c r="AY49" s="10" t="s">
        <v>202</v>
      </c>
      <c r="AZ49" s="30" t="s">
        <v>19</v>
      </c>
      <c r="BA49" s="22"/>
      <c r="BB49" s="10"/>
      <c r="BC49" s="30"/>
      <c r="BD49" s="22"/>
      <c r="BE49" s="10"/>
      <c r="BF49" s="30"/>
      <c r="BG49" s="22"/>
      <c r="BH49" s="10"/>
      <c r="BI49" s="23"/>
    </row>
    <row r="50" spans="1:61" ht="25.15" customHeight="1" x14ac:dyDescent="0.25">
      <c r="A50" s="219" t="str">
        <f t="shared" si="4"/>
        <v>2001.1</v>
      </c>
      <c r="B50" s="220">
        <f>COUNTIF($C$2:C50,C50)</f>
        <v>1</v>
      </c>
      <c r="C50" s="5">
        <v>2001</v>
      </c>
      <c r="D50" s="1" t="s">
        <v>71</v>
      </c>
      <c r="E50" s="2" t="s">
        <v>34</v>
      </c>
      <c r="F50" s="9" t="s">
        <v>43</v>
      </c>
      <c r="G50" s="22" t="s">
        <v>78</v>
      </c>
      <c r="H50" s="10" t="s">
        <v>202</v>
      </c>
      <c r="I50" s="30" t="s">
        <v>10</v>
      </c>
      <c r="J50" s="22" t="s">
        <v>10</v>
      </c>
      <c r="K50" s="10" t="s">
        <v>1</v>
      </c>
      <c r="L50" s="30" t="s">
        <v>1</v>
      </c>
      <c r="M50" s="22" t="s">
        <v>1</v>
      </c>
      <c r="N50" s="10" t="s">
        <v>10</v>
      </c>
      <c r="O50" s="30" t="s">
        <v>10</v>
      </c>
      <c r="P50" s="22" t="s">
        <v>78</v>
      </c>
      <c r="Q50" s="10" t="s">
        <v>1</v>
      </c>
      <c r="R50" s="30" t="s">
        <v>51</v>
      </c>
      <c r="S50" s="22" t="s">
        <v>16</v>
      </c>
      <c r="T50" s="10" t="s">
        <v>38</v>
      </c>
      <c r="U50" s="30" t="s">
        <v>10</v>
      </c>
      <c r="V50" s="22" t="s">
        <v>1</v>
      </c>
      <c r="W50" s="10" t="s">
        <v>10</v>
      </c>
      <c r="X50" s="30" t="s">
        <v>78</v>
      </c>
      <c r="Y50" s="22"/>
      <c r="Z50" s="10"/>
      <c r="AA50" s="30"/>
      <c r="AB50" s="22"/>
      <c r="AC50" s="10"/>
      <c r="AD50" s="30"/>
      <c r="AE50" s="22"/>
      <c r="AF50" s="10"/>
      <c r="AG50" s="23"/>
      <c r="AI50" s="22" t="s">
        <v>10</v>
      </c>
      <c r="AJ50" s="10" t="s">
        <v>63</v>
      </c>
      <c r="AK50" s="30" t="s">
        <v>202</v>
      </c>
      <c r="AL50" s="22" t="s">
        <v>78</v>
      </c>
      <c r="AM50" s="10" t="s">
        <v>10</v>
      </c>
      <c r="AN50" s="30" t="s">
        <v>1</v>
      </c>
      <c r="AO50" s="22" t="s">
        <v>10</v>
      </c>
      <c r="AP50" s="10" t="s">
        <v>63</v>
      </c>
      <c r="AQ50" s="30" t="s">
        <v>78</v>
      </c>
      <c r="AR50" s="22" t="s">
        <v>78</v>
      </c>
      <c r="AS50" s="10" t="s">
        <v>202</v>
      </c>
      <c r="AT50" s="30" t="s">
        <v>89</v>
      </c>
      <c r="AU50" s="22" t="s">
        <v>78</v>
      </c>
      <c r="AV50" s="10" t="s">
        <v>45</v>
      </c>
      <c r="AW50" s="30" t="s">
        <v>1</v>
      </c>
      <c r="AX50" s="22" t="s">
        <v>78</v>
      </c>
      <c r="AY50" s="10" t="s">
        <v>202</v>
      </c>
      <c r="AZ50" s="30" t="s">
        <v>1</v>
      </c>
      <c r="BA50" s="22"/>
      <c r="BB50" s="10"/>
      <c r="BC50" s="30"/>
      <c r="BD50" s="22"/>
      <c r="BE50" s="10"/>
      <c r="BF50" s="30"/>
      <c r="BG50" s="22"/>
      <c r="BH50" s="10"/>
      <c r="BI50" s="23"/>
    </row>
    <row r="51" spans="1:61" ht="25.15" customHeight="1" x14ac:dyDescent="0.25">
      <c r="A51" s="219" t="str">
        <f t="shared" si="4"/>
        <v>2002.1</v>
      </c>
      <c r="B51" s="220">
        <f>COUNTIF($C$2:C51,C51)</f>
        <v>1</v>
      </c>
      <c r="C51" s="5">
        <v>2002</v>
      </c>
      <c r="D51" s="1" t="s">
        <v>72</v>
      </c>
      <c r="E51" s="2" t="s">
        <v>73</v>
      </c>
      <c r="F51" s="9" t="s">
        <v>74</v>
      </c>
      <c r="G51" s="22" t="s">
        <v>10</v>
      </c>
      <c r="H51" s="10" t="s">
        <v>63</v>
      </c>
      <c r="I51" s="30" t="s">
        <v>102</v>
      </c>
      <c r="J51" s="22" t="s">
        <v>10</v>
      </c>
      <c r="K51" s="10" t="s">
        <v>1</v>
      </c>
      <c r="L51" s="30" t="s">
        <v>1</v>
      </c>
      <c r="M51" s="22" t="s">
        <v>1</v>
      </c>
      <c r="N51" s="10" t="s">
        <v>10</v>
      </c>
      <c r="O51" s="30" t="s">
        <v>1</v>
      </c>
      <c r="P51" s="22" t="s">
        <v>1</v>
      </c>
      <c r="Q51" s="10" t="s">
        <v>51</v>
      </c>
      <c r="R51" s="30" t="s">
        <v>200</v>
      </c>
      <c r="S51" s="22" t="s">
        <v>16</v>
      </c>
      <c r="T51" s="10" t="s">
        <v>7</v>
      </c>
      <c r="U51" s="30" t="s">
        <v>19</v>
      </c>
      <c r="V51" s="22" t="s">
        <v>1</v>
      </c>
      <c r="W51" s="10" t="s">
        <v>200</v>
      </c>
      <c r="X51" s="30" t="s">
        <v>10</v>
      </c>
      <c r="Y51" s="22"/>
      <c r="Z51" s="10"/>
      <c r="AA51" s="30"/>
      <c r="AB51" s="22"/>
      <c r="AC51" s="10"/>
      <c r="AD51" s="30"/>
      <c r="AE51" s="22"/>
      <c r="AF51" s="10"/>
      <c r="AG51" s="23"/>
      <c r="AI51" s="22" t="s">
        <v>89</v>
      </c>
      <c r="AJ51" s="10" t="s">
        <v>89</v>
      </c>
      <c r="AK51" s="30" t="s">
        <v>78</v>
      </c>
      <c r="AL51" s="22" t="s">
        <v>78</v>
      </c>
      <c r="AM51" s="10" t="s">
        <v>202</v>
      </c>
      <c r="AN51" s="30" t="s">
        <v>63</v>
      </c>
      <c r="AO51" s="22" t="s">
        <v>78</v>
      </c>
      <c r="AP51" s="10" t="s">
        <v>89</v>
      </c>
      <c r="AQ51" s="30" t="s">
        <v>19</v>
      </c>
      <c r="AR51" s="22" t="s">
        <v>89</v>
      </c>
      <c r="AS51" s="10" t="s">
        <v>78</v>
      </c>
      <c r="AT51" s="30" t="s">
        <v>202</v>
      </c>
      <c r="AU51" s="22" t="s">
        <v>19</v>
      </c>
      <c r="AV51" s="10" t="s">
        <v>78</v>
      </c>
      <c r="AW51" s="30" t="s">
        <v>45</v>
      </c>
      <c r="AX51" s="22" t="s">
        <v>78</v>
      </c>
      <c r="AY51" s="10" t="s">
        <v>19</v>
      </c>
      <c r="AZ51" s="30" t="s">
        <v>202</v>
      </c>
      <c r="BA51" s="22"/>
      <c r="BB51" s="10"/>
      <c r="BC51" s="30"/>
      <c r="BD51" s="22"/>
      <c r="BE51" s="10"/>
      <c r="BF51" s="30"/>
      <c r="BG51" s="22"/>
      <c r="BH51" s="10"/>
      <c r="BI51" s="23"/>
    </row>
    <row r="52" spans="1:61" ht="25.15" customHeight="1" x14ac:dyDescent="0.25">
      <c r="A52" s="219" t="str">
        <f t="shared" si="4"/>
        <v>2004.1</v>
      </c>
      <c r="B52" s="220">
        <f>COUNTIF($C$2:C52,C52)</f>
        <v>1</v>
      </c>
      <c r="C52" s="5">
        <v>2004</v>
      </c>
      <c r="D52" s="1" t="s">
        <v>75</v>
      </c>
      <c r="E52" s="2" t="s">
        <v>25</v>
      </c>
      <c r="F52" s="9" t="s">
        <v>76</v>
      </c>
      <c r="G52" s="22" t="s">
        <v>200</v>
      </c>
      <c r="H52" s="10" t="s">
        <v>10</v>
      </c>
      <c r="I52" s="30" t="s">
        <v>78</v>
      </c>
      <c r="J52" s="22" t="s">
        <v>10</v>
      </c>
      <c r="K52" s="10" t="s">
        <v>78</v>
      </c>
      <c r="L52" s="30" t="s">
        <v>78</v>
      </c>
      <c r="M52" s="22" t="s">
        <v>78</v>
      </c>
      <c r="N52" s="10" t="s">
        <v>200</v>
      </c>
      <c r="O52" s="30" t="s">
        <v>10</v>
      </c>
      <c r="P52" s="22" t="s">
        <v>10</v>
      </c>
      <c r="Q52" s="10" t="s">
        <v>63</v>
      </c>
      <c r="R52" s="30" t="s">
        <v>78</v>
      </c>
      <c r="S52" s="22" t="s">
        <v>16</v>
      </c>
      <c r="T52" s="10" t="s">
        <v>1</v>
      </c>
      <c r="U52" s="30" t="s">
        <v>10</v>
      </c>
      <c r="V52" s="22" t="s">
        <v>10</v>
      </c>
      <c r="W52" s="10" t="s">
        <v>78</v>
      </c>
      <c r="X52" s="30" t="s">
        <v>1</v>
      </c>
      <c r="Y52" s="22"/>
      <c r="Z52" s="10"/>
      <c r="AA52" s="30"/>
      <c r="AB52" s="22"/>
      <c r="AC52" s="10"/>
      <c r="AD52" s="30"/>
      <c r="AE52" s="22"/>
      <c r="AF52" s="10"/>
      <c r="AG52" s="23"/>
      <c r="AI52" s="22" t="s">
        <v>202</v>
      </c>
      <c r="AJ52" s="10" t="s">
        <v>78</v>
      </c>
      <c r="AK52" s="30" t="s">
        <v>38</v>
      </c>
      <c r="AL52" s="22" t="s">
        <v>78</v>
      </c>
      <c r="AM52" s="10" t="s">
        <v>63</v>
      </c>
      <c r="AN52" s="30" t="s">
        <v>78</v>
      </c>
      <c r="AO52" s="22" t="s">
        <v>78</v>
      </c>
      <c r="AP52" s="10" t="s">
        <v>202</v>
      </c>
      <c r="AQ52" s="30" t="s">
        <v>63</v>
      </c>
      <c r="AR52" s="22" t="s">
        <v>89</v>
      </c>
      <c r="AS52" s="10" t="s">
        <v>78</v>
      </c>
      <c r="AT52" s="30" t="s">
        <v>202</v>
      </c>
      <c r="AU52" s="22" t="s">
        <v>19</v>
      </c>
      <c r="AV52" s="10" t="s">
        <v>28</v>
      </c>
      <c r="AW52" s="30" t="s">
        <v>45</v>
      </c>
      <c r="AX52" s="22" t="s">
        <v>78</v>
      </c>
      <c r="AY52" s="10" t="s">
        <v>202</v>
      </c>
      <c r="AZ52" s="30" t="s">
        <v>19</v>
      </c>
      <c r="BA52" s="22"/>
      <c r="BB52" s="10"/>
      <c r="BC52" s="30"/>
      <c r="BD52" s="22"/>
      <c r="BE52" s="10"/>
      <c r="BF52" s="30"/>
      <c r="BG52" s="22"/>
      <c r="BH52" s="10"/>
      <c r="BI52" s="23"/>
    </row>
    <row r="53" spans="1:61" ht="25.15" customHeight="1" x14ac:dyDescent="0.25">
      <c r="A53" s="219" t="str">
        <f t="shared" si="4"/>
        <v>2006.1</v>
      </c>
      <c r="B53" s="220">
        <f>COUNTIF($C$2:C53,C53)</f>
        <v>1</v>
      </c>
      <c r="C53" s="5">
        <v>2006</v>
      </c>
      <c r="D53" s="1" t="s">
        <v>77</v>
      </c>
      <c r="E53" s="2" t="s">
        <v>78</v>
      </c>
      <c r="F53" s="9" t="s">
        <v>79</v>
      </c>
      <c r="G53" s="22" t="s">
        <v>7</v>
      </c>
      <c r="H53" s="10"/>
      <c r="I53" s="30" t="s">
        <v>89</v>
      </c>
      <c r="J53" s="22" t="s">
        <v>200</v>
      </c>
      <c r="K53" s="10" t="s">
        <v>78</v>
      </c>
      <c r="L53" s="30" t="s">
        <v>69</v>
      </c>
      <c r="M53" s="22" t="s">
        <v>78</v>
      </c>
      <c r="N53" s="10" t="s">
        <v>63</v>
      </c>
      <c r="O53" s="30" t="s">
        <v>78</v>
      </c>
      <c r="P53" s="22" t="s">
        <v>63</v>
      </c>
      <c r="Q53" s="10" t="s">
        <v>102</v>
      </c>
      <c r="R53" s="30" t="s">
        <v>78</v>
      </c>
      <c r="S53" s="22" t="s">
        <v>19</v>
      </c>
      <c r="T53" s="10" t="s">
        <v>38</v>
      </c>
      <c r="U53" s="30" t="s">
        <v>206</v>
      </c>
      <c r="V53" s="22" t="s">
        <v>78</v>
      </c>
      <c r="W53" s="10" t="s">
        <v>200</v>
      </c>
      <c r="X53" s="30" t="s">
        <v>63</v>
      </c>
      <c r="Y53" s="22"/>
      <c r="Z53" s="10"/>
      <c r="AA53" s="30"/>
      <c r="AB53" s="22"/>
      <c r="AC53" s="10"/>
      <c r="AD53" s="30"/>
      <c r="AE53" s="22"/>
      <c r="AF53" s="10"/>
      <c r="AG53" s="23"/>
      <c r="AI53" s="22" t="s">
        <v>89</v>
      </c>
      <c r="AJ53" s="10" t="s">
        <v>89</v>
      </c>
      <c r="AK53" s="30" t="s">
        <v>202</v>
      </c>
      <c r="AL53" s="22" t="s">
        <v>63</v>
      </c>
      <c r="AM53" s="10" t="s">
        <v>78</v>
      </c>
      <c r="AN53" s="30" t="s">
        <v>78</v>
      </c>
      <c r="AO53" s="22" t="s">
        <v>78</v>
      </c>
      <c r="AP53" s="10" t="s">
        <v>78</v>
      </c>
      <c r="AQ53" s="30" t="s">
        <v>78</v>
      </c>
      <c r="AR53" s="22" t="s">
        <v>89</v>
      </c>
      <c r="AS53" s="10" t="s">
        <v>78</v>
      </c>
      <c r="AT53" s="30" t="s">
        <v>202</v>
      </c>
      <c r="AU53" s="22" t="s">
        <v>19</v>
      </c>
      <c r="AV53" s="10" t="s">
        <v>78</v>
      </c>
      <c r="AW53" s="30" t="s">
        <v>207</v>
      </c>
      <c r="AX53" s="22" t="s">
        <v>78</v>
      </c>
      <c r="AY53" s="10" t="s">
        <v>202</v>
      </c>
      <c r="AZ53" s="30" t="s">
        <v>19</v>
      </c>
      <c r="BA53" s="22"/>
      <c r="BB53" s="10"/>
      <c r="BC53" s="30"/>
      <c r="BD53" s="22"/>
      <c r="BE53" s="10"/>
      <c r="BF53" s="30"/>
      <c r="BG53" s="22"/>
      <c r="BH53" s="10"/>
      <c r="BI53" s="23"/>
    </row>
    <row r="54" spans="1:61" ht="25.15" customHeight="1" x14ac:dyDescent="0.25">
      <c r="A54" s="219" t="str">
        <f t="shared" si="4"/>
        <v>2006.2</v>
      </c>
      <c r="B54" s="220">
        <f>COUNTIF($C$2:C54,C54)</f>
        <v>2</v>
      </c>
      <c r="C54" s="31">
        <v>2006</v>
      </c>
      <c r="D54" s="1"/>
      <c r="E54" s="2"/>
      <c r="F54" s="9"/>
      <c r="G54" s="22" t="s">
        <v>63</v>
      </c>
      <c r="H54" s="10"/>
      <c r="I54" s="30" t="s">
        <v>102</v>
      </c>
      <c r="J54" s="22"/>
      <c r="K54" s="10"/>
      <c r="L54" s="30"/>
      <c r="M54" s="22"/>
      <c r="N54" s="10"/>
      <c r="O54" s="30"/>
      <c r="P54" s="22"/>
      <c r="Q54" s="10"/>
      <c r="R54" s="30"/>
      <c r="S54" s="22"/>
      <c r="T54" s="10"/>
      <c r="U54" s="30"/>
      <c r="V54" s="22"/>
      <c r="W54" s="10"/>
      <c r="X54" s="30"/>
      <c r="Y54" s="22"/>
      <c r="Z54" s="10"/>
      <c r="AA54" s="30"/>
      <c r="AB54" s="22"/>
      <c r="AC54" s="10"/>
      <c r="AD54" s="30"/>
      <c r="AE54" s="22"/>
      <c r="AF54" s="10"/>
      <c r="AG54" s="23"/>
      <c r="AI54" s="22"/>
      <c r="AJ54" s="10"/>
      <c r="AK54" s="30"/>
      <c r="AL54" s="22"/>
      <c r="AM54" s="10"/>
      <c r="AN54" s="30"/>
      <c r="AO54" s="22"/>
      <c r="AP54" s="10"/>
      <c r="AQ54" s="30"/>
      <c r="AR54" s="22"/>
      <c r="AS54" s="10"/>
      <c r="AT54" s="30"/>
      <c r="AU54" s="22"/>
      <c r="AV54" s="10"/>
      <c r="AW54" s="30"/>
      <c r="AX54" s="22"/>
      <c r="AY54" s="10"/>
      <c r="AZ54" s="30"/>
      <c r="BA54" s="22"/>
      <c r="BB54" s="10"/>
      <c r="BC54" s="30"/>
      <c r="BD54" s="22"/>
      <c r="BE54" s="10"/>
      <c r="BF54" s="30"/>
      <c r="BG54" s="22"/>
      <c r="BH54" s="10"/>
      <c r="BI54" s="23"/>
    </row>
    <row r="55" spans="1:61" ht="25.15" customHeight="1" x14ac:dyDescent="0.25">
      <c r="A55" s="219" t="str">
        <f t="shared" si="4"/>
        <v>2006.3</v>
      </c>
      <c r="B55" s="220">
        <f>COUNTIF($C$2:C55,C55)</f>
        <v>3</v>
      </c>
      <c r="C55" s="31">
        <v>2006</v>
      </c>
      <c r="D55" s="1"/>
      <c r="E55" s="2"/>
      <c r="F55" s="9"/>
      <c r="G55" s="22"/>
      <c r="H55" s="10"/>
      <c r="I55" s="30" t="s">
        <v>200</v>
      </c>
      <c r="J55" s="22"/>
      <c r="K55" s="10"/>
      <c r="L55" s="30"/>
      <c r="M55" s="22"/>
      <c r="N55" s="10"/>
      <c r="O55" s="30"/>
      <c r="P55" s="22"/>
      <c r="Q55" s="10"/>
      <c r="R55" s="30"/>
      <c r="S55" s="22"/>
      <c r="T55" s="10"/>
      <c r="U55" s="30"/>
      <c r="V55" s="22"/>
      <c r="W55" s="10"/>
      <c r="X55" s="30"/>
      <c r="Y55" s="22"/>
      <c r="Z55" s="10"/>
      <c r="AA55" s="30"/>
      <c r="AB55" s="22"/>
      <c r="AC55" s="10"/>
      <c r="AD55" s="30"/>
      <c r="AE55" s="22"/>
      <c r="AF55" s="10"/>
      <c r="AG55" s="23"/>
      <c r="AI55" s="22"/>
      <c r="AJ55" s="10"/>
      <c r="AK55" s="30"/>
      <c r="AL55" s="22"/>
      <c r="AM55" s="10"/>
      <c r="AN55" s="30"/>
      <c r="AO55" s="22"/>
      <c r="AP55" s="10"/>
      <c r="AQ55" s="30"/>
      <c r="AR55" s="22"/>
      <c r="AS55" s="10"/>
      <c r="AT55" s="30"/>
      <c r="AU55" s="22"/>
      <c r="AV55" s="10"/>
      <c r="AW55" s="30"/>
      <c r="AX55" s="22"/>
      <c r="AY55" s="10"/>
      <c r="AZ55" s="30"/>
      <c r="BA55" s="22"/>
      <c r="BB55" s="10"/>
      <c r="BC55" s="30"/>
      <c r="BD55" s="22"/>
      <c r="BE55" s="10"/>
      <c r="BF55" s="30"/>
      <c r="BG55" s="22"/>
      <c r="BH55" s="10"/>
      <c r="BI55" s="23"/>
    </row>
    <row r="56" spans="1:61" ht="25.15" customHeight="1" x14ac:dyDescent="0.25">
      <c r="A56" s="219" t="str">
        <f t="shared" si="4"/>
        <v>2006.4</v>
      </c>
      <c r="B56" s="220">
        <f>COUNTIF($C$2:C56,C56)</f>
        <v>4</v>
      </c>
      <c r="C56" s="31">
        <v>2006</v>
      </c>
      <c r="D56" s="1"/>
      <c r="E56" s="2"/>
      <c r="F56" s="9"/>
      <c r="G56" s="22"/>
      <c r="H56" s="10"/>
      <c r="I56" s="30" t="s">
        <v>89</v>
      </c>
      <c r="J56" s="22"/>
      <c r="K56" s="10"/>
      <c r="L56" s="30"/>
      <c r="M56" s="22"/>
      <c r="N56" s="10"/>
      <c r="O56" s="30"/>
      <c r="P56" s="22"/>
      <c r="Q56" s="10"/>
      <c r="R56" s="30"/>
      <c r="S56" s="22"/>
      <c r="T56" s="10"/>
      <c r="U56" s="30"/>
      <c r="V56" s="22"/>
      <c r="W56" s="10"/>
      <c r="X56" s="30"/>
      <c r="Y56" s="22"/>
      <c r="Z56" s="10"/>
      <c r="AA56" s="30"/>
      <c r="AB56" s="22"/>
      <c r="AC56" s="10"/>
      <c r="AD56" s="30"/>
      <c r="AE56" s="22"/>
      <c r="AF56" s="10"/>
      <c r="AG56" s="23"/>
      <c r="AI56" s="22"/>
      <c r="AJ56" s="10"/>
      <c r="AK56" s="30"/>
      <c r="AL56" s="22"/>
      <c r="AM56" s="10"/>
      <c r="AN56" s="30"/>
      <c r="AO56" s="22"/>
      <c r="AP56" s="10"/>
      <c r="AQ56" s="30"/>
      <c r="AR56" s="22"/>
      <c r="AS56" s="10"/>
      <c r="AT56" s="30"/>
      <c r="AU56" s="22"/>
      <c r="AV56" s="10"/>
      <c r="AW56" s="30"/>
      <c r="AX56" s="22"/>
      <c r="AY56" s="10"/>
      <c r="AZ56" s="30"/>
      <c r="BA56" s="22"/>
      <c r="BB56" s="10"/>
      <c r="BC56" s="30"/>
      <c r="BD56" s="22"/>
      <c r="BE56" s="10"/>
      <c r="BF56" s="30"/>
      <c r="BG56" s="22"/>
      <c r="BH56" s="10"/>
      <c r="BI56" s="23"/>
    </row>
    <row r="57" spans="1:61" ht="25.15" customHeight="1" x14ac:dyDescent="0.25">
      <c r="A57" s="219" t="str">
        <f t="shared" si="4"/>
        <v>2006.5</v>
      </c>
      <c r="B57" s="220">
        <f>COUNTIF($C$2:C57,C57)</f>
        <v>5</v>
      </c>
      <c r="C57" s="31">
        <v>2006</v>
      </c>
      <c r="D57" s="1"/>
      <c r="E57" s="2"/>
      <c r="F57" s="9"/>
      <c r="G57" s="22"/>
      <c r="H57" s="10"/>
      <c r="I57" s="30" t="s">
        <v>78</v>
      </c>
      <c r="J57" s="22"/>
      <c r="K57" s="10"/>
      <c r="L57" s="30"/>
      <c r="M57" s="22"/>
      <c r="N57" s="10"/>
      <c r="O57" s="30"/>
      <c r="P57" s="22"/>
      <c r="Q57" s="10"/>
      <c r="R57" s="30"/>
      <c r="S57" s="22"/>
      <c r="T57" s="10"/>
      <c r="U57" s="30"/>
      <c r="V57" s="22"/>
      <c r="W57" s="10"/>
      <c r="X57" s="30"/>
      <c r="Y57" s="22"/>
      <c r="Z57" s="10"/>
      <c r="AA57" s="30"/>
      <c r="AB57" s="22"/>
      <c r="AC57" s="10"/>
      <c r="AD57" s="30"/>
      <c r="AE57" s="22"/>
      <c r="AF57" s="10"/>
      <c r="AG57" s="23"/>
      <c r="AI57" s="22"/>
      <c r="AJ57" s="10"/>
      <c r="AK57" s="30"/>
      <c r="AL57" s="22"/>
      <c r="AM57" s="10"/>
      <c r="AN57" s="30"/>
      <c r="AO57" s="22"/>
      <c r="AP57" s="10"/>
      <c r="AQ57" s="30"/>
      <c r="AR57" s="22"/>
      <c r="AS57" s="10"/>
      <c r="AT57" s="30"/>
      <c r="AU57" s="22"/>
      <c r="AV57" s="10"/>
      <c r="AW57" s="30"/>
      <c r="AX57" s="22"/>
      <c r="AY57" s="10"/>
      <c r="AZ57" s="30"/>
      <c r="BA57" s="22"/>
      <c r="BB57" s="10"/>
      <c r="BC57" s="30"/>
      <c r="BD57" s="22"/>
      <c r="BE57" s="10"/>
      <c r="BF57" s="30"/>
      <c r="BG57" s="22"/>
      <c r="BH57" s="10"/>
      <c r="BI57" s="23"/>
    </row>
    <row r="58" spans="1:61" ht="25.15" customHeight="1" x14ac:dyDescent="0.25">
      <c r="A58" s="219" t="str">
        <f t="shared" si="4"/>
        <v>2007.1</v>
      </c>
      <c r="B58" s="220">
        <f>COUNTIF($C$2:C58,C58)</f>
        <v>1</v>
      </c>
      <c r="C58" s="5">
        <v>2007</v>
      </c>
      <c r="D58" s="1" t="s">
        <v>80</v>
      </c>
      <c r="E58" s="2" t="s">
        <v>81</v>
      </c>
      <c r="F58" s="9" t="s">
        <v>82</v>
      </c>
      <c r="G58" s="22" t="s">
        <v>78</v>
      </c>
      <c r="H58" s="10" t="s">
        <v>63</v>
      </c>
      <c r="I58" s="30" t="s">
        <v>200</v>
      </c>
      <c r="J58" s="22"/>
      <c r="K58" s="10"/>
      <c r="L58" s="30"/>
      <c r="M58" s="22"/>
      <c r="N58" s="10"/>
      <c r="O58" s="30"/>
      <c r="P58" s="22" t="s">
        <v>10</v>
      </c>
      <c r="Q58" s="10" t="s">
        <v>63</v>
      </c>
      <c r="R58" s="30" t="s">
        <v>200</v>
      </c>
      <c r="S58" s="22" t="s">
        <v>16</v>
      </c>
      <c r="T58" s="10" t="s">
        <v>19</v>
      </c>
      <c r="U58" s="30" t="s">
        <v>38</v>
      </c>
      <c r="V58" s="22" t="s">
        <v>10</v>
      </c>
      <c r="W58" s="10" t="s">
        <v>200</v>
      </c>
      <c r="X58" s="30" t="s">
        <v>78</v>
      </c>
      <c r="Y58" s="22"/>
      <c r="Z58" s="10"/>
      <c r="AA58" s="30"/>
      <c r="AB58" s="22"/>
      <c r="AC58" s="10"/>
      <c r="AD58" s="30"/>
      <c r="AE58" s="22"/>
      <c r="AF58" s="10"/>
      <c r="AG58" s="23"/>
      <c r="AI58" s="22" t="s">
        <v>78</v>
      </c>
      <c r="AJ58" s="10" t="s">
        <v>63</v>
      </c>
      <c r="AK58" s="30" t="s">
        <v>89</v>
      </c>
      <c r="AL58" s="22"/>
      <c r="AM58" s="10"/>
      <c r="AN58" s="30"/>
      <c r="AO58" s="22"/>
      <c r="AP58" s="10"/>
      <c r="AQ58" s="30"/>
      <c r="AR58" s="22" t="s">
        <v>78</v>
      </c>
      <c r="AS58" s="10" t="s">
        <v>89</v>
      </c>
      <c r="AT58" s="30" t="s">
        <v>202</v>
      </c>
      <c r="AU58" s="22" t="s">
        <v>19</v>
      </c>
      <c r="AV58" s="10" t="s">
        <v>207</v>
      </c>
      <c r="AW58" s="30" t="s">
        <v>1</v>
      </c>
      <c r="AX58" s="22" t="s">
        <v>78</v>
      </c>
      <c r="AY58" s="10" t="s">
        <v>19</v>
      </c>
      <c r="AZ58" s="30" t="s">
        <v>89</v>
      </c>
      <c r="BA58" s="22"/>
      <c r="BB58" s="10"/>
      <c r="BC58" s="30"/>
      <c r="BD58" s="22"/>
      <c r="BE58" s="10"/>
      <c r="BF58" s="30"/>
      <c r="BG58" s="22"/>
      <c r="BH58" s="10"/>
      <c r="BI58" s="23"/>
    </row>
    <row r="59" spans="1:61" ht="25.15" customHeight="1" x14ac:dyDescent="0.25">
      <c r="A59" s="219" t="str">
        <f t="shared" si="4"/>
        <v>2009.1</v>
      </c>
      <c r="B59" s="220">
        <f>COUNTIF($C$2:C59,C59)</f>
        <v>1</v>
      </c>
      <c r="C59" s="5">
        <v>2009</v>
      </c>
      <c r="D59" s="1" t="s">
        <v>83</v>
      </c>
      <c r="E59" s="2" t="s">
        <v>69</v>
      </c>
      <c r="F59" s="9" t="s">
        <v>70</v>
      </c>
      <c r="G59" s="22" t="s">
        <v>78</v>
      </c>
      <c r="H59" s="10" t="s">
        <v>1</v>
      </c>
      <c r="I59" s="30" t="s">
        <v>10</v>
      </c>
      <c r="J59" s="22" t="s">
        <v>1</v>
      </c>
      <c r="K59" s="10" t="s">
        <v>200</v>
      </c>
      <c r="L59" s="30" t="s">
        <v>78</v>
      </c>
      <c r="M59" s="22" t="s">
        <v>78</v>
      </c>
      <c r="N59" s="10" t="s">
        <v>200</v>
      </c>
      <c r="O59" s="30" t="s">
        <v>1</v>
      </c>
      <c r="P59" s="22" t="s">
        <v>200</v>
      </c>
      <c r="Q59" s="10" t="s">
        <v>63</v>
      </c>
      <c r="R59" s="30" t="s">
        <v>1</v>
      </c>
      <c r="S59" s="22" t="s">
        <v>16</v>
      </c>
      <c r="T59" s="10" t="s">
        <v>38</v>
      </c>
      <c r="U59" s="30" t="s">
        <v>7</v>
      </c>
      <c r="V59" s="22" t="s">
        <v>1</v>
      </c>
      <c r="W59" s="10" t="s">
        <v>200</v>
      </c>
      <c r="X59" s="30" t="s">
        <v>78</v>
      </c>
      <c r="Y59" s="22"/>
      <c r="Z59" s="10"/>
      <c r="AA59" s="30"/>
      <c r="AB59" s="22"/>
      <c r="AC59" s="10"/>
      <c r="AD59" s="30"/>
      <c r="AE59" s="22"/>
      <c r="AF59" s="10"/>
      <c r="AG59" s="23"/>
      <c r="AI59" s="22" t="s">
        <v>78</v>
      </c>
      <c r="AJ59" s="10" t="s">
        <v>78</v>
      </c>
      <c r="AK59" s="30" t="s">
        <v>89</v>
      </c>
      <c r="AL59" s="22" t="s">
        <v>63</v>
      </c>
      <c r="AM59" s="10" t="s">
        <v>78</v>
      </c>
      <c r="AN59" s="30" t="s">
        <v>202</v>
      </c>
      <c r="AO59" s="22" t="s">
        <v>78</v>
      </c>
      <c r="AP59" s="10" t="s">
        <v>78</v>
      </c>
      <c r="AQ59" s="30" t="s">
        <v>63</v>
      </c>
      <c r="AR59" s="22" t="s">
        <v>78</v>
      </c>
      <c r="AS59" s="10" t="s">
        <v>89</v>
      </c>
      <c r="AT59" s="30" t="s">
        <v>202</v>
      </c>
      <c r="AU59" s="22" t="s">
        <v>1</v>
      </c>
      <c r="AV59" s="10" t="s">
        <v>19</v>
      </c>
      <c r="AW59" s="30" t="s">
        <v>78</v>
      </c>
      <c r="AX59" s="22" t="s">
        <v>78</v>
      </c>
      <c r="AY59" s="10" t="s">
        <v>202</v>
      </c>
      <c r="AZ59" s="30" t="s">
        <v>19</v>
      </c>
      <c r="BA59" s="22"/>
      <c r="BB59" s="10"/>
      <c r="BC59" s="30"/>
      <c r="BD59" s="22"/>
      <c r="BE59" s="10"/>
      <c r="BF59" s="30"/>
      <c r="BG59" s="22"/>
      <c r="BH59" s="10"/>
      <c r="BI59" s="23"/>
    </row>
    <row r="60" spans="1:61" ht="25.15" customHeight="1" x14ac:dyDescent="0.25">
      <c r="A60" s="219" t="str">
        <f t="shared" si="4"/>
        <v>2010.1</v>
      </c>
      <c r="B60" s="220">
        <f>COUNTIF($C$2:C60,C60)</f>
        <v>1</v>
      </c>
      <c r="C60" s="5">
        <v>2010</v>
      </c>
      <c r="D60" s="1" t="s">
        <v>84</v>
      </c>
      <c r="E60" s="2" t="s">
        <v>38</v>
      </c>
      <c r="F60" s="9" t="s">
        <v>85</v>
      </c>
      <c r="G60" s="22" t="s">
        <v>89</v>
      </c>
      <c r="H60" s="10" t="s">
        <v>45</v>
      </c>
      <c r="I60" s="30" t="s">
        <v>10</v>
      </c>
      <c r="J60" s="22" t="s">
        <v>1</v>
      </c>
      <c r="K60" s="10" t="s">
        <v>10</v>
      </c>
      <c r="L60" s="30" t="s">
        <v>63</v>
      </c>
      <c r="M60" s="22" t="s">
        <v>10</v>
      </c>
      <c r="N60" s="10" t="s">
        <v>200</v>
      </c>
      <c r="O60" s="30" t="s">
        <v>1</v>
      </c>
      <c r="P60" s="22" t="s">
        <v>200</v>
      </c>
      <c r="Q60" s="10" t="s">
        <v>51</v>
      </c>
      <c r="R60" s="30" t="s">
        <v>89</v>
      </c>
      <c r="S60" s="22" t="s">
        <v>16</v>
      </c>
      <c r="T60" s="10" t="s">
        <v>10</v>
      </c>
      <c r="U60" s="30" t="s">
        <v>38</v>
      </c>
      <c r="V60" s="22" t="s">
        <v>10</v>
      </c>
      <c r="W60" s="10" t="s">
        <v>200</v>
      </c>
      <c r="X60" s="30" t="s">
        <v>1</v>
      </c>
      <c r="Y60" s="22"/>
      <c r="Z60" s="10"/>
      <c r="AA60" s="30"/>
      <c r="AB60" s="22"/>
      <c r="AC60" s="10"/>
      <c r="AD60" s="30"/>
      <c r="AE60" s="22"/>
      <c r="AF60" s="10"/>
      <c r="AG60" s="23"/>
      <c r="AI60" s="22" t="s">
        <v>38</v>
      </c>
      <c r="AJ60" s="10" t="s">
        <v>203</v>
      </c>
      <c r="AK60" s="30" t="s">
        <v>89</v>
      </c>
      <c r="AL60" s="22" t="s">
        <v>63</v>
      </c>
      <c r="AM60" s="10" t="s">
        <v>19</v>
      </c>
      <c r="AN60" s="30" t="s">
        <v>202</v>
      </c>
      <c r="AO60" s="22" t="s">
        <v>63</v>
      </c>
      <c r="AP60" s="10" t="s">
        <v>202</v>
      </c>
      <c r="AQ60" s="30" t="s">
        <v>19</v>
      </c>
      <c r="AR60" s="22" t="s">
        <v>89</v>
      </c>
      <c r="AS60" s="10" t="s">
        <v>202</v>
      </c>
      <c r="AT60" s="30" t="s">
        <v>205</v>
      </c>
      <c r="AU60" s="22" t="s">
        <v>19</v>
      </c>
      <c r="AV60" s="10" t="s">
        <v>1</v>
      </c>
      <c r="AW60" s="30" t="s">
        <v>89</v>
      </c>
      <c r="AX60" s="22" t="s">
        <v>202</v>
      </c>
      <c r="AY60" s="10" t="s">
        <v>19</v>
      </c>
      <c r="AZ60" s="30" t="s">
        <v>89</v>
      </c>
      <c r="BA60" s="22"/>
      <c r="BB60" s="10"/>
      <c r="BC60" s="30"/>
      <c r="BD60" s="22"/>
      <c r="BE60" s="10"/>
      <c r="BF60" s="30"/>
      <c r="BG60" s="22"/>
      <c r="BH60" s="10"/>
      <c r="BI60" s="23"/>
    </row>
    <row r="61" spans="1:61" ht="25.15" customHeight="1" x14ac:dyDescent="0.25">
      <c r="A61" s="219" t="str">
        <f t="shared" si="4"/>
        <v>2011.1</v>
      </c>
      <c r="B61" s="220">
        <f>COUNTIF($C$2:C61,C61)</f>
        <v>1</v>
      </c>
      <c r="C61" s="5">
        <v>2011</v>
      </c>
      <c r="D61" s="1" t="s">
        <v>86</v>
      </c>
      <c r="E61" s="2" t="s">
        <v>4</v>
      </c>
      <c r="F61" s="9" t="s">
        <v>87</v>
      </c>
      <c r="G61" s="22" t="s">
        <v>51</v>
      </c>
      <c r="H61" s="10" t="s">
        <v>89</v>
      </c>
      <c r="I61" s="30" t="s">
        <v>63</v>
      </c>
      <c r="J61" s="22"/>
      <c r="K61" s="10"/>
      <c r="L61" s="30"/>
      <c r="M61" s="22"/>
      <c r="N61" s="10"/>
      <c r="O61" s="30"/>
      <c r="P61" s="22" t="s">
        <v>51</v>
      </c>
      <c r="Q61" s="10" t="s">
        <v>102</v>
      </c>
      <c r="R61" s="30" t="s">
        <v>63</v>
      </c>
      <c r="S61" s="22" t="s">
        <v>16</v>
      </c>
      <c r="T61" s="10" t="s">
        <v>10</v>
      </c>
      <c r="U61" s="30" t="s">
        <v>19</v>
      </c>
      <c r="V61" s="22" t="s">
        <v>10</v>
      </c>
      <c r="W61" s="10" t="s">
        <v>200</v>
      </c>
      <c r="X61" s="30" t="s">
        <v>7</v>
      </c>
      <c r="Y61" s="22"/>
      <c r="Z61" s="10"/>
      <c r="AA61" s="30"/>
      <c r="AB61" s="22"/>
      <c r="AC61" s="10"/>
      <c r="AD61" s="30"/>
      <c r="AE61" s="22"/>
      <c r="AF61" s="10"/>
      <c r="AG61" s="23"/>
      <c r="AI61" s="22" t="s">
        <v>89</v>
      </c>
      <c r="AJ61" s="10" t="s">
        <v>203</v>
      </c>
      <c r="AK61" s="30" t="s">
        <v>89</v>
      </c>
      <c r="AL61" s="22"/>
      <c r="AM61" s="10"/>
      <c r="AN61" s="30"/>
      <c r="AO61" s="22"/>
      <c r="AP61" s="10"/>
      <c r="AQ61" s="30"/>
      <c r="AR61" s="22" t="s">
        <v>89</v>
      </c>
      <c r="AS61" s="10" t="s">
        <v>19</v>
      </c>
      <c r="AT61" s="30" t="s">
        <v>205</v>
      </c>
      <c r="AU61" s="22" t="s">
        <v>19</v>
      </c>
      <c r="AV61" s="10" t="s">
        <v>1</v>
      </c>
      <c r="AW61" s="30" t="s">
        <v>4</v>
      </c>
      <c r="AX61" s="22" t="s">
        <v>19</v>
      </c>
      <c r="AY61" s="10" t="s">
        <v>89</v>
      </c>
      <c r="AZ61" s="30" t="s">
        <v>1</v>
      </c>
      <c r="BA61" s="22"/>
      <c r="BB61" s="10"/>
      <c r="BC61" s="30"/>
      <c r="BD61" s="22"/>
      <c r="BE61" s="10"/>
      <c r="BF61" s="30"/>
      <c r="BG61" s="22"/>
      <c r="BH61" s="10"/>
      <c r="BI61" s="23"/>
    </row>
    <row r="62" spans="1:61" ht="25.15" customHeight="1" x14ac:dyDescent="0.25">
      <c r="A62" s="219" t="str">
        <f t="shared" si="4"/>
        <v>2013.1</v>
      </c>
      <c r="B62" s="220">
        <f>COUNTIF($C$2:C62,C62)</f>
        <v>1</v>
      </c>
      <c r="C62" s="5">
        <v>2013</v>
      </c>
      <c r="D62" s="1" t="s">
        <v>88</v>
      </c>
      <c r="E62" s="2" t="s">
        <v>89</v>
      </c>
      <c r="F62" s="9" t="s">
        <v>90</v>
      </c>
      <c r="G62" s="22" t="s">
        <v>208</v>
      </c>
      <c r="H62" s="10" t="s">
        <v>89</v>
      </c>
      <c r="I62" s="30" t="s">
        <v>202</v>
      </c>
      <c r="J62" s="22" t="s">
        <v>200</v>
      </c>
      <c r="K62" s="10" t="s">
        <v>78</v>
      </c>
      <c r="L62" s="30" t="s">
        <v>51</v>
      </c>
      <c r="M62" s="22" t="s">
        <v>202</v>
      </c>
      <c r="N62" s="10" t="s">
        <v>89</v>
      </c>
      <c r="O62" s="30" t="s">
        <v>10</v>
      </c>
      <c r="P62" s="22" t="s">
        <v>89</v>
      </c>
      <c r="Q62" s="10" t="s">
        <v>202</v>
      </c>
      <c r="R62" s="30" t="s">
        <v>63</v>
      </c>
      <c r="S62" s="22" t="s">
        <v>16</v>
      </c>
      <c r="T62" s="10" t="s">
        <v>10</v>
      </c>
      <c r="U62" s="30" t="s">
        <v>107</v>
      </c>
      <c r="V62" s="22" t="s">
        <v>1</v>
      </c>
      <c r="W62" s="10" t="s">
        <v>202</v>
      </c>
      <c r="X62" s="30" t="s">
        <v>10</v>
      </c>
      <c r="Y62" s="22" t="s">
        <v>202</v>
      </c>
      <c r="Z62" s="10" t="s">
        <v>89</v>
      </c>
      <c r="AA62" s="30" t="s">
        <v>10</v>
      </c>
      <c r="AB62" s="22" t="s">
        <v>202</v>
      </c>
      <c r="AC62" s="10" t="s">
        <v>10</v>
      </c>
      <c r="AD62" s="30" t="s">
        <v>10</v>
      </c>
      <c r="AE62" s="22" t="s">
        <v>10</v>
      </c>
      <c r="AF62" s="10" t="s">
        <v>202</v>
      </c>
      <c r="AG62" s="23" t="s">
        <v>202</v>
      </c>
      <c r="AI62" s="22" t="s">
        <v>89</v>
      </c>
      <c r="AJ62" s="10" t="s">
        <v>202</v>
      </c>
      <c r="AK62" s="30" t="s">
        <v>202</v>
      </c>
      <c r="AL62" s="22" t="s">
        <v>78</v>
      </c>
      <c r="AM62" s="10" t="s">
        <v>78</v>
      </c>
      <c r="AN62" s="30" t="s">
        <v>78</v>
      </c>
      <c r="AO62" s="22" t="s">
        <v>78</v>
      </c>
      <c r="AP62" s="10" t="s">
        <v>89</v>
      </c>
      <c r="AQ62" s="30" t="s">
        <v>78</v>
      </c>
      <c r="AR62" s="22" t="s">
        <v>202</v>
      </c>
      <c r="AS62" s="10" t="s">
        <v>89</v>
      </c>
      <c r="AT62" s="30" t="s">
        <v>78</v>
      </c>
      <c r="AU62" s="22" t="s">
        <v>89</v>
      </c>
      <c r="AV62" s="10" t="s">
        <v>45</v>
      </c>
      <c r="AW62" s="30" t="s">
        <v>202</v>
      </c>
      <c r="AX62" s="22" t="s">
        <v>202</v>
      </c>
      <c r="AY62" s="10" t="s">
        <v>89</v>
      </c>
      <c r="AZ62" s="30" t="s">
        <v>78</v>
      </c>
      <c r="BA62" s="22" t="s">
        <v>10</v>
      </c>
      <c r="BB62" s="10" t="s">
        <v>205</v>
      </c>
      <c r="BC62" s="30" t="s">
        <v>92</v>
      </c>
      <c r="BD62" s="22" t="s">
        <v>10</v>
      </c>
      <c r="BE62" s="10" t="s">
        <v>10</v>
      </c>
      <c r="BF62" s="30"/>
      <c r="BG62" s="22" t="s">
        <v>10</v>
      </c>
      <c r="BH62" s="10" t="s">
        <v>205</v>
      </c>
      <c r="BI62" s="23" t="s">
        <v>10</v>
      </c>
    </row>
    <row r="63" spans="1:61" ht="25.15" customHeight="1" x14ac:dyDescent="0.25">
      <c r="A63" s="219" t="str">
        <f t="shared" si="4"/>
        <v>2013.2</v>
      </c>
      <c r="B63" s="220">
        <f>COUNTIF($C$2:C63,C63)</f>
        <v>2</v>
      </c>
      <c r="C63" s="31">
        <v>2013</v>
      </c>
      <c r="D63" s="1"/>
      <c r="E63" s="2"/>
      <c r="F63" s="9"/>
      <c r="G63" s="22"/>
      <c r="H63" s="10"/>
      <c r="I63" s="30"/>
      <c r="J63" s="22"/>
      <c r="K63" s="10"/>
      <c r="L63" s="30"/>
      <c r="M63" s="22"/>
      <c r="N63" s="10"/>
      <c r="O63" s="30"/>
      <c r="P63" s="22"/>
      <c r="Q63" s="10"/>
      <c r="R63" s="30"/>
      <c r="S63" s="22"/>
      <c r="T63" s="10"/>
      <c r="U63" s="30"/>
      <c r="V63" s="22"/>
      <c r="W63" s="10"/>
      <c r="X63" s="30"/>
      <c r="Y63" s="22"/>
      <c r="Z63" s="10"/>
      <c r="AA63" s="30"/>
      <c r="AB63" s="22"/>
      <c r="AC63" s="10"/>
      <c r="AD63" s="30"/>
      <c r="AE63" s="22"/>
      <c r="AF63" s="10"/>
      <c r="AG63" s="23"/>
      <c r="AI63" s="22"/>
      <c r="AJ63" s="10"/>
      <c r="AK63" s="30"/>
      <c r="AL63" s="22"/>
      <c r="AM63" s="10"/>
      <c r="AN63" s="30"/>
      <c r="AO63" s="22"/>
      <c r="AP63" s="10"/>
      <c r="AQ63" s="30"/>
      <c r="AR63" s="22"/>
      <c r="AS63" s="10"/>
      <c r="AT63" s="30"/>
      <c r="AU63" s="22"/>
      <c r="AV63" s="10"/>
      <c r="AW63" s="30"/>
      <c r="AX63" s="22"/>
      <c r="AY63" s="10"/>
      <c r="AZ63" s="30"/>
      <c r="BA63" s="22"/>
      <c r="BB63" s="10"/>
      <c r="BC63" s="30"/>
      <c r="BD63" s="22"/>
      <c r="BE63" s="10" t="s">
        <v>205</v>
      </c>
      <c r="BF63" s="30"/>
      <c r="BG63" s="22"/>
      <c r="BH63" s="10"/>
      <c r="BI63" s="23"/>
    </row>
    <row r="64" spans="1:61" ht="25.15" customHeight="1" x14ac:dyDescent="0.25">
      <c r="A64" s="219" t="str">
        <f t="shared" si="4"/>
        <v>2014.1</v>
      </c>
      <c r="B64" s="220">
        <f>COUNTIF($C$2:C64,C64)</f>
        <v>1</v>
      </c>
      <c r="C64" s="5">
        <v>2014</v>
      </c>
      <c r="D64" s="1" t="s">
        <v>91</v>
      </c>
      <c r="E64" s="2" t="s">
        <v>92</v>
      </c>
      <c r="F64" s="9" t="s">
        <v>93</v>
      </c>
      <c r="G64" s="22" t="s">
        <v>10</v>
      </c>
      <c r="H64" s="10" t="s">
        <v>200</v>
      </c>
      <c r="I64" s="30" t="s">
        <v>208</v>
      </c>
      <c r="J64" s="22" t="s">
        <v>10</v>
      </c>
      <c r="K64" s="10" t="s">
        <v>200</v>
      </c>
      <c r="L64" s="30" t="s">
        <v>1</v>
      </c>
      <c r="M64" s="22" t="s">
        <v>10</v>
      </c>
      <c r="N64" s="10" t="s">
        <v>1</v>
      </c>
      <c r="O64" s="30" t="s">
        <v>78</v>
      </c>
      <c r="P64" s="22" t="s">
        <v>10</v>
      </c>
      <c r="Q64" s="10" t="s">
        <v>200</v>
      </c>
      <c r="R64" s="30" t="s">
        <v>208</v>
      </c>
      <c r="S64" s="22" t="s">
        <v>16</v>
      </c>
      <c r="T64" s="10" t="s">
        <v>107</v>
      </c>
      <c r="U64" s="30" t="s">
        <v>7</v>
      </c>
      <c r="V64" s="22" t="s">
        <v>10</v>
      </c>
      <c r="W64" s="10" t="s">
        <v>200</v>
      </c>
      <c r="X64" s="30" t="s">
        <v>78</v>
      </c>
      <c r="Y64" s="22" t="s">
        <v>89</v>
      </c>
      <c r="Z64" s="10" t="s">
        <v>89</v>
      </c>
      <c r="AA64" s="30" t="s">
        <v>19</v>
      </c>
      <c r="AB64" s="22"/>
      <c r="AC64" s="10"/>
      <c r="AD64" s="30"/>
      <c r="AE64" s="22"/>
      <c r="AF64" s="10"/>
      <c r="AG64" s="23"/>
      <c r="AI64" s="22" t="s">
        <v>78</v>
      </c>
      <c r="AJ64" s="10" t="s">
        <v>89</v>
      </c>
      <c r="AK64" s="30" t="s">
        <v>202</v>
      </c>
      <c r="AL64" s="22" t="s">
        <v>78</v>
      </c>
      <c r="AM64" s="10" t="s">
        <v>78</v>
      </c>
      <c r="AN64" s="30" t="s">
        <v>1</v>
      </c>
      <c r="AO64" s="22" t="s">
        <v>78</v>
      </c>
      <c r="AP64" s="10" t="s">
        <v>78</v>
      </c>
      <c r="AQ64" s="30" t="s">
        <v>78</v>
      </c>
      <c r="AR64" s="22" t="s">
        <v>78</v>
      </c>
      <c r="AS64" s="10" t="s">
        <v>209</v>
      </c>
      <c r="AT64" s="30" t="s">
        <v>89</v>
      </c>
      <c r="AU64" s="22" t="s">
        <v>19</v>
      </c>
      <c r="AV64" s="10" t="s">
        <v>1</v>
      </c>
      <c r="AW64" s="30" t="s">
        <v>89</v>
      </c>
      <c r="AX64" s="22" t="s">
        <v>78</v>
      </c>
      <c r="AY64" s="10" t="s">
        <v>89</v>
      </c>
      <c r="AZ64" s="30" t="s">
        <v>1</v>
      </c>
      <c r="BA64" s="22" t="s">
        <v>92</v>
      </c>
      <c r="BB64" s="10" t="s">
        <v>202</v>
      </c>
      <c r="BC64" s="30" t="s">
        <v>92</v>
      </c>
      <c r="BD64" s="22"/>
      <c r="BE64" s="10"/>
      <c r="BF64" s="30"/>
      <c r="BG64" s="22"/>
      <c r="BH64" s="10"/>
      <c r="BI64" s="23"/>
    </row>
    <row r="65" spans="1:61" ht="25.15" customHeight="1" x14ac:dyDescent="0.25">
      <c r="A65" s="219" t="str">
        <f t="shared" si="4"/>
        <v>2015.1</v>
      </c>
      <c r="B65" s="220">
        <f>COUNTIF($C$2:C65,C65)</f>
        <v>1</v>
      </c>
      <c r="C65" s="5">
        <v>2015</v>
      </c>
      <c r="D65" s="1" t="s">
        <v>94</v>
      </c>
      <c r="E65" s="2" t="s">
        <v>95</v>
      </c>
      <c r="F65" s="9" t="s">
        <v>96</v>
      </c>
      <c r="G65" s="22" t="s">
        <v>78</v>
      </c>
      <c r="H65" s="10" t="s">
        <v>202</v>
      </c>
      <c r="I65" s="30" t="s">
        <v>63</v>
      </c>
      <c r="J65" s="22" t="s">
        <v>10</v>
      </c>
      <c r="K65" s="10" t="s">
        <v>200</v>
      </c>
      <c r="L65" s="30" t="s">
        <v>78</v>
      </c>
      <c r="M65" s="22" t="s">
        <v>78</v>
      </c>
      <c r="N65" s="10" t="s">
        <v>200</v>
      </c>
      <c r="O65" s="30" t="s">
        <v>10</v>
      </c>
      <c r="P65" s="22" t="s">
        <v>202</v>
      </c>
      <c r="Q65" s="10" t="s">
        <v>51</v>
      </c>
      <c r="R65" s="30" t="s">
        <v>78</v>
      </c>
      <c r="S65" s="22" t="s">
        <v>16</v>
      </c>
      <c r="T65" s="10" t="s">
        <v>107</v>
      </c>
      <c r="U65" s="30" t="s">
        <v>10</v>
      </c>
      <c r="V65" s="22" t="s">
        <v>200</v>
      </c>
      <c r="W65" s="10" t="s">
        <v>78</v>
      </c>
      <c r="X65" s="30" t="s">
        <v>202</v>
      </c>
      <c r="Y65" s="22" t="s">
        <v>89</v>
      </c>
      <c r="Z65" s="10" t="s">
        <v>89</v>
      </c>
      <c r="AA65" s="30" t="s">
        <v>25</v>
      </c>
      <c r="AB65" s="22" t="s">
        <v>1</v>
      </c>
      <c r="AC65" s="10" t="s">
        <v>89</v>
      </c>
      <c r="AD65" s="30" t="s">
        <v>89</v>
      </c>
      <c r="AE65" s="22" t="s">
        <v>89</v>
      </c>
      <c r="AF65" s="10" t="s">
        <v>89</v>
      </c>
      <c r="AG65" s="23" t="s">
        <v>1</v>
      </c>
      <c r="AI65" s="22" t="s">
        <v>78</v>
      </c>
      <c r="AJ65" s="10" t="s">
        <v>202</v>
      </c>
      <c r="AK65" s="30" t="s">
        <v>1</v>
      </c>
      <c r="AL65" s="22" t="s">
        <v>78</v>
      </c>
      <c r="AM65" s="10" t="s">
        <v>78</v>
      </c>
      <c r="AN65" s="30" t="s">
        <v>78</v>
      </c>
      <c r="AO65" s="22" t="s">
        <v>1</v>
      </c>
      <c r="AP65" s="10" t="s">
        <v>1</v>
      </c>
      <c r="AQ65" s="30" t="s">
        <v>78</v>
      </c>
      <c r="AR65" s="22" t="s">
        <v>89</v>
      </c>
      <c r="AS65" s="10" t="s">
        <v>78</v>
      </c>
      <c r="AT65" s="30" t="s">
        <v>202</v>
      </c>
      <c r="AU65" s="22" t="s">
        <v>19</v>
      </c>
      <c r="AV65" s="10" t="s">
        <v>89</v>
      </c>
      <c r="AW65" s="30" t="s">
        <v>1</v>
      </c>
      <c r="AX65" s="22" t="s">
        <v>89</v>
      </c>
      <c r="AY65" s="10" t="s">
        <v>78</v>
      </c>
      <c r="AZ65" s="30" t="s">
        <v>1</v>
      </c>
      <c r="BA65" s="22" t="s">
        <v>1</v>
      </c>
      <c r="BB65" s="10" t="s">
        <v>92</v>
      </c>
      <c r="BC65" s="30" t="s">
        <v>92</v>
      </c>
      <c r="BD65" s="22"/>
      <c r="BE65" s="10"/>
      <c r="BF65" s="30"/>
      <c r="BG65" s="22"/>
      <c r="BH65" s="10"/>
      <c r="BI65" s="23"/>
    </row>
    <row r="66" spans="1:61" ht="25.15" customHeight="1" x14ac:dyDescent="0.25">
      <c r="A66" s="219" t="str">
        <f t="shared" si="4"/>
        <v>2016.1</v>
      </c>
      <c r="B66" s="220">
        <f>COUNTIF($C$2:C66,C66)</f>
        <v>1</v>
      </c>
      <c r="C66" s="5">
        <v>2016</v>
      </c>
      <c r="D66" s="1" t="s">
        <v>97</v>
      </c>
      <c r="E66" s="2" t="s">
        <v>78</v>
      </c>
      <c r="F66" s="9" t="s">
        <v>98</v>
      </c>
      <c r="G66" s="22" t="s">
        <v>78</v>
      </c>
      <c r="H66" s="10" t="s">
        <v>1</v>
      </c>
      <c r="I66" s="30" t="s">
        <v>89</v>
      </c>
      <c r="J66" s="22" t="s">
        <v>200</v>
      </c>
      <c r="K66" s="10" t="s">
        <v>78</v>
      </c>
      <c r="L66" s="30" t="s">
        <v>10</v>
      </c>
      <c r="M66" s="22" t="s">
        <v>78</v>
      </c>
      <c r="N66" s="10" t="s">
        <v>51</v>
      </c>
      <c r="O66" s="30" t="s">
        <v>78</v>
      </c>
      <c r="P66" s="22" t="s">
        <v>102</v>
      </c>
      <c r="Q66" s="10" t="s">
        <v>78</v>
      </c>
      <c r="R66" s="30" t="s">
        <v>202</v>
      </c>
      <c r="S66" s="22" t="s">
        <v>16</v>
      </c>
      <c r="T66" s="10" t="s">
        <v>107</v>
      </c>
      <c r="U66" s="30" t="s">
        <v>10</v>
      </c>
      <c r="V66" s="22" t="s">
        <v>78</v>
      </c>
      <c r="W66" s="10" t="s">
        <v>10</v>
      </c>
      <c r="X66" s="30" t="s">
        <v>200</v>
      </c>
      <c r="Y66" s="22" t="s">
        <v>89</v>
      </c>
      <c r="Z66" s="10" t="s">
        <v>89</v>
      </c>
      <c r="AA66" s="30" t="s">
        <v>25</v>
      </c>
      <c r="AB66" s="22" t="s">
        <v>78</v>
      </c>
      <c r="AC66" s="10" t="s">
        <v>202</v>
      </c>
      <c r="AD66" s="30" t="s">
        <v>89</v>
      </c>
      <c r="AE66" s="22" t="s">
        <v>89</v>
      </c>
      <c r="AF66" s="10" t="s">
        <v>78</v>
      </c>
      <c r="AG66" s="23" t="s">
        <v>89</v>
      </c>
      <c r="AI66" s="22" t="s">
        <v>78</v>
      </c>
      <c r="AJ66" s="10" t="s">
        <v>202</v>
      </c>
      <c r="AK66" s="30" t="s">
        <v>1</v>
      </c>
      <c r="AL66" s="22" t="s">
        <v>78</v>
      </c>
      <c r="AM66" s="10" t="s">
        <v>78</v>
      </c>
      <c r="AN66" s="30" t="s">
        <v>78</v>
      </c>
      <c r="AO66" s="22" t="s">
        <v>78</v>
      </c>
      <c r="AP66" s="10" t="s">
        <v>1</v>
      </c>
      <c r="AQ66" s="30" t="s">
        <v>202</v>
      </c>
      <c r="AR66" s="22" t="s">
        <v>202</v>
      </c>
      <c r="AS66" s="10" t="s">
        <v>78</v>
      </c>
      <c r="AT66" s="30" t="s">
        <v>89</v>
      </c>
      <c r="AU66" s="22" t="s">
        <v>1</v>
      </c>
      <c r="AV66" s="10" t="s">
        <v>78</v>
      </c>
      <c r="AW66" s="30" t="s">
        <v>89</v>
      </c>
      <c r="AX66" s="22" t="s">
        <v>78</v>
      </c>
      <c r="AY66" s="10" t="s">
        <v>202</v>
      </c>
      <c r="AZ66" s="30" t="s">
        <v>1</v>
      </c>
      <c r="BA66" s="22" t="s">
        <v>202</v>
      </c>
      <c r="BB66" s="10" t="s">
        <v>78</v>
      </c>
      <c r="BC66" s="30" t="s">
        <v>1</v>
      </c>
      <c r="BD66" s="22" t="s">
        <v>1</v>
      </c>
      <c r="BE66" s="10" t="s">
        <v>202</v>
      </c>
      <c r="BF66" s="30" t="s">
        <v>89</v>
      </c>
      <c r="BG66" s="22" t="s">
        <v>202</v>
      </c>
      <c r="BH66" s="10" t="s">
        <v>1</v>
      </c>
      <c r="BI66" s="23" t="s">
        <v>78</v>
      </c>
    </row>
    <row r="67" spans="1:61" ht="25.15" customHeight="1" x14ac:dyDescent="0.25">
      <c r="A67" s="219" t="str">
        <f t="shared" si="4"/>
        <v>2017.1</v>
      </c>
      <c r="B67" s="220">
        <f>COUNTIF($C$2:C67,C67)</f>
        <v>1</v>
      </c>
      <c r="C67" s="5">
        <v>2017</v>
      </c>
      <c r="D67" s="1" t="s">
        <v>99</v>
      </c>
      <c r="E67" s="2" t="s">
        <v>10</v>
      </c>
      <c r="F67" s="9" t="s">
        <v>100</v>
      </c>
      <c r="G67" s="22" t="s">
        <v>200</v>
      </c>
      <c r="H67" s="10" t="s">
        <v>78</v>
      </c>
      <c r="I67" s="30" t="s">
        <v>102</v>
      </c>
      <c r="J67" s="22" t="s">
        <v>10</v>
      </c>
      <c r="K67" s="10" t="s">
        <v>200</v>
      </c>
      <c r="L67" s="30" t="s">
        <v>10</v>
      </c>
      <c r="M67" s="22" t="s">
        <v>10</v>
      </c>
      <c r="N67" s="10" t="s">
        <v>78</v>
      </c>
      <c r="O67" s="30" t="s">
        <v>10</v>
      </c>
      <c r="P67" s="22" t="s">
        <v>89</v>
      </c>
      <c r="Q67" s="10" t="s">
        <v>78</v>
      </c>
      <c r="R67" s="30" t="s">
        <v>102</v>
      </c>
      <c r="S67" s="22" t="s">
        <v>16</v>
      </c>
      <c r="T67" s="10" t="s">
        <v>107</v>
      </c>
      <c r="U67" s="30" t="s">
        <v>10</v>
      </c>
      <c r="V67" s="22" t="s">
        <v>78</v>
      </c>
      <c r="W67" s="10" t="s">
        <v>10</v>
      </c>
      <c r="X67" s="30" t="s">
        <v>200</v>
      </c>
      <c r="Y67" s="22" t="s">
        <v>89</v>
      </c>
      <c r="Z67" s="10" t="s">
        <v>89</v>
      </c>
      <c r="AA67" s="30" t="s">
        <v>89</v>
      </c>
      <c r="AB67" s="22" t="s">
        <v>89</v>
      </c>
      <c r="AC67" s="10" t="s">
        <v>10</v>
      </c>
      <c r="AD67" s="30" t="s">
        <v>89</v>
      </c>
      <c r="AE67" s="22" t="s">
        <v>89</v>
      </c>
      <c r="AF67" s="10" t="s">
        <v>89</v>
      </c>
      <c r="AG67" s="23" t="s">
        <v>89</v>
      </c>
      <c r="AI67" s="22" t="s">
        <v>89</v>
      </c>
      <c r="AJ67" s="10" t="s">
        <v>78</v>
      </c>
      <c r="AK67" s="30" t="s">
        <v>78</v>
      </c>
      <c r="AL67" s="22" t="s">
        <v>1</v>
      </c>
      <c r="AM67" s="10" t="s">
        <v>78</v>
      </c>
      <c r="AN67" s="30" t="s">
        <v>78</v>
      </c>
      <c r="AO67" s="22" t="s">
        <v>78</v>
      </c>
      <c r="AP67" s="10" t="s">
        <v>1</v>
      </c>
      <c r="AQ67" s="30" t="s">
        <v>78</v>
      </c>
      <c r="AR67" s="22" t="s">
        <v>202</v>
      </c>
      <c r="AS67" s="10" t="s">
        <v>78</v>
      </c>
      <c r="AT67" s="30" t="s">
        <v>89</v>
      </c>
      <c r="AU67" s="22" t="s">
        <v>1</v>
      </c>
      <c r="AV67" s="10" t="s">
        <v>78</v>
      </c>
      <c r="AW67" s="30" t="s">
        <v>89</v>
      </c>
      <c r="AX67" s="22" t="s">
        <v>78</v>
      </c>
      <c r="AY67" s="10" t="s">
        <v>1</v>
      </c>
      <c r="AZ67" s="30" t="s">
        <v>202</v>
      </c>
      <c r="BA67" s="22" t="s">
        <v>202</v>
      </c>
      <c r="BB67" s="10" t="s">
        <v>89</v>
      </c>
      <c r="BC67" s="30" t="s">
        <v>78</v>
      </c>
      <c r="BD67" s="22" t="s">
        <v>202</v>
      </c>
      <c r="BE67" s="10" t="s">
        <v>78</v>
      </c>
      <c r="BF67" s="30" t="s">
        <v>89</v>
      </c>
      <c r="BG67" s="22" t="s">
        <v>202</v>
      </c>
      <c r="BH67" s="10" t="s">
        <v>78</v>
      </c>
      <c r="BI67" s="23" t="s">
        <v>89</v>
      </c>
    </row>
    <row r="68" spans="1:61" ht="25.15" customHeight="1" x14ac:dyDescent="0.25">
      <c r="A68" s="219" t="str">
        <f t="shared" si="4"/>
        <v>2018.1</v>
      </c>
      <c r="B68" s="220">
        <f>COUNTIF($C$2:C68,C68)</f>
        <v>1</v>
      </c>
      <c r="C68" s="5">
        <v>2018</v>
      </c>
      <c r="D68" s="1" t="s">
        <v>101</v>
      </c>
      <c r="E68" s="2" t="s">
        <v>102</v>
      </c>
      <c r="F68" s="9" t="s">
        <v>103</v>
      </c>
      <c r="G68" s="22" t="s">
        <v>10</v>
      </c>
      <c r="H68" s="10" t="s">
        <v>63</v>
      </c>
      <c r="I68" s="30" t="s">
        <v>200</v>
      </c>
      <c r="J68" s="22" t="s">
        <v>200</v>
      </c>
      <c r="K68" s="10" t="s">
        <v>10</v>
      </c>
      <c r="L68" s="30" t="s">
        <v>78</v>
      </c>
      <c r="M68" s="22" t="s">
        <v>200</v>
      </c>
      <c r="N68" s="10" t="s">
        <v>10</v>
      </c>
      <c r="O68" s="30" t="s">
        <v>89</v>
      </c>
      <c r="P68" s="22" t="s">
        <v>63</v>
      </c>
      <c r="Q68" s="10" t="s">
        <v>89</v>
      </c>
      <c r="R68" s="30" t="s">
        <v>102</v>
      </c>
      <c r="S68" s="22" t="s">
        <v>16</v>
      </c>
      <c r="T68" s="10" t="s">
        <v>107</v>
      </c>
      <c r="U68" s="30" t="s">
        <v>38</v>
      </c>
      <c r="V68" s="22" t="s">
        <v>200</v>
      </c>
      <c r="W68" s="10" t="s">
        <v>10</v>
      </c>
      <c r="X68" s="30" t="s">
        <v>202</v>
      </c>
      <c r="Y68" s="22" t="s">
        <v>89</v>
      </c>
      <c r="Z68" s="10" t="s">
        <v>89</v>
      </c>
      <c r="AA68" s="30" t="s">
        <v>89</v>
      </c>
      <c r="AB68" s="22" t="s">
        <v>89</v>
      </c>
      <c r="AC68" s="10" t="s">
        <v>10</v>
      </c>
      <c r="AD68" s="30" t="s">
        <v>89</v>
      </c>
      <c r="AE68" s="22" t="s">
        <v>89</v>
      </c>
      <c r="AF68" s="10" t="s">
        <v>89</v>
      </c>
      <c r="AG68" s="23" t="s">
        <v>89</v>
      </c>
      <c r="AI68" s="22" t="s">
        <v>1</v>
      </c>
      <c r="AJ68" s="10" t="s">
        <v>63</v>
      </c>
      <c r="AK68" s="30" t="s">
        <v>89</v>
      </c>
      <c r="AL68" s="22" t="s">
        <v>78</v>
      </c>
      <c r="AM68" s="10" t="s">
        <v>78</v>
      </c>
      <c r="AN68" s="30" t="s">
        <v>1</v>
      </c>
      <c r="AO68" s="22" t="s">
        <v>78</v>
      </c>
      <c r="AP68" s="10" t="s">
        <v>1</v>
      </c>
      <c r="AQ68" s="30" t="s">
        <v>78</v>
      </c>
      <c r="AR68" s="22" t="s">
        <v>89</v>
      </c>
      <c r="AS68" s="10" t="s">
        <v>78</v>
      </c>
      <c r="AT68" s="30" t="s">
        <v>202</v>
      </c>
      <c r="AU68" s="22" t="s">
        <v>78</v>
      </c>
      <c r="AV68" s="10" t="s">
        <v>1</v>
      </c>
      <c r="AW68" s="30" t="s">
        <v>45</v>
      </c>
      <c r="AX68" s="22" t="s">
        <v>78</v>
      </c>
      <c r="AY68" s="10" t="s">
        <v>1</v>
      </c>
      <c r="AZ68" s="30" t="s">
        <v>202</v>
      </c>
      <c r="BA68" s="22" t="s">
        <v>89</v>
      </c>
      <c r="BB68" s="10" t="s">
        <v>10</v>
      </c>
      <c r="BC68" s="30" t="s">
        <v>89</v>
      </c>
      <c r="BD68" s="22" t="s">
        <v>78</v>
      </c>
      <c r="BE68" s="10" t="s">
        <v>89</v>
      </c>
      <c r="BF68" s="30" t="s">
        <v>89</v>
      </c>
      <c r="BG68" s="22" t="s">
        <v>89</v>
      </c>
      <c r="BH68" s="10" t="s">
        <v>78</v>
      </c>
      <c r="BI68" s="23" t="s">
        <v>10</v>
      </c>
    </row>
    <row r="69" spans="1:61" ht="25.15" customHeight="1" x14ac:dyDescent="0.25">
      <c r="A69" s="219" t="str">
        <f t="shared" si="4"/>
        <v>2019.1</v>
      </c>
      <c r="B69" s="220">
        <f>COUNTIF($C$2:C69,C69)</f>
        <v>1</v>
      </c>
      <c r="C69" s="5">
        <v>2019</v>
      </c>
      <c r="D69" s="1" t="s">
        <v>104</v>
      </c>
      <c r="E69" s="2" t="s">
        <v>89</v>
      </c>
      <c r="F69" s="9" t="s">
        <v>105</v>
      </c>
      <c r="G69" s="22" t="s">
        <v>10</v>
      </c>
      <c r="H69" s="10" t="s">
        <v>78</v>
      </c>
      <c r="I69" s="30" t="s">
        <v>102</v>
      </c>
      <c r="J69" s="22" t="s">
        <v>10</v>
      </c>
      <c r="K69" s="10" t="s">
        <v>200</v>
      </c>
      <c r="L69" s="30" t="s">
        <v>78</v>
      </c>
      <c r="M69" s="22" t="s">
        <v>10</v>
      </c>
      <c r="N69" s="10" t="s">
        <v>10</v>
      </c>
      <c r="O69" s="30" t="s">
        <v>200</v>
      </c>
      <c r="P69" s="22" t="s">
        <v>200</v>
      </c>
      <c r="Q69" s="10" t="s">
        <v>10</v>
      </c>
      <c r="R69" s="30" t="s">
        <v>89</v>
      </c>
      <c r="S69" s="22" t="s">
        <v>16</v>
      </c>
      <c r="T69" s="10" t="s">
        <v>107</v>
      </c>
      <c r="U69" s="30" t="s">
        <v>38</v>
      </c>
      <c r="V69" s="22" t="s">
        <v>10</v>
      </c>
      <c r="W69" s="10" t="s">
        <v>200</v>
      </c>
      <c r="X69" s="30" t="s">
        <v>78</v>
      </c>
      <c r="Y69" s="22" t="s">
        <v>89</v>
      </c>
      <c r="Z69" s="10" t="s">
        <v>89</v>
      </c>
      <c r="AA69" s="30" t="s">
        <v>200</v>
      </c>
      <c r="AB69" s="22" t="s">
        <v>89</v>
      </c>
      <c r="AC69" s="10" t="s">
        <v>89</v>
      </c>
      <c r="AD69" s="30" t="s">
        <v>200</v>
      </c>
      <c r="AE69" s="22" t="s">
        <v>89</v>
      </c>
      <c r="AF69" s="10" t="s">
        <v>89</v>
      </c>
      <c r="AG69" s="23" t="s">
        <v>200</v>
      </c>
      <c r="AI69" s="22" t="s">
        <v>89</v>
      </c>
      <c r="AJ69" s="10" t="s">
        <v>78</v>
      </c>
      <c r="AK69" s="30" t="s">
        <v>202</v>
      </c>
      <c r="AL69" s="22" t="s">
        <v>89</v>
      </c>
      <c r="AM69" s="10" t="s">
        <v>78</v>
      </c>
      <c r="AN69" s="30" t="s">
        <v>78</v>
      </c>
      <c r="AO69" s="22" t="s">
        <v>89</v>
      </c>
      <c r="AP69" s="10" t="s">
        <v>78</v>
      </c>
      <c r="AQ69" s="30" t="s">
        <v>1</v>
      </c>
      <c r="AR69" s="22" t="s">
        <v>89</v>
      </c>
      <c r="AS69" s="10" t="s">
        <v>78</v>
      </c>
      <c r="AT69" s="30" t="s">
        <v>202</v>
      </c>
      <c r="AU69" s="22" t="s">
        <v>45</v>
      </c>
      <c r="AV69" s="10" t="s">
        <v>89</v>
      </c>
      <c r="AW69" s="30" t="s">
        <v>78</v>
      </c>
      <c r="AX69" s="22" t="s">
        <v>89</v>
      </c>
      <c r="AY69" s="10" t="s">
        <v>78</v>
      </c>
      <c r="AZ69" s="30" t="s">
        <v>1</v>
      </c>
      <c r="BA69" s="22" t="s">
        <v>89</v>
      </c>
      <c r="BB69" s="10" t="s">
        <v>89</v>
      </c>
      <c r="BC69" s="30" t="s">
        <v>78</v>
      </c>
      <c r="BD69" s="22" t="s">
        <v>89</v>
      </c>
      <c r="BE69" s="10" t="s">
        <v>78</v>
      </c>
      <c r="BF69" s="30" t="s">
        <v>78</v>
      </c>
      <c r="BG69" s="22" t="s">
        <v>89</v>
      </c>
      <c r="BH69" s="10" t="s">
        <v>78</v>
      </c>
      <c r="BI69" s="23" t="s">
        <v>78</v>
      </c>
    </row>
    <row r="70" spans="1:61" ht="25.15" customHeight="1" x14ac:dyDescent="0.25">
      <c r="A70" s="219" t="str">
        <f t="shared" si="4"/>
        <v>2021.1</v>
      </c>
      <c r="B70" s="220">
        <f>COUNTIF($C$2:C70,C70)</f>
        <v>1</v>
      </c>
      <c r="C70" s="5">
        <v>2021</v>
      </c>
      <c r="D70" s="1" t="s">
        <v>106</v>
      </c>
      <c r="E70" s="2" t="s">
        <v>107</v>
      </c>
      <c r="F70" s="9" t="s">
        <v>108</v>
      </c>
      <c r="G70" s="22" t="s">
        <v>10</v>
      </c>
      <c r="H70" s="10" t="s">
        <v>1</v>
      </c>
      <c r="I70" s="30" t="s">
        <v>10</v>
      </c>
      <c r="J70" s="22" t="s">
        <v>78</v>
      </c>
      <c r="K70" s="10" t="s">
        <v>200</v>
      </c>
      <c r="L70" s="30" t="s">
        <v>78</v>
      </c>
      <c r="M70" s="22" t="s">
        <v>10</v>
      </c>
      <c r="N70" s="10" t="s">
        <v>10</v>
      </c>
      <c r="O70" s="30" t="s">
        <v>10</v>
      </c>
      <c r="P70" s="22" t="s">
        <v>10</v>
      </c>
      <c r="Q70" s="10" t="s">
        <v>202</v>
      </c>
      <c r="R70" s="30" t="s">
        <v>78</v>
      </c>
      <c r="S70" s="22" t="s">
        <v>16</v>
      </c>
      <c r="T70" s="10" t="s">
        <v>107</v>
      </c>
      <c r="U70" s="30" t="s">
        <v>10</v>
      </c>
      <c r="V70" s="22" t="s">
        <v>10</v>
      </c>
      <c r="W70" s="10" t="s">
        <v>78</v>
      </c>
      <c r="X70" s="30" t="s">
        <v>200</v>
      </c>
      <c r="Y70" s="22" t="s">
        <v>10</v>
      </c>
      <c r="Z70" s="10" t="s">
        <v>202</v>
      </c>
      <c r="AA70" s="30" t="s">
        <v>202</v>
      </c>
      <c r="AB70" s="22" t="s">
        <v>10</v>
      </c>
      <c r="AC70" s="10" t="s">
        <v>10</v>
      </c>
      <c r="AD70" s="30" t="s">
        <v>10</v>
      </c>
      <c r="AE70" s="22" t="s">
        <v>10</v>
      </c>
      <c r="AF70" s="10" t="s">
        <v>10</v>
      </c>
      <c r="AG70" s="23" t="s">
        <v>10</v>
      </c>
      <c r="AI70" s="22" t="s">
        <v>78</v>
      </c>
      <c r="AJ70" s="10" t="s">
        <v>202</v>
      </c>
      <c r="AK70" s="30" t="s">
        <v>1</v>
      </c>
      <c r="AL70" s="22" t="s">
        <v>78</v>
      </c>
      <c r="AM70" s="10" t="s">
        <v>78</v>
      </c>
      <c r="AN70" s="30" t="s">
        <v>1</v>
      </c>
      <c r="AO70" s="22" t="s">
        <v>78</v>
      </c>
      <c r="AP70" s="10" t="s">
        <v>78</v>
      </c>
      <c r="AQ70" s="30" t="s">
        <v>1</v>
      </c>
      <c r="AR70" s="22" t="s">
        <v>202</v>
      </c>
      <c r="AS70" s="10" t="s">
        <v>78</v>
      </c>
      <c r="AT70" s="30" t="s">
        <v>1</v>
      </c>
      <c r="AU70" s="22" t="s">
        <v>78</v>
      </c>
      <c r="AV70" s="10" t="s">
        <v>95</v>
      </c>
      <c r="AW70" s="30" t="s">
        <v>45</v>
      </c>
      <c r="AX70" s="22" t="s">
        <v>78</v>
      </c>
      <c r="AY70" s="10" t="s">
        <v>202</v>
      </c>
      <c r="AZ70" s="30" t="s">
        <v>45</v>
      </c>
      <c r="BA70" s="22" t="s">
        <v>78</v>
      </c>
      <c r="BB70" s="10" t="s">
        <v>78</v>
      </c>
      <c r="BC70" s="30" t="s">
        <v>78</v>
      </c>
      <c r="BD70" s="22" t="s">
        <v>78</v>
      </c>
      <c r="BE70" s="10" t="s">
        <v>78</v>
      </c>
      <c r="BF70" s="30" t="s">
        <v>78</v>
      </c>
      <c r="BG70" s="22" t="s">
        <v>78</v>
      </c>
      <c r="BH70" s="10" t="s">
        <v>78</v>
      </c>
      <c r="BI70" s="23" t="s">
        <v>78</v>
      </c>
    </row>
    <row r="71" spans="1:61" ht="25.15" customHeight="1" x14ac:dyDescent="0.25">
      <c r="A71" s="219" t="str">
        <f t="shared" si="4"/>
        <v>2022.1</v>
      </c>
      <c r="B71" s="220">
        <f>COUNTIF($C$2:C71,C71)</f>
        <v>1</v>
      </c>
      <c r="C71" s="6">
        <v>2022</v>
      </c>
      <c r="D71" s="1" t="s">
        <v>109</v>
      </c>
      <c r="E71" s="2" t="s">
        <v>25</v>
      </c>
      <c r="F71" s="9" t="s">
        <v>110</v>
      </c>
      <c r="G71" s="22" t="s">
        <v>25</v>
      </c>
      <c r="H71" s="22" t="s">
        <v>10</v>
      </c>
      <c r="I71" s="30" t="s">
        <v>203</v>
      </c>
      <c r="J71" s="22" t="s">
        <v>1</v>
      </c>
      <c r="K71" s="10" t="s">
        <v>10</v>
      </c>
      <c r="L71" s="30" t="s">
        <v>10</v>
      </c>
      <c r="M71" s="22" t="s">
        <v>10</v>
      </c>
      <c r="N71" s="10" t="s">
        <v>1</v>
      </c>
      <c r="O71" s="30" t="s">
        <v>1</v>
      </c>
      <c r="P71" s="22" t="s">
        <v>10</v>
      </c>
      <c r="Q71" s="22" t="s">
        <v>200</v>
      </c>
      <c r="R71" s="30" t="s">
        <v>1</v>
      </c>
      <c r="S71" s="22" t="s">
        <v>16</v>
      </c>
      <c r="T71" s="10" t="s">
        <v>107</v>
      </c>
      <c r="U71" s="30" t="s">
        <v>10</v>
      </c>
      <c r="V71" s="22" t="s">
        <v>10</v>
      </c>
      <c r="W71" s="10" t="s">
        <v>200</v>
      </c>
      <c r="X71" s="30" t="s">
        <v>4</v>
      </c>
      <c r="Y71" s="22" t="s">
        <v>10</v>
      </c>
      <c r="Z71" s="10" t="s">
        <v>10</v>
      </c>
      <c r="AA71" s="30" t="s">
        <v>107</v>
      </c>
      <c r="AB71" s="22" t="s">
        <v>10</v>
      </c>
      <c r="AC71" s="10" t="s">
        <v>10</v>
      </c>
      <c r="AD71" s="30" t="s">
        <v>25</v>
      </c>
      <c r="AE71" s="22" t="s">
        <v>10</v>
      </c>
      <c r="AF71" s="10" t="s">
        <v>10</v>
      </c>
      <c r="AG71" s="23" t="s">
        <v>25</v>
      </c>
      <c r="AI71" s="22" t="s">
        <v>1</v>
      </c>
      <c r="AJ71" s="10" t="s">
        <v>1</v>
      </c>
      <c r="AK71" s="30" t="s">
        <v>45</v>
      </c>
      <c r="AL71" s="22" t="s">
        <v>1</v>
      </c>
      <c r="AM71" s="10" t="s">
        <v>1</v>
      </c>
      <c r="AN71" s="30" t="s">
        <v>10</v>
      </c>
      <c r="AO71" s="22" t="s">
        <v>1</v>
      </c>
      <c r="AP71" s="10" t="s">
        <v>1</v>
      </c>
      <c r="AQ71" s="30" t="s">
        <v>1</v>
      </c>
      <c r="AR71" s="22" t="s">
        <v>1</v>
      </c>
      <c r="AS71" s="10" t="s">
        <v>45</v>
      </c>
      <c r="AT71" s="30" t="s">
        <v>95</v>
      </c>
      <c r="AU71" s="10" t="s">
        <v>95</v>
      </c>
      <c r="AV71" s="10" t="s">
        <v>45</v>
      </c>
      <c r="AW71" s="30" t="s">
        <v>1</v>
      </c>
      <c r="AX71" s="22" t="s">
        <v>1</v>
      </c>
      <c r="AY71" s="10" t="s">
        <v>95</v>
      </c>
      <c r="AZ71" s="30" t="s">
        <v>1</v>
      </c>
      <c r="BA71" s="22" t="s">
        <v>25</v>
      </c>
      <c r="BB71" s="10" t="s">
        <v>1</v>
      </c>
      <c r="BC71" s="30" t="s">
        <v>10</v>
      </c>
      <c r="BD71" s="22" t="s">
        <v>25</v>
      </c>
      <c r="BE71" s="10" t="s">
        <v>10</v>
      </c>
      <c r="BF71" s="30" t="s">
        <v>1</v>
      </c>
      <c r="BG71" s="22" t="s">
        <v>25</v>
      </c>
      <c r="BH71" s="10" t="s">
        <v>10</v>
      </c>
      <c r="BI71" s="23" t="s">
        <v>1</v>
      </c>
    </row>
    <row r="72" spans="1:61" ht="25.15" customHeight="1" x14ac:dyDescent="0.25">
      <c r="A72" s="219" t="str">
        <f t="shared" si="4"/>
        <v>.0</v>
      </c>
      <c r="B72" s="220">
        <f>COUNTIF($C$2:C72,C72)</f>
        <v>0</v>
      </c>
      <c r="C72" s="6"/>
      <c r="D72" s="1"/>
      <c r="E72" s="2"/>
      <c r="F72" s="9"/>
      <c r="G72" s="22"/>
      <c r="H72" s="10"/>
      <c r="I72" s="30"/>
      <c r="J72" s="22"/>
      <c r="K72" s="10"/>
      <c r="L72" s="30"/>
      <c r="M72" s="22"/>
      <c r="N72" s="10"/>
      <c r="O72" s="30"/>
      <c r="P72" s="22"/>
      <c r="Q72" s="10"/>
      <c r="R72" s="30"/>
      <c r="S72" s="22"/>
      <c r="T72" s="10"/>
      <c r="U72" s="30"/>
      <c r="V72" s="22"/>
      <c r="W72" s="10"/>
      <c r="X72" s="30"/>
      <c r="Y72" s="22"/>
      <c r="Z72" s="10"/>
      <c r="AA72" s="30"/>
      <c r="AB72" s="22"/>
      <c r="AC72" s="10"/>
      <c r="AD72" s="30"/>
      <c r="AE72" s="22"/>
      <c r="AF72" s="10"/>
      <c r="AG72" s="23"/>
      <c r="AI72" s="22"/>
      <c r="AJ72" s="10"/>
      <c r="AK72" s="30"/>
      <c r="AL72" s="22"/>
      <c r="AM72" s="10"/>
      <c r="AN72" s="30"/>
      <c r="AO72" s="22"/>
      <c r="AP72" s="10"/>
      <c r="AQ72" s="30"/>
      <c r="AR72" s="22"/>
      <c r="AS72" s="10"/>
      <c r="AT72" s="30"/>
      <c r="AU72" s="22"/>
      <c r="AV72" s="10"/>
      <c r="AW72" s="30"/>
      <c r="AX72" s="22"/>
      <c r="AY72" s="10"/>
      <c r="AZ72" s="30"/>
      <c r="BA72" s="22"/>
      <c r="BB72" s="10"/>
      <c r="BC72" s="30"/>
      <c r="BD72" s="22"/>
      <c r="BE72" s="10"/>
      <c r="BF72" s="30"/>
      <c r="BG72" s="22"/>
      <c r="BH72" s="10"/>
      <c r="BI72" s="23"/>
    </row>
    <row r="73" spans="1:61" ht="25.15" customHeight="1" x14ac:dyDescent="0.25">
      <c r="A73" s="219" t="str">
        <f t="shared" ref="A73:A94" si="5">C73&amp;"."&amp;B73</f>
        <v>.0</v>
      </c>
      <c r="B73" s="220">
        <f>COUNTIF($C$2:C73,C73)</f>
        <v>0</v>
      </c>
      <c r="C73" s="6"/>
      <c r="D73" s="1"/>
      <c r="E73" s="2"/>
      <c r="F73" s="9"/>
      <c r="G73" s="22"/>
      <c r="H73" s="10"/>
      <c r="I73" s="30"/>
      <c r="J73" s="22"/>
      <c r="K73" s="10"/>
      <c r="L73" s="30"/>
      <c r="M73" s="22"/>
      <c r="N73" s="10"/>
      <c r="O73" s="30"/>
      <c r="P73" s="22"/>
      <c r="Q73" s="10"/>
      <c r="R73" s="30"/>
      <c r="S73" s="22"/>
      <c r="T73" s="10"/>
      <c r="U73" s="30"/>
      <c r="V73" s="22"/>
      <c r="W73" s="10"/>
      <c r="X73" s="30"/>
      <c r="Y73" s="22"/>
      <c r="Z73" s="10"/>
      <c r="AA73" s="30"/>
      <c r="AB73" s="22"/>
      <c r="AC73" s="10"/>
      <c r="AD73" s="30"/>
      <c r="AE73" s="22"/>
      <c r="AF73" s="10"/>
      <c r="AG73" s="23"/>
      <c r="AI73" s="22"/>
      <c r="AJ73" s="10"/>
      <c r="AK73" s="30"/>
      <c r="AL73" s="22"/>
      <c r="AM73" s="10"/>
      <c r="AN73" s="30"/>
      <c r="AO73" s="22"/>
      <c r="AP73" s="10"/>
      <c r="AQ73" s="30"/>
      <c r="AR73" s="22"/>
      <c r="AS73" s="10"/>
      <c r="AT73" s="30"/>
      <c r="AU73" s="22"/>
      <c r="AV73" s="10"/>
      <c r="AW73" s="30"/>
      <c r="AX73" s="22"/>
      <c r="AY73" s="10"/>
      <c r="AZ73" s="30"/>
      <c r="BA73" s="22"/>
      <c r="BB73" s="10"/>
      <c r="BC73" s="30"/>
      <c r="BD73" s="22"/>
      <c r="BE73" s="10"/>
      <c r="BF73" s="30"/>
      <c r="BG73" s="22"/>
      <c r="BH73" s="10"/>
      <c r="BI73" s="23"/>
    </row>
    <row r="74" spans="1:61" ht="25.15" customHeight="1" x14ac:dyDescent="0.25">
      <c r="A74" s="219" t="str">
        <f t="shared" si="5"/>
        <v>.0</v>
      </c>
      <c r="B74" s="220">
        <f>COUNTIF($C$2:C74,C74)</f>
        <v>0</v>
      </c>
      <c r="C74" s="6"/>
      <c r="D74" s="1"/>
      <c r="E74" s="2"/>
      <c r="F74" s="9"/>
      <c r="G74" s="22"/>
      <c r="H74" s="10"/>
      <c r="I74" s="30"/>
      <c r="J74" s="22"/>
      <c r="K74" s="10"/>
      <c r="L74" s="30"/>
      <c r="M74" s="22"/>
      <c r="N74" s="10"/>
      <c r="O74" s="30"/>
      <c r="P74" s="22"/>
      <c r="Q74" s="10"/>
      <c r="R74" s="30"/>
      <c r="S74" s="22"/>
      <c r="T74" s="10"/>
      <c r="U74" s="30"/>
      <c r="V74" s="22"/>
      <c r="W74" s="10"/>
      <c r="X74" s="30"/>
      <c r="Y74" s="22"/>
      <c r="Z74" s="10"/>
      <c r="AA74" s="30"/>
      <c r="AB74" s="22"/>
      <c r="AC74" s="10"/>
      <c r="AD74" s="30"/>
      <c r="AE74" s="22"/>
      <c r="AF74" s="10"/>
      <c r="AG74" s="23"/>
      <c r="AI74" s="22"/>
      <c r="AJ74" s="10"/>
      <c r="AK74" s="30"/>
      <c r="AL74" s="22"/>
      <c r="AM74" s="10"/>
      <c r="AN74" s="30"/>
      <c r="AO74" s="22"/>
      <c r="AP74" s="10"/>
      <c r="AQ74" s="30"/>
      <c r="AR74" s="22"/>
      <c r="AS74" s="10"/>
      <c r="AT74" s="30"/>
      <c r="AU74" s="22"/>
      <c r="AV74" s="10"/>
      <c r="AW74" s="30"/>
      <c r="AX74" s="22"/>
      <c r="AY74" s="10"/>
      <c r="AZ74" s="30"/>
      <c r="BA74" s="22"/>
      <c r="BB74" s="10"/>
      <c r="BC74" s="30"/>
      <c r="BD74" s="22"/>
      <c r="BE74" s="10"/>
      <c r="BF74" s="30"/>
      <c r="BG74" s="22"/>
      <c r="BH74" s="10"/>
      <c r="BI74" s="23"/>
    </row>
    <row r="75" spans="1:61" ht="25.15" customHeight="1" x14ac:dyDescent="0.25">
      <c r="A75" s="219" t="str">
        <f t="shared" si="5"/>
        <v>.0</v>
      </c>
      <c r="B75" s="220">
        <f>COUNTIF($C$2:C75,C75)</f>
        <v>0</v>
      </c>
      <c r="C75" s="6"/>
      <c r="D75" s="1"/>
      <c r="E75" s="2"/>
      <c r="F75" s="9"/>
      <c r="G75" s="22"/>
      <c r="H75" s="10"/>
      <c r="I75" s="30"/>
      <c r="J75" s="22"/>
      <c r="K75" s="10"/>
      <c r="L75" s="30"/>
      <c r="M75" s="22"/>
      <c r="N75" s="10"/>
      <c r="O75" s="30"/>
      <c r="P75" s="22"/>
      <c r="Q75" s="10"/>
      <c r="R75" s="30"/>
      <c r="S75" s="22"/>
      <c r="T75" s="10"/>
      <c r="U75" s="30"/>
      <c r="V75" s="22"/>
      <c r="W75" s="10"/>
      <c r="X75" s="30"/>
      <c r="Y75" s="22"/>
      <c r="Z75" s="10"/>
      <c r="AA75" s="30"/>
      <c r="AB75" s="22"/>
      <c r="AC75" s="10"/>
      <c r="AD75" s="30"/>
      <c r="AE75" s="22"/>
      <c r="AF75" s="10"/>
      <c r="AG75" s="23"/>
      <c r="AI75" s="22"/>
      <c r="AJ75" s="10"/>
      <c r="AK75" s="30"/>
      <c r="AL75" s="22"/>
      <c r="AM75" s="10"/>
      <c r="AN75" s="30"/>
      <c r="AO75" s="22"/>
      <c r="AP75" s="10"/>
      <c r="AQ75" s="30"/>
      <c r="AR75" s="22"/>
      <c r="AS75" s="10"/>
      <c r="AT75" s="30"/>
      <c r="AU75" s="22"/>
      <c r="AV75" s="10"/>
      <c r="AW75" s="30"/>
      <c r="AX75" s="22"/>
      <c r="AY75" s="10"/>
      <c r="AZ75" s="30"/>
      <c r="BA75" s="22"/>
      <c r="BB75" s="10"/>
      <c r="BC75" s="30"/>
      <c r="BD75" s="22"/>
      <c r="BE75" s="10"/>
      <c r="BF75" s="30"/>
      <c r="BG75" s="22"/>
      <c r="BH75" s="10"/>
      <c r="BI75" s="23"/>
    </row>
    <row r="76" spans="1:61" ht="25.15" customHeight="1" x14ac:dyDescent="0.25">
      <c r="A76" s="219" t="str">
        <f t="shared" si="5"/>
        <v>.0</v>
      </c>
      <c r="B76" s="220">
        <f>COUNTIF($C$2:C76,C76)</f>
        <v>0</v>
      </c>
      <c r="C76" s="6"/>
      <c r="D76" s="1"/>
      <c r="E76" s="2"/>
      <c r="F76" s="9"/>
      <c r="G76" s="22"/>
      <c r="H76" s="10"/>
      <c r="I76" s="30"/>
      <c r="J76" s="22"/>
      <c r="K76" s="10"/>
      <c r="L76" s="30"/>
      <c r="M76" s="22"/>
      <c r="N76" s="10"/>
      <c r="O76" s="30"/>
      <c r="P76" s="22"/>
      <c r="Q76" s="10"/>
      <c r="R76" s="30"/>
      <c r="S76" s="22"/>
      <c r="T76" s="10"/>
      <c r="U76" s="30"/>
      <c r="V76" s="22"/>
      <c r="W76" s="10"/>
      <c r="X76" s="30"/>
      <c r="Y76" s="22"/>
      <c r="Z76" s="10"/>
      <c r="AA76" s="30"/>
      <c r="AB76" s="22"/>
      <c r="AC76" s="10"/>
      <c r="AD76" s="30"/>
      <c r="AE76" s="22"/>
      <c r="AF76" s="10"/>
      <c r="AG76" s="23"/>
      <c r="AI76" s="22"/>
      <c r="AJ76" s="10"/>
      <c r="AK76" s="30"/>
      <c r="AL76" s="22"/>
      <c r="AM76" s="10"/>
      <c r="AN76" s="30"/>
      <c r="AO76" s="22"/>
      <c r="AP76" s="10"/>
      <c r="AQ76" s="30"/>
      <c r="AR76" s="22"/>
      <c r="AS76" s="10"/>
      <c r="AT76" s="30"/>
      <c r="AU76" s="22"/>
      <c r="AV76" s="10"/>
      <c r="AW76" s="30"/>
      <c r="AX76" s="22"/>
      <c r="AY76" s="10"/>
      <c r="AZ76" s="30"/>
      <c r="BA76" s="22"/>
      <c r="BB76" s="10"/>
      <c r="BC76" s="30"/>
      <c r="BD76" s="22"/>
      <c r="BE76" s="10"/>
      <c r="BF76" s="30"/>
      <c r="BG76" s="22"/>
      <c r="BH76" s="10"/>
      <c r="BI76" s="23"/>
    </row>
    <row r="77" spans="1:61" ht="25.15" customHeight="1" x14ac:dyDescent="0.25">
      <c r="A77" s="219" t="str">
        <f t="shared" si="5"/>
        <v>.0</v>
      </c>
      <c r="B77" s="220">
        <f>COUNTIF($C$2:C77,C77)</f>
        <v>0</v>
      </c>
      <c r="C77" s="6"/>
      <c r="D77" s="1"/>
      <c r="E77" s="2"/>
      <c r="F77" s="9"/>
      <c r="G77" s="22"/>
      <c r="H77" s="10"/>
      <c r="I77" s="30"/>
      <c r="J77" s="22"/>
      <c r="K77" s="10"/>
      <c r="L77" s="30"/>
      <c r="M77" s="22"/>
      <c r="N77" s="10"/>
      <c r="O77" s="30"/>
      <c r="P77" s="22"/>
      <c r="Q77" s="10"/>
      <c r="R77" s="30"/>
      <c r="S77" s="22"/>
      <c r="T77" s="10"/>
      <c r="U77" s="30"/>
      <c r="V77" s="22"/>
      <c r="W77" s="10"/>
      <c r="X77" s="30"/>
      <c r="Y77" s="22"/>
      <c r="Z77" s="10"/>
      <c r="AA77" s="30"/>
      <c r="AB77" s="22"/>
      <c r="AC77" s="10"/>
      <c r="AD77" s="30"/>
      <c r="AE77" s="22"/>
      <c r="AF77" s="10"/>
      <c r="AG77" s="23"/>
      <c r="AI77" s="22"/>
      <c r="AJ77" s="10"/>
      <c r="AK77" s="30"/>
      <c r="AL77" s="22"/>
      <c r="AM77" s="10"/>
      <c r="AN77" s="30"/>
      <c r="AO77" s="22"/>
      <c r="AP77" s="10"/>
      <c r="AQ77" s="30"/>
      <c r="AR77" s="22"/>
      <c r="AS77" s="10"/>
      <c r="AT77" s="30"/>
      <c r="AU77" s="22"/>
      <c r="AV77" s="10"/>
      <c r="AW77" s="30"/>
      <c r="AX77" s="22"/>
      <c r="AY77" s="10"/>
      <c r="AZ77" s="30"/>
      <c r="BA77" s="22"/>
      <c r="BB77" s="10"/>
      <c r="BC77" s="30"/>
      <c r="BD77" s="22"/>
      <c r="BE77" s="10"/>
      <c r="BF77" s="30"/>
      <c r="BG77" s="22"/>
      <c r="BH77" s="10"/>
      <c r="BI77" s="23"/>
    </row>
    <row r="78" spans="1:61" ht="25.15" customHeight="1" x14ac:dyDescent="0.25">
      <c r="A78" s="219" t="str">
        <f t="shared" si="5"/>
        <v>.0</v>
      </c>
      <c r="B78" s="220">
        <f>COUNTIF($C$2:C78,C78)</f>
        <v>0</v>
      </c>
      <c r="C78" s="6"/>
      <c r="D78" s="1"/>
      <c r="E78" s="2"/>
      <c r="F78" s="9"/>
      <c r="G78" s="22"/>
      <c r="H78" s="10"/>
      <c r="I78" s="30"/>
      <c r="J78" s="22"/>
      <c r="K78" s="10"/>
      <c r="L78" s="30"/>
      <c r="M78" s="22"/>
      <c r="N78" s="10"/>
      <c r="O78" s="30"/>
      <c r="P78" s="22"/>
      <c r="Q78" s="10"/>
      <c r="R78" s="30"/>
      <c r="S78" s="22"/>
      <c r="T78" s="10"/>
      <c r="U78" s="30"/>
      <c r="V78" s="22"/>
      <c r="W78" s="10"/>
      <c r="X78" s="30"/>
      <c r="Y78" s="22"/>
      <c r="Z78" s="10"/>
      <c r="AA78" s="30"/>
      <c r="AB78" s="22"/>
      <c r="AC78" s="10"/>
      <c r="AD78" s="30"/>
      <c r="AE78" s="22"/>
      <c r="AF78" s="10"/>
      <c r="AG78" s="23"/>
      <c r="AI78" s="22"/>
      <c r="AJ78" s="10"/>
      <c r="AK78" s="30"/>
      <c r="AL78" s="22"/>
      <c r="AM78" s="10"/>
      <c r="AN78" s="30"/>
      <c r="AO78" s="22"/>
      <c r="AP78" s="10"/>
      <c r="AQ78" s="30"/>
      <c r="AR78" s="22"/>
      <c r="AS78" s="10"/>
      <c r="AT78" s="30"/>
      <c r="AU78" s="22"/>
      <c r="AV78" s="10"/>
      <c r="AW78" s="30"/>
      <c r="AX78" s="22"/>
      <c r="AY78" s="10"/>
      <c r="AZ78" s="30"/>
      <c r="BA78" s="22"/>
      <c r="BB78" s="10"/>
      <c r="BC78" s="30"/>
      <c r="BD78" s="22"/>
      <c r="BE78" s="10"/>
      <c r="BF78" s="30"/>
      <c r="BG78" s="22"/>
      <c r="BH78" s="10"/>
      <c r="BI78" s="23"/>
    </row>
    <row r="79" spans="1:61" ht="25.15" customHeight="1" x14ac:dyDescent="0.25">
      <c r="A79" s="219" t="str">
        <f t="shared" si="5"/>
        <v>.0</v>
      </c>
      <c r="B79" s="220">
        <f>COUNTIF($C$2:C79,C79)</f>
        <v>0</v>
      </c>
      <c r="C79" s="6"/>
      <c r="D79" s="1"/>
      <c r="E79" s="2"/>
      <c r="F79" s="9"/>
      <c r="G79" s="22"/>
      <c r="H79" s="10"/>
      <c r="I79" s="30"/>
      <c r="J79" s="22"/>
      <c r="K79" s="10"/>
      <c r="L79" s="30"/>
      <c r="M79" s="22"/>
      <c r="N79" s="10"/>
      <c r="O79" s="30"/>
      <c r="P79" s="22"/>
      <c r="Q79" s="10"/>
      <c r="R79" s="30"/>
      <c r="S79" s="22"/>
      <c r="T79" s="10"/>
      <c r="U79" s="30"/>
      <c r="V79" s="22"/>
      <c r="W79" s="10"/>
      <c r="X79" s="30"/>
      <c r="Y79" s="22"/>
      <c r="Z79" s="10"/>
      <c r="AA79" s="30"/>
      <c r="AB79" s="22"/>
      <c r="AC79" s="10"/>
      <c r="AD79" s="30"/>
      <c r="AE79" s="22"/>
      <c r="AF79" s="10"/>
      <c r="AG79" s="23"/>
      <c r="AI79" s="22"/>
      <c r="AJ79" s="10"/>
      <c r="AK79" s="30"/>
      <c r="AL79" s="22"/>
      <c r="AM79" s="10"/>
      <c r="AN79" s="30"/>
      <c r="AO79" s="22"/>
      <c r="AP79" s="10"/>
      <c r="AQ79" s="30"/>
      <c r="AR79" s="22"/>
      <c r="AS79" s="10"/>
      <c r="AT79" s="30"/>
      <c r="AU79" s="22"/>
      <c r="AV79" s="10"/>
      <c r="AW79" s="30"/>
      <c r="AX79" s="22"/>
      <c r="AY79" s="10"/>
      <c r="AZ79" s="30"/>
      <c r="BA79" s="22"/>
      <c r="BB79" s="10"/>
      <c r="BC79" s="30"/>
      <c r="BD79" s="22"/>
      <c r="BE79" s="10"/>
      <c r="BF79" s="30"/>
      <c r="BG79" s="22"/>
      <c r="BH79" s="10"/>
      <c r="BI79" s="23"/>
    </row>
    <row r="80" spans="1:61" ht="25.15" customHeight="1" x14ac:dyDescent="0.25">
      <c r="A80" s="219" t="str">
        <f t="shared" si="5"/>
        <v>.0</v>
      </c>
      <c r="B80" s="220">
        <f>COUNTIF($C$2:C80,C80)</f>
        <v>0</v>
      </c>
      <c r="C80" s="6"/>
      <c r="D80" s="1"/>
      <c r="E80" s="2"/>
      <c r="F80" s="9"/>
      <c r="G80" s="22"/>
      <c r="H80" s="10"/>
      <c r="I80" s="30"/>
      <c r="J80" s="22"/>
      <c r="K80" s="10"/>
      <c r="L80" s="30"/>
      <c r="M80" s="22"/>
      <c r="N80" s="10"/>
      <c r="O80" s="30"/>
      <c r="P80" s="22"/>
      <c r="Q80" s="10"/>
      <c r="R80" s="30"/>
      <c r="S80" s="22"/>
      <c r="T80" s="10"/>
      <c r="U80" s="30"/>
      <c r="V80" s="22"/>
      <c r="W80" s="10"/>
      <c r="X80" s="30"/>
      <c r="Y80" s="22"/>
      <c r="Z80" s="10"/>
      <c r="AA80" s="30"/>
      <c r="AB80" s="22"/>
      <c r="AC80" s="10"/>
      <c r="AD80" s="30"/>
      <c r="AE80" s="22"/>
      <c r="AF80" s="10"/>
      <c r="AG80" s="23"/>
      <c r="AI80" s="22"/>
      <c r="AJ80" s="10"/>
      <c r="AK80" s="30"/>
      <c r="AL80" s="22"/>
      <c r="AM80" s="10"/>
      <c r="AN80" s="30"/>
      <c r="AO80" s="22"/>
      <c r="AP80" s="10"/>
      <c r="AQ80" s="30"/>
      <c r="AR80" s="22"/>
      <c r="AS80" s="10"/>
      <c r="AT80" s="30"/>
      <c r="AU80" s="22"/>
      <c r="AV80" s="10"/>
      <c r="AW80" s="30"/>
      <c r="AX80" s="22"/>
      <c r="AY80" s="10"/>
      <c r="AZ80" s="30"/>
      <c r="BA80" s="22"/>
      <c r="BB80" s="10"/>
      <c r="BC80" s="30"/>
      <c r="BD80" s="22"/>
      <c r="BE80" s="10"/>
      <c r="BF80" s="30"/>
      <c r="BG80" s="22"/>
      <c r="BH80" s="10"/>
      <c r="BI80" s="23"/>
    </row>
    <row r="81" spans="1:65" ht="25.15" customHeight="1" x14ac:dyDescent="0.25">
      <c r="A81" s="219" t="str">
        <f t="shared" si="5"/>
        <v>.0</v>
      </c>
      <c r="B81" s="220">
        <f>COUNTIF($C$2:C81,C81)</f>
        <v>0</v>
      </c>
      <c r="C81" s="6"/>
      <c r="D81" s="1"/>
      <c r="E81" s="2"/>
      <c r="F81" s="9"/>
      <c r="G81" s="22"/>
      <c r="H81" s="10"/>
      <c r="I81" s="30"/>
      <c r="J81" s="22"/>
      <c r="K81" s="10"/>
      <c r="L81" s="30"/>
      <c r="M81" s="22"/>
      <c r="N81" s="10"/>
      <c r="O81" s="30"/>
      <c r="P81" s="22"/>
      <c r="Q81" s="10"/>
      <c r="R81" s="30"/>
      <c r="S81" s="22"/>
      <c r="T81" s="10"/>
      <c r="U81" s="30"/>
      <c r="V81" s="22"/>
      <c r="W81" s="10"/>
      <c r="X81" s="30"/>
      <c r="Y81" s="22"/>
      <c r="Z81" s="10"/>
      <c r="AA81" s="30"/>
      <c r="AB81" s="22"/>
      <c r="AC81" s="10"/>
      <c r="AD81" s="30"/>
      <c r="AE81" s="22"/>
      <c r="AF81" s="10"/>
      <c r="AG81" s="23"/>
      <c r="AI81" s="22"/>
      <c r="AJ81" s="10"/>
      <c r="AK81" s="30"/>
      <c r="AL81" s="22"/>
      <c r="AM81" s="10"/>
      <c r="AN81" s="30"/>
      <c r="AO81" s="22"/>
      <c r="AP81" s="10"/>
      <c r="AQ81" s="30"/>
      <c r="AR81" s="22"/>
      <c r="AS81" s="10"/>
      <c r="AT81" s="30"/>
      <c r="AU81" s="22"/>
      <c r="AV81" s="10"/>
      <c r="AW81" s="30"/>
      <c r="AX81" s="22"/>
      <c r="AY81" s="10"/>
      <c r="AZ81" s="30"/>
      <c r="BA81" s="22"/>
      <c r="BB81" s="10"/>
      <c r="BC81" s="30"/>
      <c r="BD81" s="22"/>
      <c r="BE81" s="10"/>
      <c r="BF81" s="30"/>
      <c r="BG81" s="22"/>
      <c r="BH81" s="10"/>
      <c r="BI81" s="23"/>
    </row>
    <row r="82" spans="1:65" ht="25.15" customHeight="1" x14ac:dyDescent="0.25">
      <c r="A82" s="219" t="str">
        <f t="shared" si="5"/>
        <v>.0</v>
      </c>
      <c r="B82" s="220">
        <f>COUNTIF($C$2:C82,C82)</f>
        <v>0</v>
      </c>
      <c r="C82" s="6"/>
      <c r="D82" s="1"/>
      <c r="E82" s="2"/>
      <c r="F82" s="9"/>
      <c r="G82" s="22"/>
      <c r="H82" s="10"/>
      <c r="I82" s="30"/>
      <c r="J82" s="22"/>
      <c r="K82" s="10"/>
      <c r="L82" s="30"/>
      <c r="M82" s="22"/>
      <c r="N82" s="10"/>
      <c r="O82" s="30"/>
      <c r="P82" s="22"/>
      <c r="Q82" s="10"/>
      <c r="R82" s="30"/>
      <c r="S82" s="22"/>
      <c r="T82" s="10"/>
      <c r="U82" s="30"/>
      <c r="V82" s="22"/>
      <c r="W82" s="10"/>
      <c r="X82" s="30"/>
      <c r="Y82" s="22"/>
      <c r="Z82" s="10"/>
      <c r="AA82" s="30"/>
      <c r="AB82" s="22"/>
      <c r="AC82" s="10"/>
      <c r="AD82" s="30"/>
      <c r="AE82" s="22"/>
      <c r="AF82" s="10"/>
      <c r="AG82" s="23"/>
      <c r="AI82" s="22"/>
      <c r="AJ82" s="10"/>
      <c r="AK82" s="30"/>
      <c r="AL82" s="22"/>
      <c r="AM82" s="10"/>
      <c r="AN82" s="30"/>
      <c r="AO82" s="22"/>
      <c r="AP82" s="10"/>
      <c r="AQ82" s="30"/>
      <c r="AR82" s="22"/>
      <c r="AS82" s="10"/>
      <c r="AT82" s="30"/>
      <c r="AU82" s="22"/>
      <c r="AV82" s="10"/>
      <c r="AW82" s="30"/>
      <c r="AX82" s="22"/>
      <c r="AY82" s="10"/>
      <c r="AZ82" s="30"/>
      <c r="BA82" s="22"/>
      <c r="BB82" s="10"/>
      <c r="BC82" s="30"/>
      <c r="BD82" s="22"/>
      <c r="BE82" s="10"/>
      <c r="BF82" s="30"/>
      <c r="BG82" s="22"/>
      <c r="BH82" s="10"/>
      <c r="BI82" s="23"/>
    </row>
    <row r="83" spans="1:65" ht="25.15" customHeight="1" x14ac:dyDescent="0.25">
      <c r="A83" s="219" t="str">
        <f t="shared" si="5"/>
        <v>.0</v>
      </c>
      <c r="B83" s="220">
        <f>COUNTIF($C$2:C83,C83)</f>
        <v>0</v>
      </c>
      <c r="C83" s="6"/>
      <c r="D83" s="1"/>
      <c r="E83" s="2"/>
      <c r="F83" s="9"/>
      <c r="G83" s="22"/>
      <c r="H83" s="10"/>
      <c r="I83" s="30"/>
      <c r="J83" s="22"/>
      <c r="K83" s="10"/>
      <c r="L83" s="30"/>
      <c r="M83" s="22"/>
      <c r="N83" s="10"/>
      <c r="O83" s="30"/>
      <c r="P83" s="22"/>
      <c r="Q83" s="10"/>
      <c r="R83" s="30"/>
      <c r="S83" s="22"/>
      <c r="T83" s="10"/>
      <c r="U83" s="30"/>
      <c r="V83" s="22"/>
      <c r="W83" s="10"/>
      <c r="X83" s="30"/>
      <c r="Y83" s="22"/>
      <c r="Z83" s="10"/>
      <c r="AA83" s="30"/>
      <c r="AB83" s="22"/>
      <c r="AC83" s="10"/>
      <c r="AD83" s="30"/>
      <c r="AE83" s="22"/>
      <c r="AF83" s="10"/>
      <c r="AG83" s="23"/>
      <c r="AI83" s="22"/>
      <c r="AJ83" s="10"/>
      <c r="AK83" s="30"/>
      <c r="AL83" s="22"/>
      <c r="AM83" s="10"/>
      <c r="AN83" s="30"/>
      <c r="AO83" s="22"/>
      <c r="AP83" s="10"/>
      <c r="AQ83" s="30"/>
      <c r="AR83" s="22"/>
      <c r="AS83" s="10"/>
      <c r="AT83" s="30"/>
      <c r="AU83" s="22"/>
      <c r="AV83" s="10"/>
      <c r="AW83" s="30"/>
      <c r="AX83" s="22"/>
      <c r="AY83" s="10"/>
      <c r="AZ83" s="30"/>
      <c r="BA83" s="22"/>
      <c r="BB83" s="10"/>
      <c r="BC83" s="30"/>
      <c r="BD83" s="22"/>
      <c r="BE83" s="10"/>
      <c r="BF83" s="30"/>
      <c r="BG83" s="22"/>
      <c r="BH83" s="10"/>
      <c r="BI83" s="23"/>
    </row>
    <row r="84" spans="1:65" ht="25.15" customHeight="1" x14ac:dyDescent="0.25">
      <c r="A84" s="219" t="str">
        <f t="shared" si="5"/>
        <v>.0</v>
      </c>
      <c r="B84" s="220">
        <f>COUNTIF($C$2:C84,C84)</f>
        <v>0</v>
      </c>
      <c r="C84" s="6"/>
      <c r="D84" s="1"/>
      <c r="E84" s="2"/>
      <c r="F84" s="9"/>
      <c r="G84" s="22"/>
      <c r="H84" s="10"/>
      <c r="I84" s="30"/>
      <c r="J84" s="22"/>
      <c r="K84" s="10"/>
      <c r="L84" s="30"/>
      <c r="M84" s="22"/>
      <c r="N84" s="10"/>
      <c r="O84" s="30"/>
      <c r="P84" s="22"/>
      <c r="Q84" s="10"/>
      <c r="R84" s="30"/>
      <c r="S84" s="22"/>
      <c r="T84" s="10"/>
      <c r="U84" s="30"/>
      <c r="V84" s="22"/>
      <c r="W84" s="10"/>
      <c r="X84" s="30"/>
      <c r="Y84" s="22"/>
      <c r="Z84" s="10"/>
      <c r="AA84" s="30"/>
      <c r="AB84" s="22"/>
      <c r="AC84" s="10"/>
      <c r="AD84" s="30"/>
      <c r="AE84" s="22"/>
      <c r="AF84" s="10"/>
      <c r="AG84" s="23"/>
      <c r="AI84" s="22"/>
      <c r="AJ84" s="10"/>
      <c r="AK84" s="30"/>
      <c r="AL84" s="22"/>
      <c r="AM84" s="10"/>
      <c r="AN84" s="30"/>
      <c r="AO84" s="22"/>
      <c r="AP84" s="10"/>
      <c r="AQ84" s="30"/>
      <c r="AR84" s="22"/>
      <c r="AS84" s="10"/>
      <c r="AT84" s="30"/>
      <c r="AU84" s="22"/>
      <c r="AV84" s="10"/>
      <c r="AW84" s="30"/>
      <c r="AX84" s="22"/>
      <c r="AY84" s="10"/>
      <c r="AZ84" s="30"/>
      <c r="BA84" s="22"/>
      <c r="BB84" s="10"/>
      <c r="BC84" s="30"/>
      <c r="BD84" s="22"/>
      <c r="BE84" s="10"/>
      <c r="BF84" s="30"/>
      <c r="BG84" s="22"/>
      <c r="BH84" s="10"/>
      <c r="BI84" s="23"/>
    </row>
    <row r="85" spans="1:65" ht="25.15" customHeight="1" x14ac:dyDescent="0.25">
      <c r="A85" s="219" t="str">
        <f t="shared" si="5"/>
        <v>.0</v>
      </c>
      <c r="B85" s="220">
        <f>COUNTIF($C$2:C85,C85)</f>
        <v>0</v>
      </c>
      <c r="C85" s="6"/>
      <c r="D85" s="1"/>
      <c r="E85" s="2"/>
      <c r="F85" s="9"/>
      <c r="G85" s="22"/>
      <c r="H85" s="10"/>
      <c r="I85" s="30"/>
      <c r="J85" s="22"/>
      <c r="K85" s="10"/>
      <c r="L85" s="30"/>
      <c r="M85" s="22"/>
      <c r="N85" s="10"/>
      <c r="O85" s="30"/>
      <c r="P85" s="22"/>
      <c r="Q85" s="10"/>
      <c r="R85" s="30"/>
      <c r="S85" s="22"/>
      <c r="T85" s="10"/>
      <c r="U85" s="30"/>
      <c r="V85" s="22"/>
      <c r="W85" s="10"/>
      <c r="X85" s="30"/>
      <c r="Y85" s="22"/>
      <c r="Z85" s="10"/>
      <c r="AA85" s="30"/>
      <c r="AB85" s="22"/>
      <c r="AC85" s="10"/>
      <c r="AD85" s="30"/>
      <c r="AE85" s="22"/>
      <c r="AF85" s="10"/>
      <c r="AG85" s="23"/>
      <c r="AI85" s="22"/>
      <c r="AJ85" s="10"/>
      <c r="AK85" s="30"/>
      <c r="AL85" s="22"/>
      <c r="AM85" s="10"/>
      <c r="AN85" s="30"/>
      <c r="AO85" s="22"/>
      <c r="AP85" s="10"/>
      <c r="AQ85" s="30"/>
      <c r="AR85" s="22"/>
      <c r="AS85" s="10"/>
      <c r="AT85" s="30"/>
      <c r="AU85" s="22"/>
      <c r="AV85" s="10"/>
      <c r="AW85" s="30"/>
      <c r="AX85" s="22"/>
      <c r="AY85" s="10"/>
      <c r="AZ85" s="30"/>
      <c r="BA85" s="22"/>
      <c r="BB85" s="10"/>
      <c r="BC85" s="30"/>
      <c r="BD85" s="22"/>
      <c r="BE85" s="10"/>
      <c r="BF85" s="30"/>
      <c r="BG85" s="22"/>
      <c r="BH85" s="10"/>
      <c r="BI85" s="23"/>
    </row>
    <row r="86" spans="1:65" ht="25.15" customHeight="1" x14ac:dyDescent="0.25">
      <c r="A86" s="219" t="str">
        <f t="shared" si="5"/>
        <v>.0</v>
      </c>
      <c r="B86" s="220">
        <f>COUNTIF($C$2:C86,C86)</f>
        <v>0</v>
      </c>
      <c r="C86" s="6"/>
      <c r="D86" s="1"/>
      <c r="E86" s="2"/>
      <c r="F86" s="9"/>
      <c r="G86" s="22"/>
      <c r="H86" s="10"/>
      <c r="I86" s="30"/>
      <c r="J86" s="22"/>
      <c r="K86" s="10"/>
      <c r="L86" s="30"/>
      <c r="M86" s="22"/>
      <c r="N86" s="10"/>
      <c r="O86" s="30"/>
      <c r="P86" s="22"/>
      <c r="Q86" s="10"/>
      <c r="R86" s="30"/>
      <c r="S86" s="22"/>
      <c r="T86" s="10"/>
      <c r="U86" s="30"/>
      <c r="V86" s="22"/>
      <c r="W86" s="10"/>
      <c r="X86" s="30"/>
      <c r="Y86" s="22"/>
      <c r="Z86" s="10"/>
      <c r="AA86" s="30"/>
      <c r="AB86" s="22"/>
      <c r="AC86" s="10"/>
      <c r="AD86" s="30"/>
      <c r="AE86" s="22"/>
      <c r="AF86" s="10"/>
      <c r="AG86" s="23"/>
      <c r="AI86" s="22"/>
      <c r="AJ86" s="10"/>
      <c r="AK86" s="30"/>
      <c r="AL86" s="22"/>
      <c r="AM86" s="10"/>
      <c r="AN86" s="30"/>
      <c r="AO86" s="22"/>
      <c r="AP86" s="10"/>
      <c r="AQ86" s="30"/>
      <c r="AR86" s="22"/>
      <c r="AS86" s="10"/>
      <c r="AT86" s="30"/>
      <c r="AU86" s="22"/>
      <c r="AV86" s="10"/>
      <c r="AW86" s="30"/>
      <c r="AX86" s="22"/>
      <c r="AY86" s="10"/>
      <c r="AZ86" s="30"/>
      <c r="BA86" s="22"/>
      <c r="BB86" s="10"/>
      <c r="BC86" s="30"/>
      <c r="BD86" s="22"/>
      <c r="BE86" s="10"/>
      <c r="BF86" s="30"/>
      <c r="BG86" s="22"/>
      <c r="BH86" s="10"/>
      <c r="BI86" s="23"/>
    </row>
    <row r="87" spans="1:65" ht="25.15" customHeight="1" x14ac:dyDescent="0.25">
      <c r="A87" s="219" t="str">
        <f t="shared" si="5"/>
        <v>.0</v>
      </c>
      <c r="B87" s="220">
        <f>COUNTIF($C$2:C87,C87)</f>
        <v>0</v>
      </c>
      <c r="C87" s="6"/>
      <c r="D87" s="1"/>
      <c r="E87" s="2"/>
      <c r="F87" s="9"/>
      <c r="G87" s="22"/>
      <c r="H87" s="10"/>
      <c r="I87" s="30"/>
      <c r="J87" s="22"/>
      <c r="K87" s="10"/>
      <c r="L87" s="30"/>
      <c r="M87" s="22"/>
      <c r="N87" s="10"/>
      <c r="O87" s="30"/>
      <c r="P87" s="22"/>
      <c r="Q87" s="10"/>
      <c r="R87" s="30"/>
      <c r="S87" s="22"/>
      <c r="T87" s="10"/>
      <c r="U87" s="30"/>
      <c r="V87" s="22"/>
      <c r="W87" s="10"/>
      <c r="X87" s="30"/>
      <c r="Y87" s="22"/>
      <c r="Z87" s="10"/>
      <c r="AA87" s="30"/>
      <c r="AB87" s="22"/>
      <c r="AC87" s="10"/>
      <c r="AD87" s="30"/>
      <c r="AE87" s="22"/>
      <c r="AF87" s="10"/>
      <c r="AG87" s="23"/>
      <c r="AI87" s="22"/>
      <c r="AJ87" s="10"/>
      <c r="AK87" s="30"/>
      <c r="AL87" s="22"/>
      <c r="AM87" s="10"/>
      <c r="AN87" s="30"/>
      <c r="AO87" s="22"/>
      <c r="AP87" s="10"/>
      <c r="AQ87" s="30"/>
      <c r="AR87" s="22"/>
      <c r="AS87" s="10"/>
      <c r="AT87" s="30"/>
      <c r="AU87" s="22"/>
      <c r="AV87" s="10"/>
      <c r="AW87" s="30"/>
      <c r="AX87" s="22"/>
      <c r="AY87" s="10"/>
      <c r="AZ87" s="30"/>
      <c r="BA87" s="22"/>
      <c r="BB87" s="10"/>
      <c r="BC87" s="30"/>
      <c r="BD87" s="22"/>
      <c r="BE87" s="10"/>
      <c r="BF87" s="30"/>
      <c r="BG87" s="22"/>
      <c r="BH87" s="10"/>
      <c r="BI87" s="23"/>
    </row>
    <row r="88" spans="1:65" ht="25.15" customHeight="1" x14ac:dyDescent="0.25">
      <c r="A88" s="219" t="str">
        <f t="shared" si="5"/>
        <v>.0</v>
      </c>
      <c r="B88" s="220">
        <f>COUNTIF($C$2:C88,C88)</f>
        <v>0</v>
      </c>
      <c r="C88" s="6"/>
      <c r="D88" s="1"/>
      <c r="E88" s="2"/>
      <c r="F88" s="9"/>
      <c r="G88" s="22"/>
      <c r="H88" s="10"/>
      <c r="I88" s="30"/>
      <c r="J88" s="22"/>
      <c r="K88" s="10"/>
      <c r="L88" s="30"/>
      <c r="M88" s="22"/>
      <c r="N88" s="10"/>
      <c r="O88" s="30"/>
      <c r="P88" s="22"/>
      <c r="Q88" s="10"/>
      <c r="R88" s="30"/>
      <c r="S88" s="22"/>
      <c r="T88" s="10"/>
      <c r="U88" s="30"/>
      <c r="V88" s="22"/>
      <c r="W88" s="10"/>
      <c r="X88" s="30"/>
      <c r="Y88" s="22"/>
      <c r="Z88" s="10"/>
      <c r="AA88" s="30"/>
      <c r="AB88" s="22"/>
      <c r="AC88" s="10"/>
      <c r="AD88" s="30"/>
      <c r="AE88" s="22"/>
      <c r="AF88" s="10"/>
      <c r="AG88" s="23"/>
      <c r="AI88" s="22"/>
      <c r="AJ88" s="10"/>
      <c r="AK88" s="30"/>
      <c r="AL88" s="22"/>
      <c r="AM88" s="10"/>
      <c r="AN88" s="30"/>
      <c r="AO88" s="22"/>
      <c r="AP88" s="10"/>
      <c r="AQ88" s="30"/>
      <c r="AR88" s="22"/>
      <c r="AS88" s="10"/>
      <c r="AT88" s="30"/>
      <c r="AU88" s="22"/>
      <c r="AV88" s="10"/>
      <c r="AW88" s="30"/>
      <c r="AX88" s="22"/>
      <c r="AY88" s="10"/>
      <c r="AZ88" s="30"/>
      <c r="BA88" s="22"/>
      <c r="BB88" s="10"/>
      <c r="BC88" s="30"/>
      <c r="BD88" s="22"/>
      <c r="BE88" s="10"/>
      <c r="BF88" s="30"/>
      <c r="BG88" s="22"/>
      <c r="BH88" s="10"/>
      <c r="BI88" s="23"/>
    </row>
    <row r="89" spans="1:65" ht="25.15" customHeight="1" x14ac:dyDescent="0.25">
      <c r="A89" s="219" t="str">
        <f t="shared" si="5"/>
        <v>.0</v>
      </c>
      <c r="B89" s="220">
        <f>COUNTIF($C$2:C89,C89)</f>
        <v>0</v>
      </c>
      <c r="C89" s="6"/>
      <c r="D89" s="1"/>
      <c r="E89" s="2"/>
      <c r="F89" s="9"/>
      <c r="G89" s="22"/>
      <c r="H89" s="10"/>
      <c r="I89" s="30"/>
      <c r="J89" s="22"/>
      <c r="K89" s="10"/>
      <c r="L89" s="30"/>
      <c r="M89" s="22"/>
      <c r="N89" s="10"/>
      <c r="O89" s="30"/>
      <c r="P89" s="22"/>
      <c r="Q89" s="10"/>
      <c r="R89" s="30"/>
      <c r="S89" s="22"/>
      <c r="T89" s="10"/>
      <c r="U89" s="30"/>
      <c r="V89" s="22"/>
      <c r="W89" s="10"/>
      <c r="X89" s="30"/>
      <c r="Y89" s="22"/>
      <c r="Z89" s="10"/>
      <c r="AA89" s="30"/>
      <c r="AB89" s="22"/>
      <c r="AC89" s="10"/>
      <c r="AD89" s="30"/>
      <c r="AE89" s="22"/>
      <c r="AF89" s="10"/>
      <c r="AG89" s="23"/>
      <c r="AI89" s="22"/>
      <c r="AJ89" s="10"/>
      <c r="AK89" s="30"/>
      <c r="AL89" s="22"/>
      <c r="AM89" s="10"/>
      <c r="AN89" s="30"/>
      <c r="AO89" s="22"/>
      <c r="AP89" s="10"/>
      <c r="AQ89" s="30"/>
      <c r="AR89" s="22"/>
      <c r="AS89" s="10"/>
      <c r="AT89" s="30"/>
      <c r="AU89" s="22"/>
      <c r="AV89" s="10"/>
      <c r="AW89" s="30"/>
      <c r="AX89" s="22"/>
      <c r="AY89" s="10"/>
      <c r="AZ89" s="30"/>
      <c r="BA89" s="22"/>
      <c r="BB89" s="10"/>
      <c r="BC89" s="30"/>
      <c r="BD89" s="22"/>
      <c r="BE89" s="10"/>
      <c r="BF89" s="30"/>
      <c r="BG89" s="22"/>
      <c r="BH89" s="10"/>
      <c r="BI89" s="23"/>
    </row>
    <row r="90" spans="1:65" ht="25.15" customHeight="1" x14ac:dyDescent="0.25">
      <c r="A90" s="219" t="str">
        <f t="shared" si="5"/>
        <v>.0</v>
      </c>
      <c r="B90" s="220">
        <f>COUNTIF($C$2:C90,C90)</f>
        <v>0</v>
      </c>
      <c r="C90" s="6"/>
      <c r="D90" s="53"/>
      <c r="E90" s="2"/>
      <c r="F90" s="9"/>
      <c r="G90" s="22"/>
      <c r="H90" s="10"/>
      <c r="I90" s="30"/>
      <c r="J90" s="22"/>
      <c r="K90" s="10"/>
      <c r="L90" s="30"/>
      <c r="M90" s="22"/>
      <c r="N90" s="10"/>
      <c r="O90" s="30"/>
      <c r="P90" s="22"/>
      <c r="Q90" s="10"/>
      <c r="R90" s="30"/>
      <c r="S90" s="22"/>
      <c r="T90" s="10"/>
      <c r="U90" s="30"/>
      <c r="V90" s="22"/>
      <c r="W90" s="10"/>
      <c r="X90" s="30"/>
      <c r="Y90" s="22"/>
      <c r="Z90" s="10"/>
      <c r="AA90" s="30"/>
      <c r="AB90" s="22"/>
      <c r="AC90" s="10"/>
      <c r="AD90" s="30"/>
      <c r="AE90" s="22"/>
      <c r="AF90" s="10"/>
      <c r="AG90" s="23"/>
      <c r="AI90" s="22"/>
      <c r="AJ90" s="10"/>
      <c r="AK90" s="30"/>
      <c r="AL90" s="22"/>
      <c r="AM90" s="10"/>
      <c r="AN90" s="30"/>
      <c r="AO90" s="22"/>
      <c r="AP90" s="10"/>
      <c r="AQ90" s="30"/>
      <c r="AR90" s="22"/>
      <c r="AS90" s="10"/>
      <c r="AT90" s="30"/>
      <c r="AU90" s="22"/>
      <c r="AV90" s="10"/>
      <c r="AW90" s="30"/>
      <c r="AX90" s="22"/>
      <c r="AY90" s="10"/>
      <c r="AZ90" s="30"/>
      <c r="BA90" s="22"/>
      <c r="BB90" s="10"/>
      <c r="BC90" s="30"/>
      <c r="BD90" s="22"/>
      <c r="BE90" s="10"/>
      <c r="BF90" s="30"/>
      <c r="BG90" s="22"/>
      <c r="BH90" s="10"/>
      <c r="BI90" s="23"/>
    </row>
    <row r="91" spans="1:65" ht="25.15" customHeight="1" x14ac:dyDescent="0.25">
      <c r="A91" s="219" t="str">
        <f t="shared" si="5"/>
        <v>.0</v>
      </c>
      <c r="B91" s="220">
        <f>COUNTIF($C$2:C91,C91)</f>
        <v>0</v>
      </c>
      <c r="C91" s="6"/>
      <c r="D91" s="1"/>
      <c r="E91" s="2"/>
      <c r="F91" s="9"/>
      <c r="G91" s="22"/>
      <c r="H91" s="10"/>
      <c r="I91" s="30"/>
      <c r="J91" s="22"/>
      <c r="K91" s="10"/>
      <c r="L91" s="30"/>
      <c r="M91" s="22"/>
      <c r="N91" s="10"/>
      <c r="O91" s="30"/>
      <c r="P91" s="22"/>
      <c r="Q91" s="10"/>
      <c r="R91" s="30"/>
      <c r="S91" s="22"/>
      <c r="T91" s="10"/>
      <c r="U91" s="30"/>
      <c r="V91" s="22"/>
      <c r="W91" s="10"/>
      <c r="X91" s="30"/>
      <c r="Y91" s="22"/>
      <c r="Z91" s="10"/>
      <c r="AA91" s="30"/>
      <c r="AB91" s="22"/>
      <c r="AC91" s="10"/>
      <c r="AD91" s="30"/>
      <c r="AE91" s="22"/>
      <c r="AF91" s="10"/>
      <c r="AG91" s="23"/>
      <c r="AI91" s="22"/>
      <c r="AJ91" s="10"/>
      <c r="AK91" s="30"/>
      <c r="AL91" s="22"/>
      <c r="AM91" s="10"/>
      <c r="AN91" s="30"/>
      <c r="AO91" s="22"/>
      <c r="AP91" s="10"/>
      <c r="AQ91" s="30"/>
      <c r="AR91" s="22"/>
      <c r="AS91" s="10"/>
      <c r="AT91" s="30"/>
      <c r="AU91" s="22"/>
      <c r="AV91" s="10"/>
      <c r="AW91" s="30"/>
      <c r="AX91" s="22"/>
      <c r="AY91" s="10"/>
      <c r="AZ91" s="30"/>
      <c r="BA91" s="22"/>
      <c r="BB91" s="10"/>
      <c r="BC91" s="30"/>
      <c r="BD91" s="22"/>
      <c r="BE91" s="10"/>
      <c r="BF91" s="30"/>
      <c r="BG91" s="22"/>
      <c r="BH91" s="10"/>
      <c r="BI91" s="23"/>
    </row>
    <row r="92" spans="1:65" ht="25.15" customHeight="1" x14ac:dyDescent="0.25">
      <c r="A92" s="219" t="str">
        <f t="shared" si="5"/>
        <v>.0</v>
      </c>
      <c r="B92" s="220">
        <f>COUNTIF($C$2:C92,C92)</f>
        <v>0</v>
      </c>
      <c r="C92" s="6"/>
      <c r="D92" s="1"/>
      <c r="E92" s="2"/>
      <c r="F92" s="9"/>
      <c r="G92" s="22"/>
      <c r="H92" s="10"/>
      <c r="I92" s="30"/>
      <c r="J92" s="22"/>
      <c r="K92" s="10"/>
      <c r="L92" s="30"/>
      <c r="M92" s="22"/>
      <c r="N92" s="10"/>
      <c r="O92" s="30"/>
      <c r="P92" s="22"/>
      <c r="Q92" s="10"/>
      <c r="R92" s="30"/>
      <c r="S92" s="22"/>
      <c r="T92" s="10"/>
      <c r="U92" s="30"/>
      <c r="V92" s="22"/>
      <c r="W92" s="10"/>
      <c r="X92" s="30"/>
      <c r="Y92" s="22"/>
      <c r="Z92" s="10"/>
      <c r="AA92" s="30"/>
      <c r="AB92" s="22"/>
      <c r="AC92" s="10"/>
      <c r="AD92" s="30"/>
      <c r="AE92" s="22"/>
      <c r="AF92" s="10"/>
      <c r="AG92" s="23"/>
      <c r="AI92" s="22"/>
      <c r="AJ92" s="10"/>
      <c r="AK92" s="30"/>
      <c r="AL92" s="22"/>
      <c r="AM92" s="10"/>
      <c r="AN92" s="30"/>
      <c r="AO92" s="22"/>
      <c r="AP92" s="10"/>
      <c r="AQ92" s="30"/>
      <c r="AR92" s="22"/>
      <c r="AS92" s="10"/>
      <c r="AT92" s="30"/>
      <c r="AU92" s="22"/>
      <c r="AV92" s="10"/>
      <c r="AW92" s="30"/>
      <c r="AX92" s="22"/>
      <c r="AY92" s="10"/>
      <c r="AZ92" s="30"/>
      <c r="BA92" s="22"/>
      <c r="BB92" s="10"/>
      <c r="BC92" s="30"/>
      <c r="BD92" s="22"/>
      <c r="BE92" s="10"/>
      <c r="BF92" s="30"/>
      <c r="BG92" s="22"/>
      <c r="BH92" s="10"/>
      <c r="BI92" s="23"/>
    </row>
    <row r="93" spans="1:65" ht="25.15" customHeight="1" x14ac:dyDescent="0.25">
      <c r="A93" s="219" t="str">
        <f t="shared" si="5"/>
        <v>.0</v>
      </c>
      <c r="B93" s="220">
        <f>COUNTIF($C$2:C93,C93)</f>
        <v>0</v>
      </c>
      <c r="C93" s="6"/>
      <c r="D93" s="1"/>
      <c r="E93" s="2"/>
      <c r="F93" s="9"/>
      <c r="G93" s="22"/>
      <c r="H93" s="10"/>
      <c r="I93" s="30"/>
      <c r="J93" s="22"/>
      <c r="K93" s="10"/>
      <c r="L93" s="30"/>
      <c r="M93" s="22"/>
      <c r="N93" s="10"/>
      <c r="O93" s="30"/>
      <c r="P93" s="22"/>
      <c r="Q93" s="10"/>
      <c r="R93" s="30"/>
      <c r="S93" s="22"/>
      <c r="T93" s="10"/>
      <c r="U93" s="30"/>
      <c r="V93" s="22"/>
      <c r="W93" s="10"/>
      <c r="X93" s="30"/>
      <c r="Y93" s="22"/>
      <c r="Z93" s="10"/>
      <c r="AA93" s="30"/>
      <c r="AB93" s="22"/>
      <c r="AC93" s="10"/>
      <c r="AD93" s="30"/>
      <c r="AE93" s="22"/>
      <c r="AF93" s="10"/>
      <c r="AG93" s="23"/>
      <c r="AI93" s="22"/>
      <c r="AJ93" s="10"/>
      <c r="AK93" s="30"/>
      <c r="AL93" s="22"/>
      <c r="AM93" s="10"/>
      <c r="AN93" s="30"/>
      <c r="AO93" s="22"/>
      <c r="AP93" s="10"/>
      <c r="AQ93" s="30"/>
      <c r="AR93" s="22"/>
      <c r="AS93" s="10"/>
      <c r="AT93" s="30"/>
      <c r="AU93" s="22"/>
      <c r="AV93" s="10"/>
      <c r="AW93" s="30"/>
      <c r="AX93" s="22"/>
      <c r="AY93" s="10"/>
      <c r="AZ93" s="30"/>
      <c r="BA93" s="22"/>
      <c r="BB93" s="10"/>
      <c r="BC93" s="30"/>
      <c r="BD93" s="22"/>
      <c r="BE93" s="10"/>
      <c r="BF93" s="30"/>
      <c r="BG93" s="22"/>
      <c r="BH93" s="10"/>
      <c r="BI93" s="23"/>
    </row>
    <row r="94" spans="1:65" ht="25.15" customHeight="1" x14ac:dyDescent="0.25">
      <c r="A94" s="219" t="str">
        <f t="shared" si="5"/>
        <v>.0</v>
      </c>
      <c r="B94" s="220">
        <f>COUNTIF($C$2:C94,C94)</f>
        <v>0</v>
      </c>
      <c r="C94" s="6"/>
      <c r="D94" s="32"/>
      <c r="E94" s="33"/>
      <c r="F94" s="34"/>
      <c r="G94" s="35"/>
      <c r="H94" s="36"/>
      <c r="I94" s="37"/>
      <c r="J94" s="35"/>
      <c r="K94" s="36"/>
      <c r="L94" s="37"/>
      <c r="M94" s="35"/>
      <c r="N94" s="36"/>
      <c r="O94" s="37"/>
      <c r="P94" s="35"/>
      <c r="Q94" s="36"/>
      <c r="R94" s="37"/>
      <c r="S94" s="35"/>
      <c r="T94" s="36"/>
      <c r="U94" s="37"/>
      <c r="V94" s="35"/>
      <c r="W94" s="36"/>
      <c r="X94" s="37"/>
      <c r="Y94" s="35"/>
      <c r="Z94" s="36"/>
      <c r="AA94" s="37"/>
      <c r="AB94" s="35"/>
      <c r="AC94" s="36"/>
      <c r="AD94" s="37"/>
      <c r="AE94" s="35"/>
      <c r="AF94" s="36"/>
      <c r="AG94" s="38"/>
      <c r="AH94" s="39"/>
      <c r="AI94" s="35"/>
      <c r="AJ94" s="36"/>
      <c r="AK94" s="37"/>
      <c r="AL94" s="35"/>
      <c r="AM94" s="36"/>
      <c r="AN94" s="37"/>
      <c r="AO94" s="35"/>
      <c r="AP94" s="36"/>
      <c r="AQ94" s="37"/>
      <c r="AR94" s="35"/>
      <c r="AS94" s="36"/>
      <c r="AT94" s="37"/>
      <c r="AU94" s="35"/>
      <c r="AV94" s="36"/>
      <c r="AW94" s="37"/>
      <c r="AX94" s="35"/>
      <c r="AY94" s="36"/>
      <c r="AZ94" s="37"/>
      <c r="BA94" s="35"/>
      <c r="BB94" s="36"/>
      <c r="BC94" s="37"/>
      <c r="BD94" s="35"/>
      <c r="BE94" s="36"/>
      <c r="BF94" s="37"/>
      <c r="BG94" s="35"/>
      <c r="BH94" s="36"/>
      <c r="BI94" s="38"/>
    </row>
    <row r="96" spans="1:65" ht="25.15" customHeight="1" x14ac:dyDescent="0.25">
      <c r="BM96" s="4" t="e">
        <f>SUM(#REF!)</f>
        <v>#REF!</v>
      </c>
    </row>
  </sheetData>
  <sheetProtection sheet="1" objects="1" scenarios="1"/>
  <mergeCells count="38">
    <mergeCell ref="G3:AG3"/>
    <mergeCell ref="V4:X4"/>
    <mergeCell ref="Y4:AA4"/>
    <mergeCell ref="AB4:AD4"/>
    <mergeCell ref="AE4:AG4"/>
    <mergeCell ref="G4:I4"/>
    <mergeCell ref="J4:L4"/>
    <mergeCell ref="M4:O4"/>
    <mergeCell ref="P4:R4"/>
    <mergeCell ref="S4:U4"/>
    <mergeCell ref="V5:X5"/>
    <mergeCell ref="AU4:AW4"/>
    <mergeCell ref="AX4:AZ4"/>
    <mergeCell ref="BA4:BC4"/>
    <mergeCell ref="BD4:BF4"/>
    <mergeCell ref="AI4:AK4"/>
    <mergeCell ref="AL4:AN4"/>
    <mergeCell ref="AO4:AQ4"/>
    <mergeCell ref="AR4:AT4"/>
    <mergeCell ref="Y5:AA5"/>
    <mergeCell ref="AB5:AD5"/>
    <mergeCell ref="AE5:AG5"/>
    <mergeCell ref="G5:I5"/>
    <mergeCell ref="J5:L5"/>
    <mergeCell ref="M5:O5"/>
    <mergeCell ref="P5:R5"/>
    <mergeCell ref="S5:U5"/>
    <mergeCell ref="AI3:BI3"/>
    <mergeCell ref="AI5:AK5"/>
    <mergeCell ref="AL5:AN5"/>
    <mergeCell ref="AO5:AQ5"/>
    <mergeCell ref="AR5:AT5"/>
    <mergeCell ref="AU5:AW5"/>
    <mergeCell ref="AX5:AZ5"/>
    <mergeCell ref="BG4:BI4"/>
    <mergeCell ref="BA5:BC5"/>
    <mergeCell ref="BD5:BF5"/>
    <mergeCell ref="BG5:BI5"/>
  </mergeCell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AF374-1156-4DBB-933C-222FF1F33BF5}">
  <sheetPr>
    <tabColor theme="1"/>
  </sheetPr>
  <dimension ref="A1:P142"/>
  <sheetViews>
    <sheetView topLeftCell="A16" workbookViewId="0">
      <selection activeCell="I51" sqref="I51"/>
    </sheetView>
  </sheetViews>
  <sheetFormatPr baseColWidth="10" defaultRowHeight="12.75" x14ac:dyDescent="0.25"/>
  <cols>
    <col min="1" max="1" width="5.5703125" style="483" bestFit="1" customWidth="1"/>
    <col min="2" max="2" width="6.85546875" style="483" bestFit="1" customWidth="1"/>
    <col min="3" max="3" width="47.85546875" style="483" customWidth="1"/>
    <col min="4" max="4" width="6.85546875" style="483" bestFit="1" customWidth="1"/>
    <col min="5" max="5" width="5.7109375" style="483" customWidth="1"/>
    <col min="6" max="6" width="5" style="483" bestFit="1" customWidth="1"/>
    <col min="7" max="7" width="3.5703125" style="483" bestFit="1" customWidth="1"/>
    <col min="8" max="8" width="5.42578125" style="486" bestFit="1" customWidth="1"/>
    <col min="9" max="9" width="22" style="490" bestFit="1" customWidth="1"/>
    <col min="10" max="10" width="18.7109375" style="483" bestFit="1" customWidth="1"/>
    <col min="11" max="11" width="5.7109375" style="483" customWidth="1"/>
    <col min="12" max="12" width="6.42578125" style="483" bestFit="1" customWidth="1"/>
    <col min="13" max="13" width="29.7109375" style="483" customWidth="1"/>
    <col min="14" max="14" width="5.7109375" style="483" customWidth="1"/>
    <col min="15" max="15" width="11.42578125" style="217"/>
    <col min="16" max="16" width="34" style="217" customWidth="1"/>
    <col min="17" max="16384" width="11.42578125" style="483"/>
  </cols>
  <sheetData>
    <row r="1" spans="1:16" ht="15.75" x14ac:dyDescent="0.25">
      <c r="A1" s="481" t="s">
        <v>560</v>
      </c>
      <c r="B1" s="482"/>
      <c r="C1" s="482"/>
      <c r="D1" s="482"/>
      <c r="F1" s="481" t="s">
        <v>564</v>
      </c>
      <c r="G1" s="484"/>
      <c r="H1" s="484"/>
      <c r="I1" s="487"/>
      <c r="J1" s="484"/>
      <c r="L1" s="481" t="s">
        <v>663</v>
      </c>
      <c r="M1" s="482"/>
      <c r="O1" s="481" t="s">
        <v>664</v>
      </c>
      <c r="P1" s="481"/>
    </row>
    <row r="2" spans="1:16" ht="25.5" x14ac:dyDescent="0.25">
      <c r="A2" s="221" t="s">
        <v>434</v>
      </c>
      <c r="B2" s="222" t="s">
        <v>436</v>
      </c>
      <c r="C2" s="221" t="s">
        <v>435</v>
      </c>
      <c r="D2" s="222" t="s">
        <v>436</v>
      </c>
      <c r="F2" s="221" t="s">
        <v>561</v>
      </c>
      <c r="G2" s="221" t="s">
        <v>562</v>
      </c>
      <c r="H2" s="222" t="s">
        <v>436</v>
      </c>
      <c r="I2" s="488" t="s">
        <v>360</v>
      </c>
      <c r="J2" s="221" t="s">
        <v>563</v>
      </c>
      <c r="L2" s="221" t="s">
        <v>405</v>
      </c>
      <c r="M2" s="221" t="s">
        <v>404</v>
      </c>
      <c r="O2" s="222" t="s">
        <v>436</v>
      </c>
      <c r="P2" s="221" t="s">
        <v>435</v>
      </c>
    </row>
    <row r="3" spans="1:16" x14ac:dyDescent="0.25">
      <c r="A3" s="223">
        <v>1</v>
      </c>
      <c r="B3" s="225" t="s">
        <v>438</v>
      </c>
      <c r="C3" s="224" t="s">
        <v>437</v>
      </c>
      <c r="D3" s="225" t="s">
        <v>438</v>
      </c>
      <c r="F3" s="226">
        <v>1964</v>
      </c>
      <c r="G3" s="215" t="s">
        <v>0</v>
      </c>
      <c r="H3" s="215" t="s">
        <v>1</v>
      </c>
      <c r="I3" s="489" t="s">
        <v>212</v>
      </c>
      <c r="J3" s="49" t="s">
        <v>2</v>
      </c>
      <c r="L3" s="49" t="s">
        <v>121</v>
      </c>
      <c r="M3" s="49" t="s">
        <v>406</v>
      </c>
      <c r="O3" s="476" t="s">
        <v>73</v>
      </c>
      <c r="P3" s="477" t="s">
        <v>235</v>
      </c>
    </row>
    <row r="4" spans="1:16" x14ac:dyDescent="0.25">
      <c r="A4" s="223">
        <v>2</v>
      </c>
      <c r="B4" s="225" t="s">
        <v>289</v>
      </c>
      <c r="C4" s="224" t="s">
        <v>290</v>
      </c>
      <c r="D4" s="225" t="s">
        <v>289</v>
      </c>
      <c r="F4" s="226">
        <v>1965</v>
      </c>
      <c r="G4" s="215" t="s">
        <v>3</v>
      </c>
      <c r="H4" s="215" t="s">
        <v>4</v>
      </c>
      <c r="I4" s="489" t="s">
        <v>457</v>
      </c>
      <c r="J4" s="49" t="s">
        <v>5</v>
      </c>
      <c r="L4" s="49" t="s">
        <v>122</v>
      </c>
      <c r="M4" s="49" t="s">
        <v>407</v>
      </c>
      <c r="O4" s="476" t="s">
        <v>339</v>
      </c>
      <c r="P4" s="477" t="s">
        <v>340</v>
      </c>
    </row>
    <row r="5" spans="1:16" x14ac:dyDescent="0.25">
      <c r="A5" s="223">
        <v>3</v>
      </c>
      <c r="B5" s="225" t="s">
        <v>440</v>
      </c>
      <c r="C5" s="224" t="s">
        <v>439</v>
      </c>
      <c r="D5" s="225" t="s">
        <v>440</v>
      </c>
      <c r="F5" s="226">
        <v>1968</v>
      </c>
      <c r="G5" s="215" t="s">
        <v>6</v>
      </c>
      <c r="H5" s="215" t="s">
        <v>7</v>
      </c>
      <c r="I5" s="489" t="s">
        <v>215</v>
      </c>
      <c r="J5" s="49" t="s">
        <v>8</v>
      </c>
      <c r="L5" s="49" t="s">
        <v>123</v>
      </c>
      <c r="M5" s="49" t="s">
        <v>408</v>
      </c>
      <c r="O5" s="476" t="s">
        <v>264</v>
      </c>
      <c r="P5" s="477" t="s">
        <v>265</v>
      </c>
    </row>
    <row r="6" spans="1:16" x14ac:dyDescent="0.25">
      <c r="A6" s="223">
        <v>4</v>
      </c>
      <c r="B6" s="225" t="s">
        <v>73</v>
      </c>
      <c r="C6" s="224" t="s">
        <v>235</v>
      </c>
      <c r="D6" s="225" t="s">
        <v>73</v>
      </c>
      <c r="F6" s="226">
        <v>1970</v>
      </c>
      <c r="G6" s="215" t="s">
        <v>9</v>
      </c>
      <c r="H6" s="215" t="s">
        <v>10</v>
      </c>
      <c r="I6" s="489" t="s">
        <v>214</v>
      </c>
      <c r="J6" s="49" t="s">
        <v>11</v>
      </c>
      <c r="L6" s="49" t="s">
        <v>125</v>
      </c>
      <c r="M6" s="49" t="s">
        <v>409</v>
      </c>
      <c r="O6" s="476" t="s">
        <v>324</v>
      </c>
      <c r="P6" s="477" t="s">
        <v>325</v>
      </c>
    </row>
    <row r="7" spans="1:16" x14ac:dyDescent="0.25">
      <c r="A7" s="223">
        <v>5</v>
      </c>
      <c r="B7" s="225" t="s">
        <v>10</v>
      </c>
      <c r="C7" s="224" t="s">
        <v>214</v>
      </c>
      <c r="D7" s="225" t="s">
        <v>10</v>
      </c>
      <c r="F7" s="226">
        <v>1971</v>
      </c>
      <c r="G7" s="215" t="s">
        <v>12</v>
      </c>
      <c r="H7" s="215" t="s">
        <v>13</v>
      </c>
      <c r="I7" s="489" t="s">
        <v>245</v>
      </c>
      <c r="J7" s="49" t="s">
        <v>14</v>
      </c>
      <c r="L7" s="49" t="s">
        <v>124</v>
      </c>
      <c r="M7" s="49" t="s">
        <v>410</v>
      </c>
      <c r="O7" s="476" t="s">
        <v>25</v>
      </c>
      <c r="P7" s="477" t="s">
        <v>216</v>
      </c>
    </row>
    <row r="8" spans="1:16" x14ac:dyDescent="0.25">
      <c r="A8" s="223">
        <v>6</v>
      </c>
      <c r="B8" s="225" t="s">
        <v>339</v>
      </c>
      <c r="C8" s="224" t="s">
        <v>340</v>
      </c>
      <c r="D8" s="225" t="s">
        <v>339</v>
      </c>
      <c r="F8" s="226">
        <v>1973</v>
      </c>
      <c r="G8" s="215" t="s">
        <v>15</v>
      </c>
      <c r="H8" s="215" t="s">
        <v>16</v>
      </c>
      <c r="I8" s="489" t="s">
        <v>213</v>
      </c>
      <c r="J8" s="49" t="s">
        <v>17</v>
      </c>
      <c r="L8" s="49" t="s">
        <v>126</v>
      </c>
      <c r="M8" s="49" t="s">
        <v>411</v>
      </c>
      <c r="O8" s="476" t="s">
        <v>253</v>
      </c>
      <c r="P8" s="477" t="s">
        <v>254</v>
      </c>
    </row>
    <row r="9" spans="1:16" x14ac:dyDescent="0.25">
      <c r="A9" s="223">
        <v>7</v>
      </c>
      <c r="B9" s="225" t="s">
        <v>272</v>
      </c>
      <c r="C9" s="224" t="s">
        <v>273</v>
      </c>
      <c r="D9" s="225" t="s">
        <v>272</v>
      </c>
      <c r="F9" s="226">
        <v>1974</v>
      </c>
      <c r="G9" s="215" t="s">
        <v>18</v>
      </c>
      <c r="H9" s="215" t="s">
        <v>19</v>
      </c>
      <c r="I9" s="489" t="s">
        <v>218</v>
      </c>
      <c r="J9" s="49" t="s">
        <v>20</v>
      </c>
      <c r="L9" s="49" t="s">
        <v>127</v>
      </c>
      <c r="M9" s="49" t="s">
        <v>412</v>
      </c>
      <c r="O9" s="476" t="s">
        <v>202</v>
      </c>
      <c r="P9" s="477" t="s">
        <v>234</v>
      </c>
    </row>
    <row r="10" spans="1:16" x14ac:dyDescent="0.25">
      <c r="A10" s="223">
        <v>8</v>
      </c>
      <c r="B10" s="225" t="s">
        <v>264</v>
      </c>
      <c r="C10" s="224" t="s">
        <v>265</v>
      </c>
      <c r="D10" s="225" t="s">
        <v>264</v>
      </c>
      <c r="F10" s="226">
        <v>1975</v>
      </c>
      <c r="G10" s="215" t="s">
        <v>21</v>
      </c>
      <c r="H10" s="215" t="s">
        <v>1</v>
      </c>
      <c r="I10" s="489" t="s">
        <v>212</v>
      </c>
      <c r="J10" s="49" t="s">
        <v>2</v>
      </c>
      <c r="L10" s="49" t="s">
        <v>128</v>
      </c>
      <c r="M10" s="49" t="s">
        <v>413</v>
      </c>
      <c r="O10" s="476" t="s">
        <v>16</v>
      </c>
      <c r="P10" s="477" t="s">
        <v>213</v>
      </c>
    </row>
    <row r="11" spans="1:16" x14ac:dyDescent="0.25">
      <c r="A11" s="223">
        <v>9</v>
      </c>
      <c r="B11" s="225" t="s">
        <v>442</v>
      </c>
      <c r="C11" s="224" t="s">
        <v>441</v>
      </c>
      <c r="D11" s="225" t="s">
        <v>442</v>
      </c>
      <c r="F11" s="226">
        <v>1976</v>
      </c>
      <c r="G11" s="215" t="s">
        <v>22</v>
      </c>
      <c r="H11" s="215" t="s">
        <v>7</v>
      </c>
      <c r="I11" s="489" t="s">
        <v>215</v>
      </c>
      <c r="J11" s="49" t="s">
        <v>23</v>
      </c>
      <c r="L11" s="49" t="s">
        <v>129</v>
      </c>
      <c r="M11" s="49" t="s">
        <v>414</v>
      </c>
      <c r="O11" s="476" t="s">
        <v>4</v>
      </c>
      <c r="P11" s="477" t="s">
        <v>222</v>
      </c>
    </row>
    <row r="12" spans="1:16" x14ac:dyDescent="0.25">
      <c r="A12" s="223">
        <v>10</v>
      </c>
      <c r="B12" s="225" t="s">
        <v>25</v>
      </c>
      <c r="C12" s="224" t="s">
        <v>216</v>
      </c>
      <c r="D12" s="225" t="s">
        <v>25</v>
      </c>
      <c r="F12" s="226">
        <v>1977</v>
      </c>
      <c r="G12" s="215" t="s">
        <v>24</v>
      </c>
      <c r="H12" s="215" t="s">
        <v>25</v>
      </c>
      <c r="I12" s="489" t="s">
        <v>216</v>
      </c>
      <c r="J12" s="49" t="s">
        <v>26</v>
      </c>
      <c r="L12" s="49" t="s">
        <v>161</v>
      </c>
      <c r="M12" s="49" t="s">
        <v>415</v>
      </c>
      <c r="O12" s="476" t="s">
        <v>199</v>
      </c>
      <c r="P12" s="477" t="s">
        <v>266</v>
      </c>
    </row>
    <row r="13" spans="1:16" x14ac:dyDescent="0.25">
      <c r="A13" s="223">
        <v>11</v>
      </c>
      <c r="B13" s="225" t="s">
        <v>444</v>
      </c>
      <c r="C13" s="224" t="s">
        <v>443</v>
      </c>
      <c r="D13" s="225" t="s">
        <v>444</v>
      </c>
      <c r="F13" s="226">
        <v>1979</v>
      </c>
      <c r="G13" s="215" t="s">
        <v>27</v>
      </c>
      <c r="H13" s="215" t="s">
        <v>28</v>
      </c>
      <c r="I13" s="489" t="s">
        <v>225</v>
      </c>
      <c r="J13" s="49" t="s">
        <v>29</v>
      </c>
      <c r="L13" s="49" t="s">
        <v>162</v>
      </c>
      <c r="M13" s="49" t="s">
        <v>416</v>
      </c>
      <c r="O13" s="476" t="s">
        <v>309</v>
      </c>
      <c r="P13" s="477" t="s">
        <v>310</v>
      </c>
    </row>
    <row r="14" spans="1:16" x14ac:dyDescent="0.25">
      <c r="A14" s="223">
        <v>12</v>
      </c>
      <c r="B14" s="225" t="s">
        <v>253</v>
      </c>
      <c r="C14" s="224" t="s">
        <v>254</v>
      </c>
      <c r="D14" s="225" t="s">
        <v>253</v>
      </c>
      <c r="F14" s="226">
        <v>1980</v>
      </c>
      <c r="G14" s="215" t="s">
        <v>30</v>
      </c>
      <c r="H14" s="215" t="s">
        <v>31</v>
      </c>
      <c r="I14" s="489" t="s">
        <v>246</v>
      </c>
      <c r="J14" s="49" t="s">
        <v>32</v>
      </c>
      <c r="L14" s="49" t="s">
        <v>163</v>
      </c>
      <c r="M14" s="49" t="s">
        <v>417</v>
      </c>
      <c r="O14" s="476" t="s">
        <v>326</v>
      </c>
      <c r="P14" s="477" t="s">
        <v>327</v>
      </c>
    </row>
    <row r="15" spans="1:16" ht="15" x14ac:dyDescent="0.25">
      <c r="A15" s="223">
        <v>13</v>
      </c>
      <c r="B15" s="225" t="s">
        <v>446</v>
      </c>
      <c r="C15" s="224" t="s">
        <v>445</v>
      </c>
      <c r="D15" s="225" t="s">
        <v>446</v>
      </c>
      <c r="F15" s="226">
        <v>1981</v>
      </c>
      <c r="G15" s="215" t="s">
        <v>33</v>
      </c>
      <c r="H15" s="215" t="s">
        <v>34</v>
      </c>
      <c r="I15" s="489" t="s">
        <v>223</v>
      </c>
      <c r="J15" s="49" t="s">
        <v>35</v>
      </c>
      <c r="L15" s="49" t="s">
        <v>164</v>
      </c>
      <c r="M15" s="49" t="s">
        <v>418</v>
      </c>
      <c r="O15" s="476" t="s">
        <v>281</v>
      </c>
      <c r="P15" s="478" t="s">
        <v>282</v>
      </c>
    </row>
    <row r="16" spans="1:16" x14ac:dyDescent="0.25">
      <c r="A16" s="223">
        <v>14</v>
      </c>
      <c r="B16" s="225" t="s">
        <v>448</v>
      </c>
      <c r="C16" s="224" t="s">
        <v>447</v>
      </c>
      <c r="D16" s="225" t="s">
        <v>448</v>
      </c>
      <c r="F16" s="226">
        <v>1982</v>
      </c>
      <c r="G16" s="215" t="s">
        <v>36</v>
      </c>
      <c r="H16" s="215" t="s">
        <v>1</v>
      </c>
      <c r="I16" s="489" t="s">
        <v>212</v>
      </c>
      <c r="J16" s="49" t="s">
        <v>2</v>
      </c>
      <c r="L16" s="49" t="s">
        <v>165</v>
      </c>
      <c r="M16" s="49" t="s">
        <v>419</v>
      </c>
      <c r="O16" s="476" t="s">
        <v>31</v>
      </c>
      <c r="P16" s="477" t="s">
        <v>246</v>
      </c>
    </row>
    <row r="17" spans="1:16" x14ac:dyDescent="0.25">
      <c r="A17" s="223">
        <v>15</v>
      </c>
      <c r="B17" s="225" t="s">
        <v>202</v>
      </c>
      <c r="C17" s="224" t="s">
        <v>234</v>
      </c>
      <c r="D17" s="225" t="s">
        <v>202</v>
      </c>
      <c r="F17" s="226">
        <v>1983</v>
      </c>
      <c r="G17" s="215" t="s">
        <v>37</v>
      </c>
      <c r="H17" s="215" t="s">
        <v>38</v>
      </c>
      <c r="I17" s="489" t="s">
        <v>219</v>
      </c>
      <c r="J17" s="49" t="s">
        <v>39</v>
      </c>
      <c r="L17" s="49" t="s">
        <v>166</v>
      </c>
      <c r="M17" s="49" t="s">
        <v>420</v>
      </c>
      <c r="O17" s="476" t="s">
        <v>89</v>
      </c>
      <c r="P17" s="477" t="s">
        <v>236</v>
      </c>
    </row>
    <row r="18" spans="1:16" x14ac:dyDescent="0.25">
      <c r="A18" s="223">
        <v>16</v>
      </c>
      <c r="B18" s="225" t="s">
        <v>16</v>
      </c>
      <c r="C18" s="224" t="s">
        <v>213</v>
      </c>
      <c r="D18" s="225" t="s">
        <v>16</v>
      </c>
      <c r="F18" s="226">
        <v>1984</v>
      </c>
      <c r="G18" s="215" t="s">
        <v>40</v>
      </c>
      <c r="H18" s="215" t="s">
        <v>10</v>
      </c>
      <c r="I18" s="489" t="s">
        <v>214</v>
      </c>
      <c r="J18" s="49" t="s">
        <v>41</v>
      </c>
      <c r="L18" s="49" t="s">
        <v>167</v>
      </c>
      <c r="M18" s="49" t="s">
        <v>421</v>
      </c>
      <c r="O18" s="476" t="s">
        <v>298</v>
      </c>
      <c r="P18" s="477" t="s">
        <v>299</v>
      </c>
    </row>
    <row r="19" spans="1:16" x14ac:dyDescent="0.25">
      <c r="A19" s="223">
        <v>17</v>
      </c>
      <c r="B19" s="225" t="s">
        <v>450</v>
      </c>
      <c r="C19" s="224" t="s">
        <v>449</v>
      </c>
      <c r="D19" s="225" t="s">
        <v>450</v>
      </c>
      <c r="F19" s="226">
        <v>1985</v>
      </c>
      <c r="G19" s="215" t="s">
        <v>42</v>
      </c>
      <c r="H19" s="215" t="s">
        <v>34</v>
      </c>
      <c r="I19" s="489" t="s">
        <v>223</v>
      </c>
      <c r="J19" s="49" t="s">
        <v>43</v>
      </c>
      <c r="L19" s="49" t="s">
        <v>168</v>
      </c>
      <c r="M19" s="49" t="s">
        <v>422</v>
      </c>
      <c r="O19" s="476" t="s">
        <v>328</v>
      </c>
      <c r="P19" s="477" t="s">
        <v>329</v>
      </c>
    </row>
    <row r="20" spans="1:16" ht="15" x14ac:dyDescent="0.25">
      <c r="A20" s="223">
        <v>18</v>
      </c>
      <c r="B20" s="225" t="s">
        <v>452</v>
      </c>
      <c r="C20" s="224" t="s">
        <v>451</v>
      </c>
      <c r="D20" s="225" t="s">
        <v>452</v>
      </c>
      <c r="F20" s="226">
        <v>1986</v>
      </c>
      <c r="G20" s="215" t="s">
        <v>44</v>
      </c>
      <c r="H20" s="215" t="s">
        <v>45</v>
      </c>
      <c r="I20" s="489" t="s">
        <v>221</v>
      </c>
      <c r="J20" s="49" t="s">
        <v>46</v>
      </c>
      <c r="L20" s="49" t="s">
        <v>169</v>
      </c>
      <c r="M20" s="49" t="s">
        <v>423</v>
      </c>
      <c r="O20" s="476" t="s">
        <v>66</v>
      </c>
      <c r="P20" s="478" t="s">
        <v>291</v>
      </c>
    </row>
    <row r="21" spans="1:16" x14ac:dyDescent="0.25">
      <c r="A21" s="223">
        <v>19</v>
      </c>
      <c r="B21" s="225" t="s">
        <v>454</v>
      </c>
      <c r="C21" s="224" t="s">
        <v>453</v>
      </c>
      <c r="D21" s="225" t="s">
        <v>454</v>
      </c>
      <c r="F21" s="226">
        <v>1988</v>
      </c>
      <c r="G21" s="215" t="s">
        <v>47</v>
      </c>
      <c r="H21" s="215" t="s">
        <v>4</v>
      </c>
      <c r="I21" s="489" t="s">
        <v>457</v>
      </c>
      <c r="J21" s="49" t="s">
        <v>48</v>
      </c>
      <c r="O21" s="476" t="s">
        <v>311</v>
      </c>
      <c r="P21" s="477" t="s">
        <v>312</v>
      </c>
    </row>
    <row r="22" spans="1:16" x14ac:dyDescent="0.25">
      <c r="A22" s="223">
        <v>20</v>
      </c>
      <c r="B22" s="225" t="s">
        <v>456</v>
      </c>
      <c r="C22" s="224" t="s">
        <v>455</v>
      </c>
      <c r="D22" s="225" t="s">
        <v>456</v>
      </c>
      <c r="F22" s="226">
        <v>1990</v>
      </c>
      <c r="G22" s="215" t="s">
        <v>49</v>
      </c>
      <c r="H22" s="215" t="s">
        <v>10</v>
      </c>
      <c r="I22" s="489" t="s">
        <v>214</v>
      </c>
      <c r="J22" s="49" t="s">
        <v>41</v>
      </c>
      <c r="L22" s="49" t="s">
        <v>133</v>
      </c>
      <c r="M22" s="49" t="s">
        <v>565</v>
      </c>
      <c r="O22" s="476" t="s">
        <v>200</v>
      </c>
      <c r="P22" s="477" t="s">
        <v>228</v>
      </c>
    </row>
    <row r="23" spans="1:16" x14ac:dyDescent="0.25">
      <c r="A23" s="223">
        <v>21</v>
      </c>
      <c r="B23" s="225" t="s">
        <v>4</v>
      </c>
      <c r="C23" s="224" t="s">
        <v>457</v>
      </c>
      <c r="D23" s="225" t="s">
        <v>4</v>
      </c>
      <c r="F23" s="226">
        <v>1991</v>
      </c>
      <c r="G23" s="215" t="s">
        <v>50</v>
      </c>
      <c r="H23" s="215" t="s">
        <v>51</v>
      </c>
      <c r="I23" s="489" t="s">
        <v>217</v>
      </c>
      <c r="J23" s="49" t="s">
        <v>52</v>
      </c>
      <c r="L23" s="49" t="s">
        <v>134</v>
      </c>
      <c r="M23" s="49" t="s">
        <v>566</v>
      </c>
      <c r="O23" s="476" t="s">
        <v>209</v>
      </c>
      <c r="P23" s="477" t="s">
        <v>313</v>
      </c>
    </row>
    <row r="24" spans="1:16" x14ac:dyDescent="0.25">
      <c r="A24" s="223">
        <v>22</v>
      </c>
      <c r="B24" s="225" t="s">
        <v>199</v>
      </c>
      <c r="C24" s="224" t="s">
        <v>266</v>
      </c>
      <c r="D24" s="225" t="s">
        <v>199</v>
      </c>
      <c r="F24" s="226">
        <v>1992</v>
      </c>
      <c r="G24" s="215" t="s">
        <v>53</v>
      </c>
      <c r="H24" s="215" t="s">
        <v>7</v>
      </c>
      <c r="I24" s="489" t="s">
        <v>215</v>
      </c>
      <c r="J24" s="49" t="s">
        <v>54</v>
      </c>
      <c r="L24" s="49" t="s">
        <v>135</v>
      </c>
      <c r="M24" s="49" t="s">
        <v>567</v>
      </c>
      <c r="O24" s="476" t="s">
        <v>197</v>
      </c>
      <c r="P24" s="477" t="s">
        <v>220</v>
      </c>
    </row>
    <row r="25" spans="1:16" x14ac:dyDescent="0.25">
      <c r="A25" s="223">
        <v>23</v>
      </c>
      <c r="B25" s="225" t="s">
        <v>309</v>
      </c>
      <c r="C25" s="224" t="s">
        <v>310</v>
      </c>
      <c r="D25" s="225" t="s">
        <v>309</v>
      </c>
      <c r="F25" s="226">
        <v>1993</v>
      </c>
      <c r="G25" s="215" t="s">
        <v>55</v>
      </c>
      <c r="H25" s="215" t="s">
        <v>56</v>
      </c>
      <c r="I25" s="489" t="s">
        <v>242</v>
      </c>
      <c r="J25" s="49" t="s">
        <v>57</v>
      </c>
      <c r="L25" s="49" t="s">
        <v>136</v>
      </c>
      <c r="M25" s="49" t="s">
        <v>568</v>
      </c>
      <c r="O25" s="476" t="s">
        <v>314</v>
      </c>
      <c r="P25" s="477" t="s">
        <v>315</v>
      </c>
    </row>
    <row r="26" spans="1:16" x14ac:dyDescent="0.25">
      <c r="A26" s="223">
        <v>24</v>
      </c>
      <c r="B26" s="225" t="s">
        <v>326</v>
      </c>
      <c r="C26" s="224" t="s">
        <v>327</v>
      </c>
      <c r="D26" s="225" t="s">
        <v>326</v>
      </c>
      <c r="F26" s="226">
        <v>1994</v>
      </c>
      <c r="G26" s="215" t="s">
        <v>58</v>
      </c>
      <c r="H26" s="215" t="s">
        <v>25</v>
      </c>
      <c r="I26" s="489" t="s">
        <v>216</v>
      </c>
      <c r="J26" s="49" t="s">
        <v>59</v>
      </c>
      <c r="L26" s="49" t="s">
        <v>137</v>
      </c>
      <c r="M26" s="49" t="s">
        <v>569</v>
      </c>
      <c r="O26" s="476" t="s">
        <v>283</v>
      </c>
      <c r="P26" s="477" t="s">
        <v>284</v>
      </c>
    </row>
    <row r="27" spans="1:16" x14ac:dyDescent="0.25">
      <c r="A27" s="223">
        <v>25</v>
      </c>
      <c r="B27" s="225" t="s">
        <v>459</v>
      </c>
      <c r="C27" s="224" t="s">
        <v>458</v>
      </c>
      <c r="D27" s="225" t="s">
        <v>459</v>
      </c>
      <c r="F27" s="226">
        <v>1995</v>
      </c>
      <c r="G27" s="215" t="s">
        <v>60</v>
      </c>
      <c r="H27" s="215" t="s">
        <v>51</v>
      </c>
      <c r="I27" s="489" t="s">
        <v>217</v>
      </c>
      <c r="J27" s="49" t="s">
        <v>61</v>
      </c>
      <c r="L27" s="49" t="s">
        <v>138</v>
      </c>
      <c r="M27" s="49" t="s">
        <v>570</v>
      </c>
      <c r="O27" s="476" t="s">
        <v>341</v>
      </c>
      <c r="P27" s="477" t="s">
        <v>342</v>
      </c>
    </row>
    <row r="28" spans="1:16" ht="15" x14ac:dyDescent="0.25">
      <c r="A28" s="223">
        <v>26</v>
      </c>
      <c r="B28" s="225" t="s">
        <v>281</v>
      </c>
      <c r="C28" s="224" t="s">
        <v>282</v>
      </c>
      <c r="D28" s="225" t="s">
        <v>281</v>
      </c>
      <c r="F28" s="226">
        <v>1996</v>
      </c>
      <c r="G28" s="215" t="s">
        <v>62</v>
      </c>
      <c r="H28" s="215" t="s">
        <v>63</v>
      </c>
      <c r="I28" s="489" t="s">
        <v>230</v>
      </c>
      <c r="J28" s="49" t="s">
        <v>64</v>
      </c>
      <c r="L28" s="49" t="s">
        <v>139</v>
      </c>
      <c r="M28" s="49" t="s">
        <v>571</v>
      </c>
      <c r="O28" s="476" t="s">
        <v>237</v>
      </c>
      <c r="P28" s="478" t="s">
        <v>238</v>
      </c>
    </row>
    <row r="29" spans="1:16" x14ac:dyDescent="0.25">
      <c r="A29" s="223">
        <v>27</v>
      </c>
      <c r="B29" s="225" t="s">
        <v>461</v>
      </c>
      <c r="C29" s="224" t="s">
        <v>460</v>
      </c>
      <c r="D29" s="225" t="s">
        <v>461</v>
      </c>
      <c r="F29" s="226">
        <v>1999</v>
      </c>
      <c r="G29" s="215" t="s">
        <v>65</v>
      </c>
      <c r="H29" s="215" t="s">
        <v>66</v>
      </c>
      <c r="I29" s="489" t="s">
        <v>291</v>
      </c>
      <c r="J29" s="49" t="s">
        <v>67</v>
      </c>
      <c r="L29" s="49" t="s">
        <v>140</v>
      </c>
      <c r="M29" s="49" t="s">
        <v>572</v>
      </c>
      <c r="O29" s="476" t="s">
        <v>1</v>
      </c>
      <c r="P29" s="477" t="s">
        <v>212</v>
      </c>
    </row>
    <row r="30" spans="1:16" x14ac:dyDescent="0.25">
      <c r="A30" s="223">
        <v>28</v>
      </c>
      <c r="B30" s="225" t="s">
        <v>463</v>
      </c>
      <c r="C30" s="224" t="s">
        <v>462</v>
      </c>
      <c r="D30" s="225" t="s">
        <v>463</v>
      </c>
      <c r="F30" s="226">
        <v>2000</v>
      </c>
      <c r="G30" s="215" t="s">
        <v>68</v>
      </c>
      <c r="H30" s="215" t="s">
        <v>69</v>
      </c>
      <c r="I30" s="489" t="s">
        <v>243</v>
      </c>
      <c r="J30" s="49" t="s">
        <v>70</v>
      </c>
      <c r="L30" s="49" t="s">
        <v>141</v>
      </c>
      <c r="M30" s="49" t="s">
        <v>573</v>
      </c>
      <c r="O30" s="476" t="s">
        <v>300</v>
      </c>
      <c r="P30" s="477" t="s">
        <v>301</v>
      </c>
    </row>
    <row r="31" spans="1:16" x14ac:dyDescent="0.25">
      <c r="A31" s="223">
        <v>29</v>
      </c>
      <c r="B31" s="225" t="s">
        <v>31</v>
      </c>
      <c r="C31" s="224" t="s">
        <v>246</v>
      </c>
      <c r="D31" s="225" t="s">
        <v>31</v>
      </c>
      <c r="F31" s="226">
        <v>2001</v>
      </c>
      <c r="G31" s="215" t="s">
        <v>71</v>
      </c>
      <c r="H31" s="215" t="s">
        <v>34</v>
      </c>
      <c r="I31" s="489" t="s">
        <v>223</v>
      </c>
      <c r="J31" s="49" t="s">
        <v>43</v>
      </c>
      <c r="L31" s="49" t="s">
        <v>142</v>
      </c>
      <c r="M31" s="49" t="s">
        <v>574</v>
      </c>
      <c r="O31" s="476" t="s">
        <v>10</v>
      </c>
      <c r="P31" s="477" t="s">
        <v>214</v>
      </c>
    </row>
    <row r="32" spans="1:16" x14ac:dyDescent="0.25">
      <c r="A32" s="223">
        <v>30</v>
      </c>
      <c r="B32" s="225" t="s">
        <v>89</v>
      </c>
      <c r="C32" s="224" t="s">
        <v>236</v>
      </c>
      <c r="D32" s="225" t="s">
        <v>89</v>
      </c>
      <c r="F32" s="226">
        <v>2002</v>
      </c>
      <c r="G32" s="215" t="s">
        <v>72</v>
      </c>
      <c r="H32" s="215" t="s">
        <v>73</v>
      </c>
      <c r="I32" s="489" t="s">
        <v>235</v>
      </c>
      <c r="J32" s="49" t="s">
        <v>74</v>
      </c>
      <c r="L32" s="49" t="s">
        <v>143</v>
      </c>
      <c r="M32" s="49" t="s">
        <v>575</v>
      </c>
      <c r="O32" s="476" t="s">
        <v>343</v>
      </c>
      <c r="P32" s="477" t="s">
        <v>344</v>
      </c>
    </row>
    <row r="33" spans="1:16" x14ac:dyDescent="0.25">
      <c r="A33" s="223">
        <v>31</v>
      </c>
      <c r="B33" s="225" t="s">
        <v>311</v>
      </c>
      <c r="C33" s="224" t="s">
        <v>312</v>
      </c>
      <c r="D33" s="225" t="s">
        <v>311</v>
      </c>
      <c r="F33" s="226">
        <v>2004</v>
      </c>
      <c r="G33" s="215" t="s">
        <v>75</v>
      </c>
      <c r="H33" s="215" t="s">
        <v>25</v>
      </c>
      <c r="I33" s="489" t="s">
        <v>216</v>
      </c>
      <c r="J33" s="49" t="s">
        <v>76</v>
      </c>
      <c r="L33" s="49" t="s">
        <v>144</v>
      </c>
      <c r="M33" s="49" t="s">
        <v>576</v>
      </c>
      <c r="O33" s="476" t="s">
        <v>255</v>
      </c>
      <c r="P33" s="477" t="s">
        <v>256</v>
      </c>
    </row>
    <row r="34" spans="1:16" x14ac:dyDescent="0.25">
      <c r="A34" s="223">
        <v>32</v>
      </c>
      <c r="B34" s="225" t="s">
        <v>298</v>
      </c>
      <c r="C34" s="224" t="s">
        <v>299</v>
      </c>
      <c r="D34" s="225" t="s">
        <v>298</v>
      </c>
      <c r="F34" s="226">
        <v>2006</v>
      </c>
      <c r="G34" s="215" t="s">
        <v>77</v>
      </c>
      <c r="H34" s="215" t="s">
        <v>78</v>
      </c>
      <c r="I34" s="489" t="s">
        <v>539</v>
      </c>
      <c r="J34" s="49" t="s">
        <v>79</v>
      </c>
      <c r="L34" s="49" t="s">
        <v>145</v>
      </c>
      <c r="M34" s="49" t="s">
        <v>577</v>
      </c>
      <c r="O34" s="476" t="s">
        <v>102</v>
      </c>
      <c r="P34" s="477" t="s">
        <v>232</v>
      </c>
    </row>
    <row r="35" spans="1:16" x14ac:dyDescent="0.25">
      <c r="A35" s="223">
        <v>33</v>
      </c>
      <c r="B35" s="225" t="s">
        <v>465</v>
      </c>
      <c r="C35" s="224" t="s">
        <v>464</v>
      </c>
      <c r="D35" s="225" t="s">
        <v>465</v>
      </c>
      <c r="F35" s="226">
        <v>2007</v>
      </c>
      <c r="G35" s="215" t="s">
        <v>80</v>
      </c>
      <c r="H35" s="215" t="s">
        <v>81</v>
      </c>
      <c r="I35" s="489" t="s">
        <v>280</v>
      </c>
      <c r="J35" s="49" t="s">
        <v>82</v>
      </c>
      <c r="L35" s="49" t="s">
        <v>146</v>
      </c>
      <c r="M35" s="49" t="s">
        <v>578</v>
      </c>
      <c r="O35" s="476" t="s">
        <v>81</v>
      </c>
      <c r="P35" s="477" t="s">
        <v>280</v>
      </c>
    </row>
    <row r="36" spans="1:16" x14ac:dyDescent="0.25">
      <c r="A36" s="223">
        <v>34</v>
      </c>
      <c r="B36" s="225" t="s">
        <v>467</v>
      </c>
      <c r="C36" s="224" t="s">
        <v>466</v>
      </c>
      <c r="D36" s="225" t="s">
        <v>467</v>
      </c>
      <c r="F36" s="226">
        <v>2009</v>
      </c>
      <c r="G36" s="215" t="s">
        <v>83</v>
      </c>
      <c r="H36" s="215" t="s">
        <v>69</v>
      </c>
      <c r="I36" s="489" t="s">
        <v>243</v>
      </c>
      <c r="J36" s="49" t="s">
        <v>70</v>
      </c>
      <c r="L36" s="49" t="s">
        <v>147</v>
      </c>
      <c r="M36" s="49" t="s">
        <v>579</v>
      </c>
      <c r="O36" s="476" t="s">
        <v>92</v>
      </c>
      <c r="P36" s="477" t="s">
        <v>269</v>
      </c>
    </row>
    <row r="37" spans="1:16" x14ac:dyDescent="0.25">
      <c r="A37" s="223">
        <v>35</v>
      </c>
      <c r="B37" s="225" t="s">
        <v>328</v>
      </c>
      <c r="C37" s="224" t="s">
        <v>468</v>
      </c>
      <c r="D37" s="225" t="s">
        <v>328</v>
      </c>
      <c r="F37" s="226">
        <v>2010</v>
      </c>
      <c r="G37" s="215" t="s">
        <v>84</v>
      </c>
      <c r="H37" s="215" t="s">
        <v>38</v>
      </c>
      <c r="I37" s="489" t="s">
        <v>219</v>
      </c>
      <c r="J37" s="49" t="s">
        <v>85</v>
      </c>
      <c r="L37" s="49" t="s">
        <v>148</v>
      </c>
      <c r="M37" s="49" t="s">
        <v>580</v>
      </c>
      <c r="O37" s="476" t="s">
        <v>278</v>
      </c>
      <c r="P37" s="477" t="s">
        <v>279</v>
      </c>
    </row>
    <row r="38" spans="1:16" ht="15" x14ac:dyDescent="0.25">
      <c r="A38" s="223">
        <v>36</v>
      </c>
      <c r="B38" s="225" t="s">
        <v>95</v>
      </c>
      <c r="C38" s="224" t="s">
        <v>469</v>
      </c>
      <c r="D38" s="225" t="s">
        <v>95</v>
      </c>
      <c r="F38" s="226">
        <v>2011</v>
      </c>
      <c r="G38" s="215" t="s">
        <v>86</v>
      </c>
      <c r="H38" s="215" t="s">
        <v>4</v>
      </c>
      <c r="I38" s="489" t="s">
        <v>457</v>
      </c>
      <c r="J38" s="49" t="s">
        <v>87</v>
      </c>
      <c r="L38" s="49" t="s">
        <v>149</v>
      </c>
      <c r="M38" s="49" t="s">
        <v>581</v>
      </c>
      <c r="O38" s="476" t="s">
        <v>270</v>
      </c>
      <c r="P38" s="478" t="s">
        <v>271</v>
      </c>
    </row>
    <row r="39" spans="1:16" x14ac:dyDescent="0.25">
      <c r="A39" s="223">
        <v>37</v>
      </c>
      <c r="B39" s="225" t="s">
        <v>285</v>
      </c>
      <c r="C39" s="224" t="s">
        <v>470</v>
      </c>
      <c r="D39" s="225" t="s">
        <v>285</v>
      </c>
      <c r="F39" s="226">
        <v>2013</v>
      </c>
      <c r="G39" s="215" t="s">
        <v>88</v>
      </c>
      <c r="H39" s="215" t="s">
        <v>89</v>
      </c>
      <c r="I39" s="489" t="s">
        <v>236</v>
      </c>
      <c r="J39" s="49" t="s">
        <v>90</v>
      </c>
      <c r="L39" s="49" t="s">
        <v>150</v>
      </c>
      <c r="M39" s="49" t="s">
        <v>582</v>
      </c>
      <c r="O39" s="476" t="s">
        <v>259</v>
      </c>
      <c r="P39" s="477" t="s">
        <v>428</v>
      </c>
    </row>
    <row r="40" spans="1:16" x14ac:dyDescent="0.25">
      <c r="A40" s="223">
        <v>38</v>
      </c>
      <c r="B40" s="225" t="s">
        <v>66</v>
      </c>
      <c r="C40" s="224" t="s">
        <v>291</v>
      </c>
      <c r="D40" s="225" t="s">
        <v>66</v>
      </c>
      <c r="F40" s="226">
        <v>2014</v>
      </c>
      <c r="G40" s="215" t="s">
        <v>91</v>
      </c>
      <c r="H40" s="215" t="s">
        <v>92</v>
      </c>
      <c r="I40" s="489" t="s">
        <v>269</v>
      </c>
      <c r="J40" s="49" t="s">
        <v>93</v>
      </c>
      <c r="L40" s="49" t="s">
        <v>151</v>
      </c>
      <c r="M40" s="49" t="s">
        <v>583</v>
      </c>
      <c r="O40" s="476" t="s">
        <v>51</v>
      </c>
      <c r="P40" s="477" t="s">
        <v>217</v>
      </c>
    </row>
    <row r="41" spans="1:16" x14ac:dyDescent="0.25">
      <c r="A41" s="223">
        <v>39</v>
      </c>
      <c r="B41" s="225" t="s">
        <v>197</v>
      </c>
      <c r="C41" s="224" t="s">
        <v>220</v>
      </c>
      <c r="D41" s="225" t="s">
        <v>197</v>
      </c>
      <c r="F41" s="226">
        <v>2015</v>
      </c>
      <c r="G41" s="215" t="s">
        <v>94</v>
      </c>
      <c r="H41" s="215" t="s">
        <v>95</v>
      </c>
      <c r="I41" s="489" t="s">
        <v>469</v>
      </c>
      <c r="J41" s="49" t="s">
        <v>96</v>
      </c>
      <c r="L41" s="49" t="s">
        <v>152</v>
      </c>
      <c r="M41" s="49" t="s">
        <v>584</v>
      </c>
      <c r="O41" s="476" t="s">
        <v>285</v>
      </c>
      <c r="P41" s="477" t="s">
        <v>286</v>
      </c>
    </row>
    <row r="42" spans="1:16" x14ac:dyDescent="0.25">
      <c r="A42" s="223">
        <v>40</v>
      </c>
      <c r="B42" s="225" t="s">
        <v>472</v>
      </c>
      <c r="C42" s="224" t="s">
        <v>471</v>
      </c>
      <c r="D42" s="225" t="s">
        <v>472</v>
      </c>
      <c r="F42" s="226">
        <v>2016</v>
      </c>
      <c r="G42" s="215" t="s">
        <v>97</v>
      </c>
      <c r="H42" s="215" t="s">
        <v>78</v>
      </c>
      <c r="I42" s="489" t="s">
        <v>539</v>
      </c>
      <c r="J42" s="49" t="s">
        <v>98</v>
      </c>
      <c r="L42" s="49" t="s">
        <v>153</v>
      </c>
      <c r="M42" s="49" t="s">
        <v>585</v>
      </c>
      <c r="O42" s="476" t="s">
        <v>239</v>
      </c>
      <c r="P42" s="477" t="s">
        <v>240</v>
      </c>
    </row>
    <row r="43" spans="1:16" ht="15" x14ac:dyDescent="0.25">
      <c r="A43" s="223">
        <v>41</v>
      </c>
      <c r="B43" s="225" t="s">
        <v>474</v>
      </c>
      <c r="C43" s="224" t="s">
        <v>473</v>
      </c>
      <c r="D43" s="225" t="s">
        <v>474</v>
      </c>
      <c r="F43" s="226">
        <v>2017</v>
      </c>
      <c r="G43" s="215" t="s">
        <v>99</v>
      </c>
      <c r="H43" s="215" t="s">
        <v>10</v>
      </c>
      <c r="I43" s="489" t="s">
        <v>214</v>
      </c>
      <c r="J43" s="49" t="s">
        <v>100</v>
      </c>
      <c r="L43" s="49" t="s">
        <v>154</v>
      </c>
      <c r="M43" s="49" t="s">
        <v>586</v>
      </c>
      <c r="O43" s="476" t="s">
        <v>205</v>
      </c>
      <c r="P43" s="478" t="s">
        <v>261</v>
      </c>
    </row>
    <row r="44" spans="1:16" x14ac:dyDescent="0.25">
      <c r="A44" s="223">
        <v>42</v>
      </c>
      <c r="B44" s="225" t="s">
        <v>283</v>
      </c>
      <c r="C44" s="224" t="s">
        <v>284</v>
      </c>
      <c r="D44" s="225" t="s">
        <v>283</v>
      </c>
      <c r="F44" s="226">
        <v>2018</v>
      </c>
      <c r="G44" s="215" t="s">
        <v>101</v>
      </c>
      <c r="H44" s="215" t="s">
        <v>102</v>
      </c>
      <c r="I44" s="489" t="s">
        <v>232</v>
      </c>
      <c r="J44" s="49" t="s">
        <v>103</v>
      </c>
      <c r="L44" s="49" t="s">
        <v>155</v>
      </c>
      <c r="M44" s="49" t="s">
        <v>587</v>
      </c>
      <c r="O44" s="476" t="s">
        <v>330</v>
      </c>
      <c r="P44" s="477" t="s">
        <v>331</v>
      </c>
    </row>
    <row r="45" spans="1:16" x14ac:dyDescent="0.25">
      <c r="A45" s="223">
        <v>43</v>
      </c>
      <c r="B45" s="225" t="s">
        <v>34</v>
      </c>
      <c r="C45" s="224" t="s">
        <v>223</v>
      </c>
      <c r="D45" s="225" t="s">
        <v>34</v>
      </c>
      <c r="F45" s="226">
        <v>2019</v>
      </c>
      <c r="G45" s="215" t="s">
        <v>104</v>
      </c>
      <c r="H45" s="215" t="s">
        <v>89</v>
      </c>
      <c r="I45" s="489" t="s">
        <v>236</v>
      </c>
      <c r="J45" s="49" t="s">
        <v>105</v>
      </c>
      <c r="L45" s="49" t="s">
        <v>156</v>
      </c>
      <c r="M45" s="49" t="s">
        <v>588</v>
      </c>
      <c r="O45" s="476" t="s">
        <v>95</v>
      </c>
      <c r="P45" s="477" t="s">
        <v>244</v>
      </c>
    </row>
    <row r="46" spans="1:16" x14ac:dyDescent="0.25">
      <c r="A46" s="223">
        <v>44</v>
      </c>
      <c r="B46" s="225" t="s">
        <v>314</v>
      </c>
      <c r="C46" s="224" t="s">
        <v>315</v>
      </c>
      <c r="D46" s="225" t="s">
        <v>314</v>
      </c>
      <c r="F46" s="226">
        <v>2021</v>
      </c>
      <c r="G46" s="215" t="s">
        <v>106</v>
      </c>
      <c r="H46" s="215" t="s">
        <v>107</v>
      </c>
      <c r="I46" s="489" t="s">
        <v>252</v>
      </c>
      <c r="J46" s="49" t="s">
        <v>108</v>
      </c>
      <c r="L46" s="49" t="s">
        <v>157</v>
      </c>
      <c r="M46" s="49" t="s">
        <v>589</v>
      </c>
      <c r="O46" s="476" t="s">
        <v>302</v>
      </c>
      <c r="P46" s="477" t="s">
        <v>303</v>
      </c>
    </row>
    <row r="47" spans="1:16" x14ac:dyDescent="0.25">
      <c r="A47" s="223">
        <v>45</v>
      </c>
      <c r="B47" s="225" t="s">
        <v>476</v>
      </c>
      <c r="C47" s="224" t="s">
        <v>475</v>
      </c>
      <c r="D47" s="225" t="s">
        <v>476</v>
      </c>
      <c r="F47" s="226">
        <v>2022</v>
      </c>
      <c r="G47" s="215" t="str">
        <f>'enter-data'!D71</f>
        <v>45.</v>
      </c>
      <c r="H47" s="215" t="str">
        <f>'enter-data'!E71</f>
        <v>AUT</v>
      </c>
      <c r="I47" s="489" t="s">
        <v>216</v>
      </c>
      <c r="J47" s="49" t="str">
        <f>'enter-data'!F71</f>
        <v>Güssing</v>
      </c>
      <c r="L47" s="49" t="s">
        <v>159</v>
      </c>
      <c r="M47" s="49" t="s">
        <v>590</v>
      </c>
      <c r="O47" s="476" t="s">
        <v>257</v>
      </c>
      <c r="P47" s="479" t="s">
        <v>258</v>
      </c>
    </row>
    <row r="48" spans="1:16" x14ac:dyDescent="0.25">
      <c r="A48" s="223">
        <v>46</v>
      </c>
      <c r="B48" s="225" t="s">
        <v>7</v>
      </c>
      <c r="C48" s="224" t="s">
        <v>215</v>
      </c>
      <c r="D48" s="225" t="s">
        <v>7</v>
      </c>
      <c r="F48" s="226" t="str">
        <f>IF(G48&lt;&gt;" "," ",'enter-data'!C72)</f>
        <v xml:space="preserve"> </v>
      </c>
      <c r="G48" s="215">
        <f>'enter-data'!D72</f>
        <v>0</v>
      </c>
      <c r="H48" s="215">
        <f>'enter-data'!E72</f>
        <v>0</v>
      </c>
      <c r="I48" s="489" t="str">
        <f t="shared" ref="I48:I76" si="0">IF(ISERROR(VLOOKUP(H48,B48:C187,2,FALSE)),"",ISERROR(VLOOKUP(H48,B48:C187,2,FALSE)))</f>
        <v/>
      </c>
      <c r="J48" s="49">
        <f>'enter-data'!F72</f>
        <v>0</v>
      </c>
      <c r="K48" s="485"/>
      <c r="L48" s="49" t="s">
        <v>158</v>
      </c>
      <c r="M48" s="49" t="s">
        <v>591</v>
      </c>
      <c r="O48" s="476" t="s">
        <v>247</v>
      </c>
      <c r="P48" s="479" t="s">
        <v>248</v>
      </c>
    </row>
    <row r="49" spans="1:16" x14ac:dyDescent="0.25">
      <c r="A49" s="223">
        <v>47</v>
      </c>
      <c r="B49" s="225" t="s">
        <v>341</v>
      </c>
      <c r="C49" s="224" t="s">
        <v>342</v>
      </c>
      <c r="D49" s="225" t="s">
        <v>341</v>
      </c>
      <c r="F49" s="226" t="str">
        <f>IF(G49&lt;&gt;" "," ",'enter-data'!C73)</f>
        <v xml:space="preserve"> </v>
      </c>
      <c r="G49" s="215">
        <f>'enter-data'!D73</f>
        <v>0</v>
      </c>
      <c r="H49" s="215">
        <f>'enter-data'!E73</f>
        <v>0</v>
      </c>
      <c r="I49" s="489" t="str">
        <f t="shared" si="0"/>
        <v/>
      </c>
      <c r="J49" s="49">
        <f>'enter-data'!F73</f>
        <v>0</v>
      </c>
      <c r="K49" s="485"/>
      <c r="L49" s="483">
        <v>0</v>
      </c>
      <c r="M49" s="483">
        <v>0</v>
      </c>
      <c r="O49" s="476" t="s">
        <v>206</v>
      </c>
      <c r="P49" s="479" t="s">
        <v>241</v>
      </c>
    </row>
    <row r="50" spans="1:16" x14ac:dyDescent="0.25">
      <c r="A50" s="223">
        <v>48</v>
      </c>
      <c r="B50" s="225" t="s">
        <v>478</v>
      </c>
      <c r="C50" s="224" t="s">
        <v>477</v>
      </c>
      <c r="D50" s="225" t="s">
        <v>478</v>
      </c>
      <c r="F50" s="226" t="str">
        <f>IF(G50&lt;&gt;" "," ",'enter-data'!C74)</f>
        <v xml:space="preserve"> </v>
      </c>
      <c r="G50" s="215">
        <f>'enter-data'!D74</f>
        <v>0</v>
      </c>
      <c r="H50" s="215">
        <f>'enter-data'!E74</f>
        <v>0</v>
      </c>
      <c r="I50" s="489" t="str">
        <f t="shared" si="0"/>
        <v/>
      </c>
      <c r="J50" s="49">
        <f>'enter-data'!F74</f>
        <v>0</v>
      </c>
      <c r="K50" s="485"/>
      <c r="L50" s="49" t="s">
        <v>170</v>
      </c>
      <c r="M50" s="49" t="s">
        <v>592</v>
      </c>
      <c r="O50" s="476" t="s">
        <v>345</v>
      </c>
      <c r="P50" s="479" t="s">
        <v>346</v>
      </c>
    </row>
    <row r="51" spans="1:16" x14ac:dyDescent="0.25">
      <c r="A51" s="223">
        <v>49</v>
      </c>
      <c r="B51" s="225" t="s">
        <v>19</v>
      </c>
      <c r="C51" s="224" t="s">
        <v>218</v>
      </c>
      <c r="D51" s="225" t="s">
        <v>19</v>
      </c>
      <c r="F51" s="226" t="str">
        <f>IF(G51&lt;&gt;" "," ",'enter-data'!C75)</f>
        <v xml:space="preserve"> </v>
      </c>
      <c r="G51" s="215">
        <f>'enter-data'!D75</f>
        <v>0</v>
      </c>
      <c r="H51" s="215">
        <f>'enter-data'!E75</f>
        <v>0</v>
      </c>
      <c r="I51" s="489" t="str">
        <f t="shared" si="0"/>
        <v/>
      </c>
      <c r="J51" s="49">
        <f>'enter-data'!F75</f>
        <v>0</v>
      </c>
      <c r="K51" s="485"/>
      <c r="L51" s="49" t="s">
        <v>171</v>
      </c>
      <c r="M51" s="49" t="s">
        <v>593</v>
      </c>
      <c r="O51" s="476" t="s">
        <v>332</v>
      </c>
      <c r="P51" s="479" t="s">
        <v>333</v>
      </c>
    </row>
    <row r="52" spans="1:16" x14ac:dyDescent="0.25">
      <c r="A52" s="223">
        <v>50</v>
      </c>
      <c r="B52" s="225" t="s">
        <v>237</v>
      </c>
      <c r="C52" s="224" t="s">
        <v>479</v>
      </c>
      <c r="D52" s="225" t="s">
        <v>237</v>
      </c>
      <c r="F52" s="226" t="str">
        <f>IF(G52&lt;&gt;" "," ",'enter-data'!C76)</f>
        <v xml:space="preserve"> </v>
      </c>
      <c r="G52" s="215">
        <f>'enter-data'!D76</f>
        <v>0</v>
      </c>
      <c r="H52" s="215">
        <f>'enter-data'!E76</f>
        <v>0</v>
      </c>
      <c r="I52" s="489" t="str">
        <f t="shared" si="0"/>
        <v/>
      </c>
      <c r="J52" s="49">
        <f>'enter-data'!F76</f>
        <v>0</v>
      </c>
      <c r="K52" s="485"/>
      <c r="L52" s="49" t="s">
        <v>172</v>
      </c>
      <c r="M52" s="49" t="s">
        <v>594</v>
      </c>
      <c r="O52" s="476" t="s">
        <v>45</v>
      </c>
      <c r="P52" s="479" t="s">
        <v>221</v>
      </c>
    </row>
    <row r="53" spans="1:16" x14ac:dyDescent="0.25">
      <c r="A53" s="223">
        <v>51</v>
      </c>
      <c r="B53" s="225" t="s">
        <v>1</v>
      </c>
      <c r="C53" s="224" t="s">
        <v>212</v>
      </c>
      <c r="D53" s="225" t="s">
        <v>1</v>
      </c>
      <c r="F53" s="226" t="str">
        <f>IF(G53&lt;&gt;" "," ",'enter-data'!C77)</f>
        <v xml:space="preserve"> </v>
      </c>
      <c r="G53" s="215">
        <f>'enter-data'!D77</f>
        <v>0</v>
      </c>
      <c r="H53" s="215">
        <f>'enter-data'!E77</f>
        <v>0</v>
      </c>
      <c r="I53" s="489" t="str">
        <f t="shared" si="0"/>
        <v/>
      </c>
      <c r="J53" s="49">
        <f>'enter-data'!F77</f>
        <v>0</v>
      </c>
      <c r="K53" s="485"/>
      <c r="L53" s="49" t="s">
        <v>173</v>
      </c>
      <c r="M53" s="49" t="s">
        <v>595</v>
      </c>
      <c r="O53" s="476" t="s">
        <v>226</v>
      </c>
      <c r="P53" s="479" t="s">
        <v>227</v>
      </c>
    </row>
    <row r="54" spans="1:16" x14ac:dyDescent="0.25">
      <c r="A54" s="223">
        <v>52</v>
      </c>
      <c r="B54" s="225" t="s">
        <v>300</v>
      </c>
      <c r="C54" s="224" t="s">
        <v>301</v>
      </c>
      <c r="D54" s="225" t="s">
        <v>300</v>
      </c>
      <c r="F54" s="226" t="str">
        <f>IF(G54&lt;&gt;" "," ",'enter-data'!C78)</f>
        <v xml:space="preserve"> </v>
      </c>
      <c r="G54" s="215">
        <f>'enter-data'!D78</f>
        <v>0</v>
      </c>
      <c r="H54" s="215">
        <f>'enter-data'!E78</f>
        <v>0</v>
      </c>
      <c r="I54" s="489" t="str">
        <f t="shared" si="0"/>
        <v/>
      </c>
      <c r="J54" s="49">
        <f>'enter-data'!F78</f>
        <v>0</v>
      </c>
      <c r="K54" s="485"/>
      <c r="L54" s="49" t="s">
        <v>174</v>
      </c>
      <c r="M54" s="49" t="s">
        <v>596</v>
      </c>
      <c r="O54" s="476" t="s">
        <v>207</v>
      </c>
      <c r="P54" s="479" t="s">
        <v>304</v>
      </c>
    </row>
    <row r="55" spans="1:16" x14ac:dyDescent="0.25">
      <c r="A55" s="223">
        <v>53</v>
      </c>
      <c r="B55" s="225" t="s">
        <v>481</v>
      </c>
      <c r="C55" s="224" t="s">
        <v>480</v>
      </c>
      <c r="D55" s="225" t="s">
        <v>481</v>
      </c>
      <c r="F55" s="226" t="str">
        <f>IF(G55&lt;&gt;" "," ",'enter-data'!C79)</f>
        <v xml:space="preserve"> </v>
      </c>
      <c r="G55" s="215">
        <f>'enter-data'!D79</f>
        <v>0</v>
      </c>
      <c r="H55" s="215">
        <f>'enter-data'!E79</f>
        <v>0</v>
      </c>
      <c r="I55" s="489" t="str">
        <f t="shared" si="0"/>
        <v/>
      </c>
      <c r="J55" s="49">
        <f>'enter-data'!F79</f>
        <v>0</v>
      </c>
      <c r="K55" s="485"/>
      <c r="L55" s="49" t="s">
        <v>175</v>
      </c>
      <c r="M55" s="49" t="s">
        <v>597</v>
      </c>
      <c r="O55" s="476" t="s">
        <v>208</v>
      </c>
      <c r="P55" s="479" t="s">
        <v>224</v>
      </c>
    </row>
    <row r="56" spans="1:16" x14ac:dyDescent="0.25">
      <c r="A56" s="223">
        <v>54</v>
      </c>
      <c r="B56" s="225" t="s">
        <v>483</v>
      </c>
      <c r="C56" s="224" t="s">
        <v>482</v>
      </c>
      <c r="D56" s="225" t="s">
        <v>483</v>
      </c>
      <c r="F56" s="226" t="str">
        <f>IF(G56&lt;&gt;" "," ",'enter-data'!C80)</f>
        <v xml:space="preserve"> </v>
      </c>
      <c r="G56" s="215">
        <f>'enter-data'!D80</f>
        <v>0</v>
      </c>
      <c r="H56" s="215">
        <f>'enter-data'!E80</f>
        <v>0</v>
      </c>
      <c r="I56" s="489" t="str">
        <f t="shared" si="0"/>
        <v/>
      </c>
      <c r="J56" s="49">
        <f>'enter-data'!F80</f>
        <v>0</v>
      </c>
      <c r="K56" s="485"/>
      <c r="L56" s="49" t="s">
        <v>176</v>
      </c>
      <c r="M56" s="49" t="s">
        <v>598</v>
      </c>
      <c r="O56" s="476" t="s">
        <v>347</v>
      </c>
      <c r="P56" s="479" t="s">
        <v>348</v>
      </c>
    </row>
    <row r="57" spans="1:16" x14ac:dyDescent="0.25">
      <c r="A57" s="223">
        <v>55</v>
      </c>
      <c r="B57" s="225" t="s">
        <v>485</v>
      </c>
      <c r="C57" s="224" t="s">
        <v>484</v>
      </c>
      <c r="D57" s="225" t="s">
        <v>485</v>
      </c>
      <c r="F57" s="226" t="str">
        <f>IF(G57&lt;&gt;" "," ",'enter-data'!C81)</f>
        <v xml:space="preserve"> </v>
      </c>
      <c r="G57" s="215">
        <f>'enter-data'!D81</f>
        <v>0</v>
      </c>
      <c r="H57" s="215">
        <f>'enter-data'!E81</f>
        <v>0</v>
      </c>
      <c r="I57" s="489" t="str">
        <f t="shared" si="0"/>
        <v/>
      </c>
      <c r="J57" s="49">
        <f>'enter-data'!F81</f>
        <v>0</v>
      </c>
      <c r="K57" s="485"/>
      <c r="L57" s="49" t="s">
        <v>177</v>
      </c>
      <c r="M57" s="49" t="s">
        <v>599</v>
      </c>
      <c r="O57" s="476" t="s">
        <v>287</v>
      </c>
      <c r="P57" s="479" t="s">
        <v>288</v>
      </c>
    </row>
    <row r="58" spans="1:16" x14ac:dyDescent="0.25">
      <c r="A58" s="223">
        <v>56</v>
      </c>
      <c r="B58" s="225" t="s">
        <v>255</v>
      </c>
      <c r="C58" s="224" t="s">
        <v>256</v>
      </c>
      <c r="D58" s="225" t="s">
        <v>255</v>
      </c>
      <c r="F58" s="226" t="str">
        <f>IF(G58&lt;&gt;" "," ",'enter-data'!C82)</f>
        <v xml:space="preserve"> </v>
      </c>
      <c r="G58" s="215">
        <f>'enter-data'!D82</f>
        <v>0</v>
      </c>
      <c r="H58" s="215">
        <f>'enter-data'!E82</f>
        <v>0</v>
      </c>
      <c r="I58" s="489" t="str">
        <f t="shared" si="0"/>
        <v/>
      </c>
      <c r="J58" s="49">
        <f>'enter-data'!F82</f>
        <v>0</v>
      </c>
      <c r="K58" s="485"/>
      <c r="L58" s="49" t="s">
        <v>178</v>
      </c>
      <c r="M58" s="49" t="s">
        <v>600</v>
      </c>
      <c r="O58" s="476" t="s">
        <v>305</v>
      </c>
      <c r="P58" s="479" t="s">
        <v>306</v>
      </c>
    </row>
    <row r="59" spans="1:16" x14ac:dyDescent="0.25">
      <c r="A59" s="223">
        <v>57</v>
      </c>
      <c r="B59" s="225" t="s">
        <v>487</v>
      </c>
      <c r="C59" s="224" t="s">
        <v>486</v>
      </c>
      <c r="D59" s="225" t="s">
        <v>487</v>
      </c>
      <c r="F59" s="226" t="str">
        <f>IF(G59&lt;&gt;" "," ",'enter-data'!C83)</f>
        <v xml:space="preserve"> </v>
      </c>
      <c r="G59" s="215">
        <f>'enter-data'!D83</f>
        <v>0</v>
      </c>
      <c r="H59" s="215">
        <f>'enter-data'!E83</f>
        <v>0</v>
      </c>
      <c r="I59" s="489" t="str">
        <f t="shared" si="0"/>
        <v/>
      </c>
      <c r="J59" s="49">
        <f>'enter-data'!F83</f>
        <v>0</v>
      </c>
      <c r="L59" s="49" t="s">
        <v>179</v>
      </c>
      <c r="M59" s="49" t="s">
        <v>601</v>
      </c>
      <c r="O59" s="476" t="s">
        <v>334</v>
      </c>
      <c r="P59" s="479" t="s">
        <v>335</v>
      </c>
    </row>
    <row r="60" spans="1:16" x14ac:dyDescent="0.25">
      <c r="A60" s="223">
        <v>58</v>
      </c>
      <c r="B60" s="225" t="s">
        <v>489</v>
      </c>
      <c r="C60" s="224" t="s">
        <v>488</v>
      </c>
      <c r="D60" s="225" t="s">
        <v>489</v>
      </c>
      <c r="F60" s="226" t="str">
        <f>IF(G60&lt;&gt;" "," ",'enter-data'!C84)</f>
        <v xml:space="preserve"> </v>
      </c>
      <c r="G60" s="215">
        <f>'enter-data'!D84</f>
        <v>0</v>
      </c>
      <c r="H60" s="215">
        <f>'enter-data'!E84</f>
        <v>0</v>
      </c>
      <c r="I60" s="489" t="str">
        <f t="shared" si="0"/>
        <v/>
      </c>
      <c r="J60" s="49">
        <f>'enter-data'!F84</f>
        <v>0</v>
      </c>
      <c r="L60" s="49" t="s">
        <v>180</v>
      </c>
      <c r="M60" s="49" t="s">
        <v>602</v>
      </c>
      <c r="O60" s="476" t="s">
        <v>292</v>
      </c>
      <c r="P60" s="479" t="s">
        <v>293</v>
      </c>
    </row>
    <row r="61" spans="1:16" x14ac:dyDescent="0.25">
      <c r="A61" s="223">
        <v>59</v>
      </c>
      <c r="B61" s="225" t="s">
        <v>491</v>
      </c>
      <c r="C61" s="224" t="s">
        <v>490</v>
      </c>
      <c r="D61" s="225" t="s">
        <v>491</v>
      </c>
      <c r="F61" s="226" t="str">
        <f>IF(G61&lt;&gt;" "," ",'enter-data'!C85)</f>
        <v xml:space="preserve"> </v>
      </c>
      <c r="G61" s="215">
        <f>'enter-data'!D85</f>
        <v>0</v>
      </c>
      <c r="H61" s="215">
        <f>'enter-data'!E85</f>
        <v>0</v>
      </c>
      <c r="I61" s="489" t="str">
        <f t="shared" si="0"/>
        <v/>
      </c>
      <c r="J61" s="49">
        <f>'enter-data'!F85</f>
        <v>0</v>
      </c>
      <c r="L61" s="49" t="s">
        <v>181</v>
      </c>
      <c r="M61" s="49" t="s">
        <v>603</v>
      </c>
      <c r="O61" s="476" t="s">
        <v>307</v>
      </c>
      <c r="P61" s="479" t="s">
        <v>308</v>
      </c>
    </row>
    <row r="62" spans="1:16" x14ac:dyDescent="0.25">
      <c r="A62" s="223">
        <v>60</v>
      </c>
      <c r="B62" s="225" t="s">
        <v>493</v>
      </c>
      <c r="C62" s="224" t="s">
        <v>492</v>
      </c>
      <c r="D62" s="225" t="s">
        <v>493</v>
      </c>
      <c r="F62" s="226" t="str">
        <f>IF(G62&lt;&gt;" "," ",'enter-data'!C86)</f>
        <v xml:space="preserve"> </v>
      </c>
      <c r="G62" s="215">
        <f>'enter-data'!D86</f>
        <v>0</v>
      </c>
      <c r="H62" s="215">
        <f>'enter-data'!E86</f>
        <v>0</v>
      </c>
      <c r="I62" s="489" t="str">
        <f t="shared" si="0"/>
        <v/>
      </c>
      <c r="J62" s="49">
        <f>'enter-data'!F86</f>
        <v>0</v>
      </c>
      <c r="L62" s="49" t="s">
        <v>182</v>
      </c>
      <c r="M62" s="49" t="s">
        <v>604</v>
      </c>
      <c r="O62" s="476" t="s">
        <v>203</v>
      </c>
      <c r="P62" s="479" t="s">
        <v>229</v>
      </c>
    </row>
    <row r="63" spans="1:16" ht="15" x14ac:dyDescent="0.25">
      <c r="A63" s="223">
        <v>61</v>
      </c>
      <c r="B63" s="225" t="s">
        <v>495</v>
      </c>
      <c r="C63" s="224" t="s">
        <v>494</v>
      </c>
      <c r="D63" s="225" t="s">
        <v>495</v>
      </c>
      <c r="F63" s="226" t="str">
        <f>IF(G63&lt;&gt;" "," ",'enter-data'!C87)</f>
        <v xml:space="preserve"> </v>
      </c>
      <c r="G63" s="215">
        <f>'enter-data'!D87</f>
        <v>0</v>
      </c>
      <c r="H63" s="215">
        <f>'enter-data'!E87</f>
        <v>0</v>
      </c>
      <c r="I63" s="489" t="str">
        <f t="shared" si="0"/>
        <v/>
      </c>
      <c r="J63" s="49">
        <f>'enter-data'!F87</f>
        <v>0</v>
      </c>
      <c r="L63" s="49" t="s">
        <v>183</v>
      </c>
      <c r="M63" s="49" t="s">
        <v>605</v>
      </c>
      <c r="O63" s="476" t="s">
        <v>13</v>
      </c>
      <c r="P63" s="480" t="s">
        <v>245</v>
      </c>
    </row>
    <row r="64" spans="1:16" x14ac:dyDescent="0.25">
      <c r="A64" s="223">
        <v>62</v>
      </c>
      <c r="B64" s="225" t="s">
        <v>102</v>
      </c>
      <c r="C64" s="224" t="s">
        <v>232</v>
      </c>
      <c r="D64" s="225" t="s">
        <v>102</v>
      </c>
      <c r="F64" s="226" t="str">
        <f>IF(G64&lt;&gt;" "," ",'enter-data'!C88)</f>
        <v xml:space="preserve"> </v>
      </c>
      <c r="G64" s="215">
        <f>'enter-data'!D88</f>
        <v>0</v>
      </c>
      <c r="H64" s="215">
        <f>'enter-data'!E88</f>
        <v>0</v>
      </c>
      <c r="I64" s="489" t="str">
        <f t="shared" si="0"/>
        <v/>
      </c>
      <c r="J64" s="49">
        <f>'enter-data'!F88</f>
        <v>0</v>
      </c>
      <c r="L64" s="49" t="s">
        <v>184</v>
      </c>
      <c r="M64" s="49" t="s">
        <v>606</v>
      </c>
      <c r="O64" s="476" t="s">
        <v>107</v>
      </c>
      <c r="P64" s="479" t="s">
        <v>252</v>
      </c>
    </row>
    <row r="65" spans="1:16" ht="15" x14ac:dyDescent="0.25">
      <c r="A65" s="223">
        <v>63</v>
      </c>
      <c r="B65" s="225" t="s">
        <v>81</v>
      </c>
      <c r="C65" s="224" t="s">
        <v>280</v>
      </c>
      <c r="D65" s="225" t="s">
        <v>81</v>
      </c>
      <c r="F65" s="226" t="str">
        <f>IF(G65&lt;&gt;" "," ",'enter-data'!C89)</f>
        <v xml:space="preserve"> </v>
      </c>
      <c r="G65" s="215">
        <f>'enter-data'!D89</f>
        <v>0</v>
      </c>
      <c r="H65" s="215">
        <f>'enter-data'!E89</f>
        <v>0</v>
      </c>
      <c r="I65" s="489" t="str">
        <f t="shared" si="0"/>
        <v/>
      </c>
      <c r="J65" s="49">
        <f>'enter-data'!F89</f>
        <v>0</v>
      </c>
      <c r="L65" s="49" t="s">
        <v>185</v>
      </c>
      <c r="M65" s="49" t="s">
        <v>607</v>
      </c>
      <c r="O65" s="476" t="s">
        <v>204</v>
      </c>
      <c r="P65" s="480" t="s">
        <v>249</v>
      </c>
    </row>
    <row r="66" spans="1:16" x14ac:dyDescent="0.25">
      <c r="A66" s="223">
        <v>64</v>
      </c>
      <c r="B66" s="225" t="s">
        <v>92</v>
      </c>
      <c r="C66" s="224" t="s">
        <v>269</v>
      </c>
      <c r="D66" s="225" t="s">
        <v>92</v>
      </c>
      <c r="F66" s="226" t="str">
        <f>IF(G66&lt;&gt;" "," ",'enter-data'!C90)</f>
        <v xml:space="preserve"> </v>
      </c>
      <c r="G66" s="215">
        <f>'enter-data'!D90</f>
        <v>0</v>
      </c>
      <c r="H66" s="215">
        <f>'enter-data'!E90</f>
        <v>0</v>
      </c>
      <c r="I66" s="489" t="str">
        <f t="shared" si="0"/>
        <v/>
      </c>
      <c r="J66" s="49">
        <f>'enter-data'!F90</f>
        <v>0</v>
      </c>
      <c r="L66" s="49" t="s">
        <v>186</v>
      </c>
      <c r="M66" s="49" t="s">
        <v>608</v>
      </c>
      <c r="O66" s="476" t="s">
        <v>78</v>
      </c>
      <c r="P66" s="479" t="s">
        <v>231</v>
      </c>
    </row>
    <row r="67" spans="1:16" x14ac:dyDescent="0.25">
      <c r="A67" s="223">
        <v>65</v>
      </c>
      <c r="B67" s="225" t="s">
        <v>259</v>
      </c>
      <c r="C67" s="224" t="s">
        <v>260</v>
      </c>
      <c r="D67" s="225" t="s">
        <v>259</v>
      </c>
      <c r="F67" s="226" t="str">
        <f>IF(G67&lt;&gt;" "," ",'enter-data'!C91)</f>
        <v xml:space="preserve"> </v>
      </c>
      <c r="G67" s="215">
        <f>'enter-data'!D91</f>
        <v>0</v>
      </c>
      <c r="H67" s="215">
        <f>'enter-data'!E91</f>
        <v>0</v>
      </c>
      <c r="I67" s="489" t="str">
        <f t="shared" si="0"/>
        <v/>
      </c>
      <c r="J67" s="49">
        <f>'enter-data'!F91</f>
        <v>0</v>
      </c>
      <c r="L67" s="49" t="s">
        <v>187</v>
      </c>
      <c r="M67" s="49" t="s">
        <v>609</v>
      </c>
      <c r="O67" s="476" t="s">
        <v>272</v>
      </c>
      <c r="P67" s="479" t="s">
        <v>273</v>
      </c>
    </row>
    <row r="68" spans="1:16" x14ac:dyDescent="0.25">
      <c r="A68" s="223">
        <v>66</v>
      </c>
      <c r="B68" s="225" t="s">
        <v>278</v>
      </c>
      <c r="C68" s="224" t="s">
        <v>279</v>
      </c>
      <c r="D68" s="225" t="s">
        <v>278</v>
      </c>
      <c r="F68" s="226" t="str">
        <f>IF(G68&lt;&gt;" "," ",'enter-data'!C92)</f>
        <v xml:space="preserve"> </v>
      </c>
      <c r="G68" s="215">
        <f>'enter-data'!D92</f>
        <v>0</v>
      </c>
      <c r="H68" s="215">
        <f>'enter-data'!E92</f>
        <v>0</v>
      </c>
      <c r="I68" s="489" t="str">
        <f t="shared" si="0"/>
        <v/>
      </c>
      <c r="J68" s="49">
        <f>'enter-data'!F92</f>
        <v>0</v>
      </c>
      <c r="L68" s="49" t="s">
        <v>188</v>
      </c>
      <c r="M68" s="49" t="s">
        <v>610</v>
      </c>
      <c r="O68" s="476" t="s">
        <v>316</v>
      </c>
      <c r="P68" s="479" t="s">
        <v>317</v>
      </c>
    </row>
    <row r="69" spans="1:16" x14ac:dyDescent="0.25">
      <c r="A69" s="223">
        <v>67</v>
      </c>
      <c r="B69" s="225" t="s">
        <v>270</v>
      </c>
      <c r="C69" s="224" t="s">
        <v>271</v>
      </c>
      <c r="D69" s="225" t="s">
        <v>270</v>
      </c>
      <c r="F69" s="226" t="str">
        <f>IF(G69&lt;&gt;" "," ",'enter-data'!C93)</f>
        <v xml:space="preserve"> </v>
      </c>
      <c r="G69" s="215">
        <f>'enter-data'!D93</f>
        <v>0</v>
      </c>
      <c r="H69" s="215">
        <f>'enter-data'!E93</f>
        <v>0</v>
      </c>
      <c r="I69" s="489" t="str">
        <f t="shared" si="0"/>
        <v/>
      </c>
      <c r="J69" s="49">
        <f>'enter-data'!F93</f>
        <v>0</v>
      </c>
      <c r="L69" s="49" t="s">
        <v>189</v>
      </c>
      <c r="M69" s="49" t="s">
        <v>611</v>
      </c>
      <c r="O69" s="476" t="s">
        <v>267</v>
      </c>
      <c r="P69" s="479" t="s">
        <v>268</v>
      </c>
    </row>
    <row r="70" spans="1:16" x14ac:dyDescent="0.25">
      <c r="A70" s="223">
        <v>68</v>
      </c>
      <c r="B70" s="225" t="s">
        <v>51</v>
      </c>
      <c r="C70" s="224" t="s">
        <v>217</v>
      </c>
      <c r="D70" s="225" t="s">
        <v>51</v>
      </c>
      <c r="F70" s="226" t="str">
        <f>IF(G70&lt;&gt;" "," ",'enter-data'!C94)</f>
        <v xml:space="preserve"> </v>
      </c>
      <c r="G70" s="215">
        <f>'enter-data'!D94</f>
        <v>0</v>
      </c>
      <c r="H70" s="215">
        <f>'enter-data'!E94</f>
        <v>0</v>
      </c>
      <c r="I70" s="489" t="str">
        <f t="shared" si="0"/>
        <v/>
      </c>
      <c r="J70" s="49">
        <f>'enter-data'!F94</f>
        <v>0</v>
      </c>
      <c r="L70" s="49" t="s">
        <v>190</v>
      </c>
      <c r="M70" s="49" t="s">
        <v>612</v>
      </c>
      <c r="O70" s="476" t="s">
        <v>69</v>
      </c>
      <c r="P70" s="479" t="s">
        <v>243</v>
      </c>
    </row>
    <row r="71" spans="1:16" x14ac:dyDescent="0.25">
      <c r="A71" s="223">
        <v>69</v>
      </c>
      <c r="B71" s="225" t="s">
        <v>497</v>
      </c>
      <c r="C71" s="224" t="s">
        <v>496</v>
      </c>
      <c r="D71" s="225" t="s">
        <v>497</v>
      </c>
      <c r="F71" s="226" t="str">
        <f>IF(G71&lt;&gt;" "," ",'enter-data'!C95)</f>
        <v xml:space="preserve"> </v>
      </c>
      <c r="G71" s="215">
        <f>'enter-data'!D95</f>
        <v>0</v>
      </c>
      <c r="H71" s="215">
        <f>'enter-data'!E95</f>
        <v>0</v>
      </c>
      <c r="I71" s="489" t="str">
        <f t="shared" si="0"/>
        <v/>
      </c>
      <c r="J71" s="49">
        <f>'enter-data'!F95</f>
        <v>0</v>
      </c>
      <c r="L71" s="49" t="s">
        <v>191</v>
      </c>
      <c r="M71" s="49" t="s">
        <v>613</v>
      </c>
      <c r="O71" s="476" t="s">
        <v>63</v>
      </c>
      <c r="P71" s="479" t="s">
        <v>230</v>
      </c>
    </row>
    <row r="72" spans="1:16" ht="15" x14ac:dyDescent="0.25">
      <c r="A72" s="223">
        <v>70</v>
      </c>
      <c r="B72" s="225" t="s">
        <v>239</v>
      </c>
      <c r="C72" s="224" t="s">
        <v>240</v>
      </c>
      <c r="D72" s="225" t="s">
        <v>239</v>
      </c>
      <c r="F72" s="226" t="str">
        <f>IF(G72&lt;&gt;" "," ",'enter-data'!C96)</f>
        <v xml:space="preserve"> </v>
      </c>
      <c r="G72" s="215">
        <f>'enter-data'!D96</f>
        <v>0</v>
      </c>
      <c r="H72" s="215">
        <f>'enter-data'!E96</f>
        <v>0</v>
      </c>
      <c r="I72" s="489" t="str">
        <f t="shared" si="0"/>
        <v/>
      </c>
      <c r="J72" s="49">
        <f>'enter-data'!F96</f>
        <v>0</v>
      </c>
      <c r="L72" s="49" t="s">
        <v>192</v>
      </c>
      <c r="M72" s="49" t="s">
        <v>614</v>
      </c>
      <c r="O72" s="476" t="s">
        <v>289</v>
      </c>
      <c r="P72" s="480" t="s">
        <v>290</v>
      </c>
    </row>
    <row r="73" spans="1:16" x14ac:dyDescent="0.25">
      <c r="A73" s="223">
        <v>71</v>
      </c>
      <c r="B73" s="225" t="s">
        <v>205</v>
      </c>
      <c r="C73" s="224" t="s">
        <v>261</v>
      </c>
      <c r="D73" s="225" t="s">
        <v>205</v>
      </c>
      <c r="F73" s="226" t="str">
        <f>IF(G73&lt;&gt;" "," ",'enter-data'!C97)</f>
        <v xml:space="preserve"> </v>
      </c>
      <c r="G73" s="215">
        <f>'enter-data'!D97</f>
        <v>0</v>
      </c>
      <c r="H73" s="215">
        <f>'enter-data'!E97</f>
        <v>0</v>
      </c>
      <c r="I73" s="489" t="str">
        <f t="shared" si="0"/>
        <v/>
      </c>
      <c r="J73" s="49">
        <f>'enter-data'!F97</f>
        <v>0</v>
      </c>
      <c r="L73" s="49" t="s">
        <v>193</v>
      </c>
      <c r="M73" s="49" t="s">
        <v>615</v>
      </c>
      <c r="O73" s="476" t="s">
        <v>7</v>
      </c>
      <c r="P73" s="479" t="s">
        <v>215</v>
      </c>
    </row>
    <row r="74" spans="1:16" x14ac:dyDescent="0.25">
      <c r="A74" s="223">
        <v>72</v>
      </c>
      <c r="B74" s="225" t="s">
        <v>330</v>
      </c>
      <c r="C74" s="224" t="s">
        <v>331</v>
      </c>
      <c r="D74" s="225" t="s">
        <v>330</v>
      </c>
      <c r="F74" s="226" t="str">
        <f>IF(G74&lt;&gt;" "," ",'enter-data'!C98)</f>
        <v xml:space="preserve"> </v>
      </c>
      <c r="G74" s="215">
        <f>'enter-data'!D98</f>
        <v>0</v>
      </c>
      <c r="H74" s="215">
        <f>'enter-data'!E98</f>
        <v>0</v>
      </c>
      <c r="I74" s="489" t="str">
        <f t="shared" si="0"/>
        <v/>
      </c>
      <c r="J74" s="49">
        <f>'enter-data'!F98</f>
        <v>0</v>
      </c>
      <c r="L74" s="49" t="s">
        <v>194</v>
      </c>
      <c r="M74" s="49" t="s">
        <v>616</v>
      </c>
      <c r="O74" s="476" t="s">
        <v>274</v>
      </c>
      <c r="P74" s="479" t="s">
        <v>275</v>
      </c>
    </row>
    <row r="75" spans="1:16" ht="15" x14ac:dyDescent="0.25">
      <c r="A75" s="223">
        <v>73</v>
      </c>
      <c r="B75" s="225" t="s">
        <v>499</v>
      </c>
      <c r="C75" s="224" t="s">
        <v>498</v>
      </c>
      <c r="D75" s="225" t="s">
        <v>499</v>
      </c>
      <c r="F75" s="226" t="str">
        <f>IF(G75&lt;&gt;" "," ",'enter-data'!C99)</f>
        <v xml:space="preserve"> </v>
      </c>
      <c r="G75" s="215">
        <f>'enter-data'!D99</f>
        <v>0</v>
      </c>
      <c r="H75" s="215">
        <f>'enter-data'!E99</f>
        <v>0</v>
      </c>
      <c r="I75" s="489" t="str">
        <f t="shared" si="0"/>
        <v/>
      </c>
      <c r="J75" s="49">
        <f>'enter-data'!F99</f>
        <v>0</v>
      </c>
      <c r="L75" s="49" t="s">
        <v>195</v>
      </c>
      <c r="M75" s="49" t="s">
        <v>617</v>
      </c>
      <c r="O75" s="476" t="s">
        <v>28</v>
      </c>
      <c r="P75" s="480" t="s">
        <v>225</v>
      </c>
    </row>
    <row r="76" spans="1:16" x14ac:dyDescent="0.25">
      <c r="A76" s="223">
        <v>74</v>
      </c>
      <c r="B76" s="225" t="s">
        <v>302</v>
      </c>
      <c r="C76" s="224" t="s">
        <v>500</v>
      </c>
      <c r="D76" s="225" t="s">
        <v>302</v>
      </c>
      <c r="F76" s="226" t="str">
        <f>IF(G76&lt;&gt;" "," ",'enter-data'!C100)</f>
        <v xml:space="preserve"> </v>
      </c>
      <c r="G76" s="215">
        <f>'enter-data'!D100</f>
        <v>0</v>
      </c>
      <c r="H76" s="215">
        <f>'enter-data'!E100</f>
        <v>0</v>
      </c>
      <c r="I76" s="489" t="str">
        <f t="shared" si="0"/>
        <v/>
      </c>
      <c r="J76" s="49">
        <f>'enter-data'!F100</f>
        <v>0</v>
      </c>
      <c r="L76" s="49" t="s">
        <v>196</v>
      </c>
      <c r="M76" s="49" t="s">
        <v>618</v>
      </c>
      <c r="O76" s="476" t="s">
        <v>38</v>
      </c>
      <c r="P76" s="479" t="s">
        <v>219</v>
      </c>
    </row>
    <row r="77" spans="1:16" x14ac:dyDescent="0.25">
      <c r="A77" s="223">
        <v>75</v>
      </c>
      <c r="B77" s="225" t="s">
        <v>502</v>
      </c>
      <c r="C77" s="224" t="s">
        <v>501</v>
      </c>
      <c r="D77" s="225" t="s">
        <v>502</v>
      </c>
      <c r="O77" s="476" t="s">
        <v>250</v>
      </c>
      <c r="P77" s="479" t="s">
        <v>251</v>
      </c>
    </row>
    <row r="78" spans="1:16" x14ac:dyDescent="0.25">
      <c r="A78" s="223">
        <v>76</v>
      </c>
      <c r="B78" s="225" t="s">
        <v>257</v>
      </c>
      <c r="C78" s="224" t="s">
        <v>258</v>
      </c>
      <c r="D78" s="225" t="s">
        <v>257</v>
      </c>
      <c r="O78" s="476" t="s">
        <v>198</v>
      </c>
      <c r="P78" s="479" t="s">
        <v>233</v>
      </c>
    </row>
    <row r="79" spans="1:16" x14ac:dyDescent="0.25">
      <c r="A79" s="223">
        <v>77</v>
      </c>
      <c r="B79" s="225" t="s">
        <v>504</v>
      </c>
      <c r="C79" s="224" t="s">
        <v>503</v>
      </c>
      <c r="D79" s="225" t="s">
        <v>504</v>
      </c>
      <c r="O79" s="476" t="s">
        <v>318</v>
      </c>
      <c r="P79" s="479" t="s">
        <v>319</v>
      </c>
    </row>
    <row r="80" spans="1:16" x14ac:dyDescent="0.25">
      <c r="A80" s="223">
        <v>78</v>
      </c>
      <c r="B80" s="225" t="s">
        <v>247</v>
      </c>
      <c r="C80" s="224" t="s">
        <v>248</v>
      </c>
      <c r="D80" s="225" t="s">
        <v>247</v>
      </c>
      <c r="O80" s="476" t="s">
        <v>276</v>
      </c>
      <c r="P80" s="479" t="s">
        <v>277</v>
      </c>
    </row>
    <row r="81" spans="1:16" x14ac:dyDescent="0.25">
      <c r="A81" s="223">
        <v>79</v>
      </c>
      <c r="B81" s="225" t="s">
        <v>206</v>
      </c>
      <c r="C81" s="224" t="s">
        <v>505</v>
      </c>
      <c r="D81" s="225" t="s">
        <v>206</v>
      </c>
      <c r="O81" s="476" t="s">
        <v>56</v>
      </c>
      <c r="P81" s="479" t="s">
        <v>242</v>
      </c>
    </row>
    <row r="82" spans="1:16" x14ac:dyDescent="0.25">
      <c r="A82" s="223">
        <v>80</v>
      </c>
      <c r="B82" s="225" t="s">
        <v>507</v>
      </c>
      <c r="C82" s="224" t="s">
        <v>506</v>
      </c>
      <c r="D82" s="225" t="s">
        <v>507</v>
      </c>
      <c r="O82" s="476" t="s">
        <v>262</v>
      </c>
      <c r="P82" s="479" t="s">
        <v>263</v>
      </c>
    </row>
    <row r="83" spans="1:16" x14ac:dyDescent="0.25">
      <c r="A83" s="223">
        <v>81</v>
      </c>
      <c r="B83" s="225" t="s">
        <v>509</v>
      </c>
      <c r="C83" s="224" t="s">
        <v>508</v>
      </c>
      <c r="D83" s="225" t="s">
        <v>509</v>
      </c>
      <c r="O83" s="476" t="s">
        <v>34</v>
      </c>
      <c r="P83" s="479" t="s">
        <v>432</v>
      </c>
    </row>
    <row r="84" spans="1:16" x14ac:dyDescent="0.25">
      <c r="A84" s="223">
        <v>82</v>
      </c>
      <c r="B84" s="225" t="s">
        <v>511</v>
      </c>
      <c r="C84" s="224" t="s">
        <v>510</v>
      </c>
      <c r="D84" s="225" t="s">
        <v>511</v>
      </c>
      <c r="O84" s="476" t="s">
        <v>19</v>
      </c>
      <c r="P84" s="479" t="s">
        <v>429</v>
      </c>
    </row>
    <row r="85" spans="1:16" x14ac:dyDescent="0.25">
      <c r="A85" s="223">
        <v>83</v>
      </c>
      <c r="B85" s="225" t="s">
        <v>513</v>
      </c>
      <c r="C85" s="224" t="s">
        <v>512</v>
      </c>
      <c r="D85" s="225" t="s">
        <v>513</v>
      </c>
      <c r="O85" s="476" t="s">
        <v>336</v>
      </c>
      <c r="P85" s="479" t="s">
        <v>337</v>
      </c>
    </row>
    <row r="86" spans="1:16" x14ac:dyDescent="0.25">
      <c r="A86" s="223">
        <v>84</v>
      </c>
      <c r="B86" s="225" t="s">
        <v>332</v>
      </c>
      <c r="C86" s="224" t="s">
        <v>333</v>
      </c>
      <c r="D86" s="225" t="s">
        <v>332</v>
      </c>
      <c r="O86" s="476" t="s">
        <v>201</v>
      </c>
      <c r="P86" s="479" t="s">
        <v>338</v>
      </c>
    </row>
    <row r="87" spans="1:16" x14ac:dyDescent="0.25">
      <c r="A87" s="223">
        <v>85</v>
      </c>
      <c r="B87" s="225" t="s">
        <v>515</v>
      </c>
      <c r="C87" s="224" t="s">
        <v>514</v>
      </c>
      <c r="D87" s="225" t="s">
        <v>515</v>
      </c>
      <c r="O87" s="476" t="s">
        <v>294</v>
      </c>
      <c r="P87" s="479" t="s">
        <v>295</v>
      </c>
    </row>
    <row r="88" spans="1:16" x14ac:dyDescent="0.25">
      <c r="A88" s="223">
        <v>86</v>
      </c>
      <c r="B88" s="225" t="s">
        <v>45</v>
      </c>
      <c r="C88" s="224" t="s">
        <v>221</v>
      </c>
      <c r="D88" s="225" t="s">
        <v>45</v>
      </c>
      <c r="O88" s="476" t="s">
        <v>320</v>
      </c>
      <c r="P88" s="479" t="s">
        <v>321</v>
      </c>
    </row>
    <row r="89" spans="1:16" x14ac:dyDescent="0.25">
      <c r="A89" s="223">
        <v>87</v>
      </c>
      <c r="B89" s="225" t="s">
        <v>517</v>
      </c>
      <c r="C89" s="224" t="s">
        <v>516</v>
      </c>
      <c r="D89" s="225" t="s">
        <v>517</v>
      </c>
      <c r="O89" s="476" t="s">
        <v>296</v>
      </c>
      <c r="P89" s="479" t="s">
        <v>297</v>
      </c>
    </row>
    <row r="90" spans="1:16" x14ac:dyDescent="0.25">
      <c r="A90" s="223">
        <v>88</v>
      </c>
      <c r="B90" s="225" t="s">
        <v>519</v>
      </c>
      <c r="C90" s="224" t="s">
        <v>518</v>
      </c>
      <c r="D90" s="225" t="s">
        <v>519</v>
      </c>
      <c r="O90" s="476" t="s">
        <v>322</v>
      </c>
      <c r="P90" s="479" t="s">
        <v>323</v>
      </c>
    </row>
    <row r="91" spans="1:16" x14ac:dyDescent="0.25">
      <c r="A91" s="223">
        <v>89</v>
      </c>
      <c r="B91" s="225" t="s">
        <v>521</v>
      </c>
      <c r="C91" s="224" t="s">
        <v>520</v>
      </c>
      <c r="D91" s="225" t="s">
        <v>521</v>
      </c>
      <c r="O91" s="495">
        <v>0</v>
      </c>
      <c r="P91" s="495"/>
    </row>
    <row r="92" spans="1:16" x14ac:dyDescent="0.25">
      <c r="A92" s="223">
        <v>90</v>
      </c>
      <c r="B92" s="225" t="s">
        <v>523</v>
      </c>
      <c r="C92" s="224" t="s">
        <v>522</v>
      </c>
      <c r="D92" s="225" t="s">
        <v>523</v>
      </c>
      <c r="O92" s="495">
        <v>0</v>
      </c>
      <c r="P92" s="495"/>
    </row>
    <row r="93" spans="1:16" x14ac:dyDescent="0.25">
      <c r="A93" s="223">
        <v>91</v>
      </c>
      <c r="B93" s="225" t="s">
        <v>525</v>
      </c>
      <c r="C93" s="224" t="s">
        <v>524</v>
      </c>
      <c r="D93" s="225" t="s">
        <v>525</v>
      </c>
      <c r="O93" s="495">
        <v>0</v>
      </c>
      <c r="P93" s="495"/>
    </row>
    <row r="94" spans="1:16" x14ac:dyDescent="0.25">
      <c r="A94" s="223">
        <v>92</v>
      </c>
      <c r="B94" s="225" t="s">
        <v>527</v>
      </c>
      <c r="C94" s="224" t="s">
        <v>526</v>
      </c>
      <c r="D94" s="225" t="s">
        <v>527</v>
      </c>
    </row>
    <row r="95" spans="1:16" x14ac:dyDescent="0.25">
      <c r="A95" s="223">
        <v>93</v>
      </c>
      <c r="B95" s="225" t="s">
        <v>529</v>
      </c>
      <c r="C95" s="224" t="s">
        <v>528</v>
      </c>
      <c r="D95" s="225" t="s">
        <v>529</v>
      </c>
    </row>
    <row r="96" spans="1:16" x14ac:dyDescent="0.25">
      <c r="A96" s="223">
        <v>94</v>
      </c>
      <c r="B96" s="225" t="s">
        <v>531</v>
      </c>
      <c r="C96" s="224" t="s">
        <v>530</v>
      </c>
      <c r="D96" s="225" t="s">
        <v>531</v>
      </c>
    </row>
    <row r="97" spans="1:4" x14ac:dyDescent="0.25">
      <c r="A97" s="223">
        <v>95</v>
      </c>
      <c r="B97" s="225" t="s">
        <v>533</v>
      </c>
      <c r="C97" s="224" t="s">
        <v>532</v>
      </c>
      <c r="D97" s="225" t="s">
        <v>533</v>
      </c>
    </row>
    <row r="98" spans="1:4" x14ac:dyDescent="0.25">
      <c r="A98" s="223">
        <v>96</v>
      </c>
      <c r="B98" s="225" t="s">
        <v>535</v>
      </c>
      <c r="C98" s="224" t="s">
        <v>534</v>
      </c>
      <c r="D98" s="225" t="s">
        <v>535</v>
      </c>
    </row>
    <row r="99" spans="1:4" x14ac:dyDescent="0.25">
      <c r="A99" s="223">
        <v>97</v>
      </c>
      <c r="B99" s="225" t="s">
        <v>207</v>
      </c>
      <c r="C99" s="224" t="s">
        <v>304</v>
      </c>
      <c r="D99" s="225" t="s">
        <v>207</v>
      </c>
    </row>
    <row r="100" spans="1:4" x14ac:dyDescent="0.25">
      <c r="A100" s="223">
        <v>98</v>
      </c>
      <c r="B100" s="225" t="s">
        <v>208</v>
      </c>
      <c r="C100" s="224" t="s">
        <v>224</v>
      </c>
      <c r="D100" s="225" t="s">
        <v>208</v>
      </c>
    </row>
    <row r="101" spans="1:4" x14ac:dyDescent="0.25">
      <c r="A101" s="223">
        <v>99</v>
      </c>
      <c r="B101" s="225" t="s">
        <v>537</v>
      </c>
      <c r="C101" s="224" t="s">
        <v>536</v>
      </c>
      <c r="D101" s="225" t="s">
        <v>537</v>
      </c>
    </row>
    <row r="102" spans="1:4" x14ac:dyDescent="0.25">
      <c r="A102" s="223">
        <v>100</v>
      </c>
      <c r="B102" s="225" t="s">
        <v>201</v>
      </c>
      <c r="C102" s="224" t="s">
        <v>338</v>
      </c>
      <c r="D102" s="225" t="s">
        <v>201</v>
      </c>
    </row>
    <row r="103" spans="1:4" x14ac:dyDescent="0.25">
      <c r="A103" s="223">
        <v>101</v>
      </c>
      <c r="B103" s="225" t="s">
        <v>347</v>
      </c>
      <c r="C103" s="224" t="s">
        <v>348</v>
      </c>
      <c r="D103" s="225" t="s">
        <v>347</v>
      </c>
    </row>
    <row r="104" spans="1:4" x14ac:dyDescent="0.25">
      <c r="A104" s="223">
        <v>102</v>
      </c>
      <c r="B104" s="225" t="s">
        <v>287</v>
      </c>
      <c r="C104" s="224" t="s">
        <v>288</v>
      </c>
      <c r="D104" s="225" t="s">
        <v>287</v>
      </c>
    </row>
    <row r="105" spans="1:4" x14ac:dyDescent="0.25">
      <c r="A105" s="223">
        <v>103</v>
      </c>
      <c r="B105" s="225" t="s">
        <v>334</v>
      </c>
      <c r="C105" s="224" t="s">
        <v>335</v>
      </c>
      <c r="D105" s="225" t="s">
        <v>334</v>
      </c>
    </row>
    <row r="106" spans="1:4" x14ac:dyDescent="0.25">
      <c r="A106" s="223">
        <v>104</v>
      </c>
      <c r="B106" s="225" t="s">
        <v>226</v>
      </c>
      <c r="C106" s="224" t="s">
        <v>227</v>
      </c>
      <c r="D106" s="225" t="s">
        <v>226</v>
      </c>
    </row>
    <row r="107" spans="1:4" x14ac:dyDescent="0.25">
      <c r="A107" s="223">
        <v>105</v>
      </c>
      <c r="B107" s="225" t="s">
        <v>292</v>
      </c>
      <c r="C107" s="224" t="s">
        <v>293</v>
      </c>
      <c r="D107" s="225" t="s">
        <v>292</v>
      </c>
    </row>
    <row r="108" spans="1:4" x14ac:dyDescent="0.25">
      <c r="A108" s="223">
        <v>106</v>
      </c>
      <c r="B108" s="225" t="s">
        <v>307</v>
      </c>
      <c r="C108" s="224" t="s">
        <v>308</v>
      </c>
      <c r="D108" s="225" t="s">
        <v>307</v>
      </c>
    </row>
    <row r="109" spans="1:4" x14ac:dyDescent="0.25">
      <c r="A109" s="223">
        <v>107</v>
      </c>
      <c r="B109" s="225" t="s">
        <v>203</v>
      </c>
      <c r="C109" s="224" t="s">
        <v>229</v>
      </c>
      <c r="D109" s="225" t="s">
        <v>203</v>
      </c>
    </row>
    <row r="110" spans="1:4" x14ac:dyDescent="0.25">
      <c r="A110" s="223">
        <v>108</v>
      </c>
      <c r="B110" s="225" t="s">
        <v>13</v>
      </c>
      <c r="C110" s="224" t="s">
        <v>245</v>
      </c>
      <c r="D110" s="225" t="s">
        <v>13</v>
      </c>
    </row>
    <row r="111" spans="1:4" x14ac:dyDescent="0.25">
      <c r="A111" s="223">
        <v>109</v>
      </c>
      <c r="B111" s="225" t="s">
        <v>107</v>
      </c>
      <c r="C111" s="224" t="s">
        <v>252</v>
      </c>
      <c r="D111" s="225" t="s">
        <v>107</v>
      </c>
    </row>
    <row r="112" spans="1:4" x14ac:dyDescent="0.25">
      <c r="A112" s="223">
        <v>110</v>
      </c>
      <c r="B112" s="225" t="s">
        <v>209</v>
      </c>
      <c r="C112" s="224" t="s">
        <v>538</v>
      </c>
      <c r="D112" s="225" t="s">
        <v>209</v>
      </c>
    </row>
    <row r="113" spans="1:4" x14ac:dyDescent="0.25">
      <c r="A113" s="223">
        <v>111</v>
      </c>
      <c r="B113" s="225" t="s">
        <v>204</v>
      </c>
      <c r="C113" s="224" t="s">
        <v>249</v>
      </c>
      <c r="D113" s="225" t="s">
        <v>204</v>
      </c>
    </row>
    <row r="114" spans="1:4" x14ac:dyDescent="0.25">
      <c r="A114" s="223">
        <v>112</v>
      </c>
      <c r="B114" s="225" t="s">
        <v>78</v>
      </c>
      <c r="C114" s="224" t="s">
        <v>539</v>
      </c>
      <c r="D114" s="225" t="s">
        <v>78</v>
      </c>
    </row>
    <row r="115" spans="1:4" x14ac:dyDescent="0.25">
      <c r="A115" s="223">
        <v>113</v>
      </c>
      <c r="B115" s="225" t="s">
        <v>541</v>
      </c>
      <c r="C115" s="224" t="s">
        <v>540</v>
      </c>
      <c r="D115" s="225" t="s">
        <v>541</v>
      </c>
    </row>
    <row r="116" spans="1:4" x14ac:dyDescent="0.25">
      <c r="A116" s="223">
        <v>114</v>
      </c>
      <c r="B116" s="225" t="s">
        <v>316</v>
      </c>
      <c r="C116" s="224" t="s">
        <v>317</v>
      </c>
      <c r="D116" s="225" t="s">
        <v>316</v>
      </c>
    </row>
    <row r="117" spans="1:4" x14ac:dyDescent="0.25">
      <c r="A117" s="223">
        <v>115</v>
      </c>
      <c r="B117" s="225" t="s">
        <v>267</v>
      </c>
      <c r="C117" s="224" t="s">
        <v>268</v>
      </c>
      <c r="D117" s="225" t="s">
        <v>267</v>
      </c>
    </row>
    <row r="118" spans="1:4" x14ac:dyDescent="0.25">
      <c r="A118" s="223">
        <v>116</v>
      </c>
      <c r="B118" s="225" t="s">
        <v>543</v>
      </c>
      <c r="C118" s="224" t="s">
        <v>542</v>
      </c>
      <c r="D118" s="225" t="s">
        <v>543</v>
      </c>
    </row>
    <row r="119" spans="1:4" x14ac:dyDescent="0.25">
      <c r="A119" s="223">
        <v>117</v>
      </c>
      <c r="B119" s="225" t="s">
        <v>69</v>
      </c>
      <c r="C119" s="224" t="s">
        <v>243</v>
      </c>
      <c r="D119" s="225" t="s">
        <v>69</v>
      </c>
    </row>
    <row r="120" spans="1:4" x14ac:dyDescent="0.25">
      <c r="A120" s="223">
        <v>118</v>
      </c>
      <c r="B120" s="225" t="s">
        <v>63</v>
      </c>
      <c r="C120" s="224" t="s">
        <v>230</v>
      </c>
      <c r="D120" s="225" t="s">
        <v>63</v>
      </c>
    </row>
    <row r="121" spans="1:4" x14ac:dyDescent="0.25">
      <c r="A121" s="223">
        <v>119</v>
      </c>
      <c r="B121" s="225" t="s">
        <v>545</v>
      </c>
      <c r="C121" s="224" t="s">
        <v>544</v>
      </c>
      <c r="D121" s="225" t="s">
        <v>545</v>
      </c>
    </row>
    <row r="122" spans="1:4" x14ac:dyDescent="0.25">
      <c r="A122" s="223">
        <v>120</v>
      </c>
      <c r="B122" s="225" t="s">
        <v>274</v>
      </c>
      <c r="C122" s="224" t="s">
        <v>275</v>
      </c>
      <c r="D122" s="225" t="s">
        <v>274</v>
      </c>
    </row>
    <row r="123" spans="1:4" x14ac:dyDescent="0.25">
      <c r="A123" s="223">
        <v>121</v>
      </c>
      <c r="B123" s="225" t="s">
        <v>28</v>
      </c>
      <c r="C123" s="224" t="s">
        <v>225</v>
      </c>
      <c r="D123" s="225" t="s">
        <v>28</v>
      </c>
    </row>
    <row r="124" spans="1:4" x14ac:dyDescent="0.25">
      <c r="A124" s="223">
        <v>122</v>
      </c>
      <c r="B124" s="225" t="s">
        <v>38</v>
      </c>
      <c r="C124" s="224" t="s">
        <v>219</v>
      </c>
      <c r="D124" s="225" t="s">
        <v>38</v>
      </c>
    </row>
    <row r="125" spans="1:4" x14ac:dyDescent="0.25">
      <c r="A125" s="223">
        <v>123</v>
      </c>
      <c r="B125" s="225" t="s">
        <v>547</v>
      </c>
      <c r="C125" s="224" t="s">
        <v>546</v>
      </c>
      <c r="D125" s="225" t="s">
        <v>547</v>
      </c>
    </row>
    <row r="126" spans="1:4" x14ac:dyDescent="0.25">
      <c r="A126" s="223">
        <v>124</v>
      </c>
      <c r="B126" s="225" t="s">
        <v>250</v>
      </c>
      <c r="C126" s="224" t="s">
        <v>548</v>
      </c>
      <c r="D126" s="225" t="s">
        <v>250</v>
      </c>
    </row>
    <row r="127" spans="1:4" x14ac:dyDescent="0.25">
      <c r="A127" s="223">
        <v>125</v>
      </c>
      <c r="B127" s="225" t="s">
        <v>550</v>
      </c>
      <c r="C127" s="224" t="s">
        <v>549</v>
      </c>
      <c r="D127" s="225" t="s">
        <v>550</v>
      </c>
    </row>
    <row r="128" spans="1:4" x14ac:dyDescent="0.25">
      <c r="A128" s="223">
        <v>126</v>
      </c>
      <c r="B128" s="225" t="s">
        <v>552</v>
      </c>
      <c r="C128" s="224" t="s">
        <v>551</v>
      </c>
      <c r="D128" s="225" t="s">
        <v>552</v>
      </c>
    </row>
    <row r="129" spans="1:4" x14ac:dyDescent="0.25">
      <c r="A129" s="223">
        <v>127</v>
      </c>
      <c r="B129" s="225" t="s">
        <v>200</v>
      </c>
      <c r="C129" s="224" t="s">
        <v>553</v>
      </c>
      <c r="D129" s="225" t="s">
        <v>200</v>
      </c>
    </row>
    <row r="130" spans="1:4" x14ac:dyDescent="0.25">
      <c r="A130" s="223">
        <v>128</v>
      </c>
      <c r="B130" s="225" t="s">
        <v>198</v>
      </c>
      <c r="C130" s="224" t="s">
        <v>233</v>
      </c>
      <c r="D130" s="225" t="s">
        <v>198</v>
      </c>
    </row>
    <row r="131" spans="1:4" x14ac:dyDescent="0.25">
      <c r="A131" s="223">
        <v>129</v>
      </c>
      <c r="B131" s="225" t="s">
        <v>318</v>
      </c>
      <c r="C131" s="224" t="s">
        <v>319</v>
      </c>
      <c r="D131" s="225" t="s">
        <v>318</v>
      </c>
    </row>
    <row r="132" spans="1:4" x14ac:dyDescent="0.25">
      <c r="A132" s="223">
        <v>130</v>
      </c>
      <c r="B132" s="225" t="s">
        <v>555</v>
      </c>
      <c r="C132" s="224" t="s">
        <v>554</v>
      </c>
      <c r="D132" s="225" t="s">
        <v>555</v>
      </c>
    </row>
    <row r="133" spans="1:4" x14ac:dyDescent="0.25">
      <c r="A133" s="223">
        <v>131</v>
      </c>
      <c r="B133" s="225" t="s">
        <v>276</v>
      </c>
      <c r="C133" s="224" t="s">
        <v>277</v>
      </c>
      <c r="D133" s="225" t="s">
        <v>276</v>
      </c>
    </row>
    <row r="134" spans="1:4" x14ac:dyDescent="0.25">
      <c r="A134" s="223">
        <v>132</v>
      </c>
      <c r="B134" s="225" t="s">
        <v>557</v>
      </c>
      <c r="C134" s="224" t="s">
        <v>556</v>
      </c>
      <c r="D134" s="225" t="s">
        <v>557</v>
      </c>
    </row>
    <row r="135" spans="1:4" x14ac:dyDescent="0.25">
      <c r="A135" s="223">
        <v>133</v>
      </c>
      <c r="B135" s="225" t="s">
        <v>56</v>
      </c>
      <c r="C135" s="224" t="s">
        <v>242</v>
      </c>
      <c r="D135" s="225" t="s">
        <v>56</v>
      </c>
    </row>
    <row r="136" spans="1:4" x14ac:dyDescent="0.25">
      <c r="A136" s="223">
        <v>134</v>
      </c>
      <c r="B136" s="225" t="s">
        <v>262</v>
      </c>
      <c r="C136" s="224" t="s">
        <v>263</v>
      </c>
      <c r="D136" s="225" t="s">
        <v>262</v>
      </c>
    </row>
    <row r="137" spans="1:4" x14ac:dyDescent="0.25">
      <c r="A137" s="223">
        <v>135</v>
      </c>
      <c r="B137" s="225" t="s">
        <v>336</v>
      </c>
      <c r="C137" s="224" t="s">
        <v>337</v>
      </c>
      <c r="D137" s="225" t="s">
        <v>336</v>
      </c>
    </row>
    <row r="138" spans="1:4" x14ac:dyDescent="0.25">
      <c r="A138" s="223">
        <v>136</v>
      </c>
      <c r="B138" s="225" t="s">
        <v>294</v>
      </c>
      <c r="C138" s="224" t="s">
        <v>295</v>
      </c>
      <c r="D138" s="225" t="s">
        <v>294</v>
      </c>
    </row>
    <row r="139" spans="1:4" x14ac:dyDescent="0.25">
      <c r="A139" s="223">
        <v>137</v>
      </c>
      <c r="B139" s="225" t="s">
        <v>320</v>
      </c>
      <c r="C139" s="224" t="s">
        <v>321</v>
      </c>
      <c r="D139" s="225" t="s">
        <v>320</v>
      </c>
    </row>
    <row r="140" spans="1:4" x14ac:dyDescent="0.25">
      <c r="A140" s="223">
        <v>138</v>
      </c>
      <c r="B140" s="225" t="s">
        <v>296</v>
      </c>
      <c r="C140" s="224" t="s">
        <v>297</v>
      </c>
      <c r="D140" s="225" t="s">
        <v>296</v>
      </c>
    </row>
    <row r="141" spans="1:4" x14ac:dyDescent="0.25">
      <c r="A141" s="223">
        <v>139</v>
      </c>
      <c r="B141" s="225" t="s">
        <v>559</v>
      </c>
      <c r="C141" s="224" t="s">
        <v>558</v>
      </c>
      <c r="D141" s="225" t="s">
        <v>559</v>
      </c>
    </row>
    <row r="142" spans="1:4" x14ac:dyDescent="0.25">
      <c r="A142" s="223">
        <v>140</v>
      </c>
      <c r="B142" s="225" t="s">
        <v>322</v>
      </c>
      <c r="C142" s="224" t="s">
        <v>323</v>
      </c>
      <c r="D142" s="225" t="s">
        <v>322</v>
      </c>
    </row>
  </sheetData>
  <pageMargins left="0.7" right="0.7" top="0.78740157499999996" bottom="0.78740157499999996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B0422-602A-403B-8A95-21DE3C46F475}">
  <sheetPr>
    <tabColor rgb="FFFFFF00"/>
  </sheetPr>
  <dimension ref="A1:S50"/>
  <sheetViews>
    <sheetView zoomScale="90" zoomScaleNormal="90" workbookViewId="0">
      <selection activeCell="O31" sqref="O31"/>
    </sheetView>
  </sheetViews>
  <sheetFormatPr baseColWidth="10" defaultColWidth="6.7109375" defaultRowHeight="14.25" x14ac:dyDescent="0.25"/>
  <cols>
    <col min="1" max="5" width="6.7109375" style="4"/>
    <col min="6" max="6" width="10.140625" style="4" customWidth="1"/>
    <col min="7" max="15" width="6.7109375" style="4"/>
    <col min="16" max="16" width="0" style="4" hidden="1" customWidth="1"/>
    <col min="17" max="16384" width="6.7109375" style="4"/>
  </cols>
  <sheetData>
    <row r="1" spans="1:19" s="15" customFormat="1" ht="23.25" x14ac:dyDescent="0.25">
      <c r="B1" s="206"/>
      <c r="C1" s="638" t="s">
        <v>361</v>
      </c>
      <c r="D1" s="639"/>
      <c r="E1" s="639"/>
      <c r="F1" s="639"/>
      <c r="G1" s="639"/>
      <c r="H1" s="639"/>
      <c r="I1" s="639"/>
      <c r="J1" s="639"/>
      <c r="K1" s="639"/>
      <c r="L1" s="640"/>
      <c r="M1" s="206"/>
      <c r="N1" s="206"/>
      <c r="Q1" s="578" t="s">
        <v>424</v>
      </c>
      <c r="R1" s="579"/>
      <c r="S1" s="579"/>
    </row>
    <row r="2" spans="1:19" s="15" customFormat="1" ht="20.25" x14ac:dyDescent="0.25">
      <c r="B2" s="191"/>
      <c r="C2" s="641" t="s">
        <v>364</v>
      </c>
      <c r="D2" s="642"/>
      <c r="E2" s="642"/>
      <c r="F2" s="642"/>
      <c r="G2" s="642"/>
      <c r="H2" s="642"/>
      <c r="I2" s="642"/>
      <c r="J2" s="642"/>
      <c r="K2" s="642"/>
      <c r="L2" s="643"/>
      <c r="M2" s="191"/>
      <c r="N2" s="191"/>
      <c r="Q2" s="579"/>
      <c r="R2" s="579"/>
      <c r="S2" s="579"/>
    </row>
    <row r="3" spans="1:19" ht="21" thickBot="1" x14ac:dyDescent="0.3">
      <c r="A3" s="46"/>
      <c r="B3" s="191"/>
      <c r="C3" s="655" t="s">
        <v>365</v>
      </c>
      <c r="D3" s="653"/>
      <c r="E3" s="653"/>
      <c r="F3" s="653" t="s">
        <v>362</v>
      </c>
      <c r="G3" s="653"/>
      <c r="H3" s="653">
        <f>SMALL('enter-data'!C8:C94,1)</f>
        <v>1964</v>
      </c>
      <c r="I3" s="653"/>
      <c r="J3" s="491" t="s">
        <v>363</v>
      </c>
      <c r="K3" s="653">
        <f>LARGE('enter-data'!C8:C94,1)</f>
        <v>2022</v>
      </c>
      <c r="L3" s="654"/>
      <c r="M3" s="15"/>
      <c r="N3" s="46"/>
      <c r="Q3" s="579"/>
      <c r="R3" s="579"/>
      <c r="S3" s="579"/>
    </row>
    <row r="4" spans="1:19" x14ac:dyDescent="0.25">
      <c r="G4" s="580"/>
      <c r="H4" s="580"/>
      <c r="I4" s="580"/>
      <c r="J4" s="580"/>
      <c r="K4" s="580"/>
      <c r="L4" s="580"/>
    </row>
    <row r="5" spans="1:19" x14ac:dyDescent="0.25">
      <c r="G5" s="580"/>
      <c r="H5" s="580"/>
      <c r="I5" s="580"/>
      <c r="J5" s="580"/>
      <c r="K5" s="580"/>
      <c r="L5" s="580"/>
    </row>
    <row r="6" spans="1:19" ht="15" thickBot="1" x14ac:dyDescent="0.3">
      <c r="G6" s="581"/>
      <c r="H6" s="581"/>
      <c r="I6" s="581"/>
      <c r="J6" s="581"/>
      <c r="K6" s="581"/>
      <c r="L6" s="581"/>
    </row>
    <row r="7" spans="1:19" ht="16.5" thickBot="1" x14ac:dyDescent="0.3">
      <c r="G7" s="630" t="s">
        <v>366</v>
      </c>
      <c r="H7" s="630"/>
      <c r="I7" s="631" t="s">
        <v>367</v>
      </c>
      <c r="J7" s="631"/>
      <c r="K7" s="632" t="s">
        <v>368</v>
      </c>
      <c r="L7" s="632"/>
      <c r="M7" s="633" t="s">
        <v>210</v>
      </c>
      <c r="N7" s="633"/>
    </row>
    <row r="8" spans="1:19" s="15" customFormat="1" ht="6" customHeight="1" thickBot="1" x14ac:dyDescent="0.3">
      <c r="G8" s="50"/>
      <c r="H8" s="50"/>
      <c r="I8" s="51"/>
      <c r="J8" s="51"/>
      <c r="K8" s="51"/>
      <c r="L8" s="51"/>
      <c r="M8" s="52"/>
      <c r="N8" s="52"/>
    </row>
    <row r="9" spans="1:19" ht="20.25" x14ac:dyDescent="0.25">
      <c r="A9" s="60"/>
      <c r="B9" s="634" t="s">
        <v>369</v>
      </c>
      <c r="C9" s="634"/>
      <c r="D9" s="634"/>
      <c r="E9" s="634"/>
      <c r="F9" s="635"/>
      <c r="G9" s="636">
        <f t="shared" ref="G9:I9" si="0">SUM(G10:H18)</f>
        <v>488</v>
      </c>
      <c r="H9" s="636"/>
      <c r="I9" s="636">
        <f t="shared" si="0"/>
        <v>473</v>
      </c>
      <c r="J9" s="636"/>
      <c r="K9" s="636">
        <f t="shared" ref="K9" si="1">SUM(K10:L18)</f>
        <v>481</v>
      </c>
      <c r="L9" s="636"/>
      <c r="M9" s="636">
        <f>SUM(M10:N18)</f>
        <v>1442</v>
      </c>
      <c r="N9" s="637"/>
      <c r="R9" s="15"/>
    </row>
    <row r="10" spans="1:19" ht="18" x14ac:dyDescent="0.25">
      <c r="A10" s="650" t="s">
        <v>210</v>
      </c>
      <c r="B10" s="628" t="s">
        <v>350</v>
      </c>
      <c r="C10" s="628"/>
      <c r="D10" s="628"/>
      <c r="E10" s="628"/>
      <c r="F10" s="628"/>
      <c r="G10" s="627">
        <f>G21+G32</f>
        <v>87</v>
      </c>
      <c r="H10" s="627"/>
      <c r="I10" s="627">
        <f t="shared" ref="I10" si="2">I21+I32</f>
        <v>72</v>
      </c>
      <c r="J10" s="627"/>
      <c r="K10" s="627">
        <f t="shared" ref="K10" si="3">K21+K32</f>
        <v>82</v>
      </c>
      <c r="L10" s="627"/>
      <c r="M10" s="608">
        <f>SUM(G10:L10)</f>
        <v>241</v>
      </c>
      <c r="N10" s="609"/>
    </row>
    <row r="11" spans="1:19" ht="18" x14ac:dyDescent="0.25">
      <c r="A11" s="651"/>
      <c r="B11" s="628" t="s">
        <v>351</v>
      </c>
      <c r="C11" s="628"/>
      <c r="D11" s="628"/>
      <c r="E11" s="628"/>
      <c r="F11" s="628"/>
      <c r="G11" s="627">
        <f t="shared" ref="G11" si="4">G22+G33</f>
        <v>72</v>
      </c>
      <c r="H11" s="627"/>
      <c r="I11" s="627">
        <f t="shared" ref="I11" si="5">I22+I33</f>
        <v>72</v>
      </c>
      <c r="J11" s="627"/>
      <c r="K11" s="627">
        <f t="shared" ref="K11" si="6">K22+K33</f>
        <v>72</v>
      </c>
      <c r="L11" s="627"/>
      <c r="M11" s="608">
        <f t="shared" ref="M11:M18" si="7">SUM(G11:L11)</f>
        <v>216</v>
      </c>
      <c r="N11" s="609"/>
    </row>
    <row r="12" spans="1:19" ht="18" x14ac:dyDescent="0.25">
      <c r="A12" s="651"/>
      <c r="B12" s="628" t="s">
        <v>352</v>
      </c>
      <c r="C12" s="628"/>
      <c r="D12" s="628"/>
      <c r="E12" s="628"/>
      <c r="F12" s="628"/>
      <c r="G12" s="627">
        <f t="shared" ref="G12" si="8">G23+G34</f>
        <v>72</v>
      </c>
      <c r="H12" s="627"/>
      <c r="I12" s="627">
        <f t="shared" ref="I12" si="9">I23+I34</f>
        <v>72</v>
      </c>
      <c r="J12" s="627"/>
      <c r="K12" s="627">
        <f t="shared" ref="K12" si="10">K23+K34</f>
        <v>72</v>
      </c>
      <c r="L12" s="627"/>
      <c r="M12" s="608">
        <f t="shared" si="7"/>
        <v>216</v>
      </c>
      <c r="N12" s="609"/>
    </row>
    <row r="13" spans="1:19" ht="18" x14ac:dyDescent="0.25">
      <c r="A13" s="651"/>
      <c r="B13" s="628" t="s">
        <v>353</v>
      </c>
      <c r="C13" s="628"/>
      <c r="D13" s="628"/>
      <c r="E13" s="628"/>
      <c r="F13" s="628"/>
      <c r="G13" s="627">
        <f t="shared" ref="G13" si="11">G24+G35</f>
        <v>75</v>
      </c>
      <c r="H13" s="627"/>
      <c r="I13" s="627">
        <f t="shared" ref="I13" si="12">I24+I35</f>
        <v>74</v>
      </c>
      <c r="J13" s="627"/>
      <c r="K13" s="627">
        <f t="shared" ref="K13" si="13">K24+K35</f>
        <v>73</v>
      </c>
      <c r="L13" s="627"/>
      <c r="M13" s="608">
        <f t="shared" si="7"/>
        <v>222</v>
      </c>
      <c r="N13" s="609"/>
    </row>
    <row r="14" spans="1:19" ht="18" x14ac:dyDescent="0.25">
      <c r="A14" s="651"/>
      <c r="B14" s="628" t="s">
        <v>354</v>
      </c>
      <c r="C14" s="628"/>
      <c r="D14" s="628"/>
      <c r="E14" s="628"/>
      <c r="F14" s="628"/>
      <c r="G14" s="627">
        <f t="shared" ref="G14" si="14">G25+G36</f>
        <v>62</v>
      </c>
      <c r="H14" s="627"/>
      <c r="I14" s="627">
        <f t="shared" ref="I14" si="15">I25+I36</f>
        <v>62</v>
      </c>
      <c r="J14" s="627"/>
      <c r="K14" s="627">
        <f t="shared" ref="K14" si="16">K25+K36</f>
        <v>61</v>
      </c>
      <c r="L14" s="627"/>
      <c r="M14" s="608">
        <f t="shared" si="7"/>
        <v>185</v>
      </c>
      <c r="N14" s="609"/>
    </row>
    <row r="15" spans="1:19" ht="18" x14ac:dyDescent="0.25">
      <c r="A15" s="651"/>
      <c r="B15" s="628" t="s">
        <v>355</v>
      </c>
      <c r="C15" s="628"/>
      <c r="D15" s="628"/>
      <c r="E15" s="628"/>
      <c r="F15" s="628"/>
      <c r="G15" s="627">
        <f t="shared" ref="G15" si="17">G26+G37</f>
        <v>72</v>
      </c>
      <c r="H15" s="627"/>
      <c r="I15" s="627">
        <f t="shared" ref="I15" si="18">I26+I37</f>
        <v>72</v>
      </c>
      <c r="J15" s="627"/>
      <c r="K15" s="627">
        <f t="shared" ref="K15" si="19">K26+K37</f>
        <v>74</v>
      </c>
      <c r="L15" s="627"/>
      <c r="M15" s="608">
        <f t="shared" si="7"/>
        <v>218</v>
      </c>
      <c r="N15" s="609"/>
    </row>
    <row r="16" spans="1:19" ht="18" x14ac:dyDescent="0.25">
      <c r="A16" s="651"/>
      <c r="B16" s="628" t="s">
        <v>356</v>
      </c>
      <c r="C16" s="628"/>
      <c r="D16" s="628"/>
      <c r="E16" s="628"/>
      <c r="F16" s="628"/>
      <c r="G16" s="627">
        <f t="shared" ref="G16" si="20">G27+G38</f>
        <v>18</v>
      </c>
      <c r="H16" s="627"/>
      <c r="I16" s="627">
        <f t="shared" ref="I16" si="21">I27+I38</f>
        <v>18</v>
      </c>
      <c r="J16" s="627"/>
      <c r="K16" s="627">
        <f t="shared" ref="K16" si="22">K27+K38</f>
        <v>18</v>
      </c>
      <c r="L16" s="627"/>
      <c r="M16" s="608">
        <f t="shared" si="7"/>
        <v>54</v>
      </c>
      <c r="N16" s="609"/>
    </row>
    <row r="17" spans="1:14" ht="18" x14ac:dyDescent="0.25">
      <c r="A17" s="651"/>
      <c r="B17" s="628" t="s">
        <v>357</v>
      </c>
      <c r="C17" s="628"/>
      <c r="D17" s="628"/>
      <c r="E17" s="628"/>
      <c r="F17" s="628"/>
      <c r="G17" s="627">
        <f t="shared" ref="G17" si="23">G28+G39</f>
        <v>15</v>
      </c>
      <c r="H17" s="627"/>
      <c r="I17" s="627">
        <f t="shared" ref="I17" si="24">I28+I39</f>
        <v>16</v>
      </c>
      <c r="J17" s="627"/>
      <c r="K17" s="627">
        <f t="shared" ref="K17" si="25">K28+K39</f>
        <v>14</v>
      </c>
      <c r="L17" s="627"/>
      <c r="M17" s="608">
        <f t="shared" si="7"/>
        <v>45</v>
      </c>
      <c r="N17" s="609"/>
    </row>
    <row r="18" spans="1:14" ht="18.75" thickBot="1" x14ac:dyDescent="0.3">
      <c r="A18" s="652"/>
      <c r="B18" s="629" t="s">
        <v>358</v>
      </c>
      <c r="C18" s="629"/>
      <c r="D18" s="629"/>
      <c r="E18" s="629"/>
      <c r="F18" s="629"/>
      <c r="G18" s="626">
        <f t="shared" ref="G18" si="26">G29+G40</f>
        <v>15</v>
      </c>
      <c r="H18" s="626"/>
      <c r="I18" s="626">
        <f t="shared" ref="I18" si="27">I29+I40</f>
        <v>15</v>
      </c>
      <c r="J18" s="626"/>
      <c r="K18" s="626">
        <f t="shared" ref="K18" si="28">K29+K40</f>
        <v>15</v>
      </c>
      <c r="L18" s="626"/>
      <c r="M18" s="617">
        <f t="shared" si="7"/>
        <v>45</v>
      </c>
      <c r="N18" s="618"/>
    </row>
    <row r="19" spans="1:14" ht="6" customHeight="1" thickBot="1" x14ac:dyDescent="0.3"/>
    <row r="20" spans="1:14" ht="15" customHeight="1" x14ac:dyDescent="0.25">
      <c r="A20" s="61"/>
      <c r="B20" s="589" t="s">
        <v>382</v>
      </c>
      <c r="C20" s="589"/>
      <c r="D20" s="589"/>
      <c r="E20" s="589"/>
      <c r="F20" s="585"/>
      <c r="G20" s="584">
        <f>SUM(G21:H29)</f>
        <v>292</v>
      </c>
      <c r="H20" s="585"/>
      <c r="I20" s="584">
        <f>SUM(I21:J29)</f>
        <v>276</v>
      </c>
      <c r="J20" s="585"/>
      <c r="K20" s="584">
        <f>SUM(K21:L29)</f>
        <v>286</v>
      </c>
      <c r="L20" s="585"/>
      <c r="M20" s="584">
        <f>SUM(M21:N29)</f>
        <v>854</v>
      </c>
      <c r="N20" s="586"/>
    </row>
    <row r="21" spans="1:14" ht="13.9" customHeight="1" x14ac:dyDescent="0.25">
      <c r="A21" s="644" t="s">
        <v>349</v>
      </c>
      <c r="B21" s="590" t="s">
        <v>350</v>
      </c>
      <c r="C21" s="591"/>
      <c r="D21" s="591"/>
      <c r="E21" s="591"/>
      <c r="F21" s="592"/>
      <c r="G21" s="597">
        <f>'enter-data'!G$2</f>
        <v>56</v>
      </c>
      <c r="H21" s="597"/>
      <c r="I21" s="598">
        <f>'enter-data'!H$2</f>
        <v>41</v>
      </c>
      <c r="J21" s="598"/>
      <c r="K21" s="598">
        <f>'enter-data'!I$2</f>
        <v>51</v>
      </c>
      <c r="L21" s="598"/>
      <c r="M21" s="599">
        <f t="shared" ref="M21:M29" si="29">SUM(G21:L21)</f>
        <v>148</v>
      </c>
      <c r="N21" s="600"/>
    </row>
    <row r="22" spans="1:14" ht="15" x14ac:dyDescent="0.25">
      <c r="A22" s="645"/>
      <c r="B22" s="590" t="s">
        <v>351</v>
      </c>
      <c r="C22" s="591"/>
      <c r="D22" s="591"/>
      <c r="E22" s="591"/>
      <c r="F22" s="592"/>
      <c r="G22" s="597">
        <f>'enter-data'!J$2</f>
        <v>43</v>
      </c>
      <c r="H22" s="597"/>
      <c r="I22" s="598">
        <f>'enter-data'!K$2</f>
        <v>43</v>
      </c>
      <c r="J22" s="598"/>
      <c r="K22" s="598">
        <f>'enter-data'!L$2</f>
        <v>43</v>
      </c>
      <c r="L22" s="598"/>
      <c r="M22" s="599">
        <f t="shared" si="29"/>
        <v>129</v>
      </c>
      <c r="N22" s="600"/>
    </row>
    <row r="23" spans="1:14" ht="15" x14ac:dyDescent="0.25">
      <c r="A23" s="645"/>
      <c r="B23" s="590" t="s">
        <v>352</v>
      </c>
      <c r="C23" s="591"/>
      <c r="D23" s="591"/>
      <c r="E23" s="591"/>
      <c r="F23" s="592"/>
      <c r="G23" s="597">
        <f>'enter-data'!M$2</f>
        <v>43</v>
      </c>
      <c r="H23" s="597"/>
      <c r="I23" s="598">
        <f>'enter-data'!N$2</f>
        <v>43</v>
      </c>
      <c r="J23" s="598"/>
      <c r="K23" s="598">
        <f>'enter-data'!O$2</f>
        <v>43</v>
      </c>
      <c r="L23" s="598"/>
      <c r="M23" s="599">
        <f t="shared" si="29"/>
        <v>129</v>
      </c>
      <c r="N23" s="600"/>
    </row>
    <row r="24" spans="1:14" ht="15" x14ac:dyDescent="0.25">
      <c r="A24" s="645"/>
      <c r="B24" s="590" t="s">
        <v>353</v>
      </c>
      <c r="C24" s="591"/>
      <c r="D24" s="591"/>
      <c r="E24" s="591"/>
      <c r="F24" s="592"/>
      <c r="G24" s="597">
        <f>'enter-data'!P$2</f>
        <v>46</v>
      </c>
      <c r="H24" s="597"/>
      <c r="I24" s="598">
        <f>'enter-data'!Q$2</f>
        <v>45</v>
      </c>
      <c r="J24" s="598"/>
      <c r="K24" s="598">
        <f>'enter-data'!R$2</f>
        <v>44</v>
      </c>
      <c r="L24" s="598"/>
      <c r="M24" s="599">
        <f t="shared" si="29"/>
        <v>135</v>
      </c>
      <c r="N24" s="600"/>
    </row>
    <row r="25" spans="1:14" ht="15" x14ac:dyDescent="0.25">
      <c r="A25" s="645"/>
      <c r="B25" s="590" t="s">
        <v>354</v>
      </c>
      <c r="C25" s="591"/>
      <c r="D25" s="591"/>
      <c r="E25" s="591"/>
      <c r="F25" s="592"/>
      <c r="G25" s="597">
        <f>'enter-data'!S$2</f>
        <v>34</v>
      </c>
      <c r="H25" s="597"/>
      <c r="I25" s="598">
        <f>'enter-data'!T$2</f>
        <v>34</v>
      </c>
      <c r="J25" s="598"/>
      <c r="K25" s="598">
        <f>'enter-data'!U$2</f>
        <v>34</v>
      </c>
      <c r="L25" s="598"/>
      <c r="M25" s="599">
        <f t="shared" si="29"/>
        <v>102</v>
      </c>
      <c r="N25" s="600"/>
    </row>
    <row r="26" spans="1:14" ht="15" x14ac:dyDescent="0.25">
      <c r="A26" s="645"/>
      <c r="B26" s="590" t="s">
        <v>355</v>
      </c>
      <c r="C26" s="591"/>
      <c r="D26" s="591"/>
      <c r="E26" s="591"/>
      <c r="F26" s="592"/>
      <c r="G26" s="597">
        <f>'enter-data'!V$2</f>
        <v>45</v>
      </c>
      <c r="H26" s="597"/>
      <c r="I26" s="598">
        <f>'enter-data'!W$2</f>
        <v>45</v>
      </c>
      <c r="J26" s="598"/>
      <c r="K26" s="598">
        <f>'enter-data'!X$2</f>
        <v>46</v>
      </c>
      <c r="L26" s="598"/>
      <c r="M26" s="599">
        <f t="shared" si="29"/>
        <v>136</v>
      </c>
      <c r="N26" s="600"/>
    </row>
    <row r="27" spans="1:14" ht="15" x14ac:dyDescent="0.25">
      <c r="A27" s="645"/>
      <c r="B27" s="590" t="s">
        <v>356</v>
      </c>
      <c r="C27" s="591"/>
      <c r="D27" s="591"/>
      <c r="E27" s="591"/>
      <c r="F27" s="592"/>
      <c r="G27" s="597">
        <f>'enter-data'!Y$2</f>
        <v>9</v>
      </c>
      <c r="H27" s="597"/>
      <c r="I27" s="598">
        <f>'enter-data'!Z$2</f>
        <v>9</v>
      </c>
      <c r="J27" s="598"/>
      <c r="K27" s="598">
        <f>'enter-data'!AA$2</f>
        <v>9</v>
      </c>
      <c r="L27" s="598"/>
      <c r="M27" s="599">
        <f t="shared" si="29"/>
        <v>27</v>
      </c>
      <c r="N27" s="600"/>
    </row>
    <row r="28" spans="1:14" ht="15" x14ac:dyDescent="0.25">
      <c r="A28" s="645"/>
      <c r="B28" s="590" t="s">
        <v>357</v>
      </c>
      <c r="C28" s="591"/>
      <c r="D28" s="591"/>
      <c r="E28" s="591"/>
      <c r="F28" s="592"/>
      <c r="G28" s="597">
        <f>'enter-data'!AB$2</f>
        <v>8</v>
      </c>
      <c r="H28" s="597"/>
      <c r="I28" s="598">
        <f>'enter-data'!AC$2</f>
        <v>8</v>
      </c>
      <c r="J28" s="598"/>
      <c r="K28" s="598">
        <f>'enter-data'!AD$2</f>
        <v>8</v>
      </c>
      <c r="L28" s="598"/>
      <c r="M28" s="599">
        <f t="shared" si="29"/>
        <v>24</v>
      </c>
      <c r="N28" s="600"/>
    </row>
    <row r="29" spans="1:14" ht="15.75" thickBot="1" x14ac:dyDescent="0.3">
      <c r="A29" s="646"/>
      <c r="B29" s="601" t="s">
        <v>358</v>
      </c>
      <c r="C29" s="602"/>
      <c r="D29" s="602"/>
      <c r="E29" s="602"/>
      <c r="F29" s="603"/>
      <c r="G29" s="593">
        <f>'enter-data'!AE$2</f>
        <v>8</v>
      </c>
      <c r="H29" s="593"/>
      <c r="I29" s="594">
        <f>'enter-data'!AF$2</f>
        <v>8</v>
      </c>
      <c r="J29" s="594"/>
      <c r="K29" s="594">
        <f>'enter-data'!AG$2</f>
        <v>8</v>
      </c>
      <c r="L29" s="594"/>
      <c r="M29" s="595">
        <f t="shared" si="29"/>
        <v>24</v>
      </c>
      <c r="N29" s="596"/>
    </row>
    <row r="30" spans="1:14" ht="6" customHeight="1" thickBot="1" x14ac:dyDescent="0.3"/>
    <row r="31" spans="1:14" ht="15" customHeight="1" x14ac:dyDescent="0.25">
      <c r="A31" s="62"/>
      <c r="B31" s="582" t="s">
        <v>383</v>
      </c>
      <c r="C31" s="582"/>
      <c r="D31" s="582"/>
      <c r="E31" s="582"/>
      <c r="F31" s="583"/>
      <c r="G31" s="587">
        <f>SUM(G32:H40)</f>
        <v>196</v>
      </c>
      <c r="H31" s="583"/>
      <c r="I31" s="587">
        <f>SUM(I32:J40)</f>
        <v>197</v>
      </c>
      <c r="J31" s="583"/>
      <c r="K31" s="587">
        <f>SUM(K32:L40)</f>
        <v>195</v>
      </c>
      <c r="L31" s="583"/>
      <c r="M31" s="587">
        <f>SUM(M32:N40)</f>
        <v>588</v>
      </c>
      <c r="N31" s="588"/>
    </row>
    <row r="32" spans="1:14" ht="15" x14ac:dyDescent="0.25">
      <c r="A32" s="647" t="s">
        <v>160</v>
      </c>
      <c r="B32" s="590" t="s">
        <v>350</v>
      </c>
      <c r="C32" s="591"/>
      <c r="D32" s="591"/>
      <c r="E32" s="591"/>
      <c r="F32" s="592"/>
      <c r="G32" s="597">
        <f>'enter-data'!AI$2</f>
        <v>31</v>
      </c>
      <c r="H32" s="597"/>
      <c r="I32" s="597">
        <f>'enter-data'!AJ$2</f>
        <v>31</v>
      </c>
      <c r="J32" s="597"/>
      <c r="K32" s="597">
        <f>'enter-data'!AK$2</f>
        <v>31</v>
      </c>
      <c r="L32" s="597"/>
      <c r="M32" s="599">
        <f t="shared" ref="M32:M40" si="30">SUM(G32:L32)</f>
        <v>93</v>
      </c>
      <c r="N32" s="600"/>
    </row>
    <row r="33" spans="1:16" ht="15" x14ac:dyDescent="0.25">
      <c r="A33" s="648"/>
      <c r="B33" s="590" t="s">
        <v>351</v>
      </c>
      <c r="C33" s="591"/>
      <c r="D33" s="591"/>
      <c r="E33" s="591"/>
      <c r="F33" s="592"/>
      <c r="G33" s="597">
        <f>'enter-data'!AL$2</f>
        <v>29</v>
      </c>
      <c r="H33" s="597"/>
      <c r="I33" s="597">
        <f>'enter-data'!AM$2</f>
        <v>29</v>
      </c>
      <c r="J33" s="597"/>
      <c r="K33" s="597">
        <f>'enter-data'!AN$2</f>
        <v>29</v>
      </c>
      <c r="L33" s="597"/>
      <c r="M33" s="599">
        <f t="shared" si="30"/>
        <v>87</v>
      </c>
      <c r="N33" s="600"/>
    </row>
    <row r="34" spans="1:16" ht="15" x14ac:dyDescent="0.25">
      <c r="A34" s="648"/>
      <c r="B34" s="590" t="s">
        <v>352</v>
      </c>
      <c r="C34" s="591"/>
      <c r="D34" s="591"/>
      <c r="E34" s="591"/>
      <c r="F34" s="592"/>
      <c r="G34" s="597">
        <f>'enter-data'!AO$2</f>
        <v>29</v>
      </c>
      <c r="H34" s="597"/>
      <c r="I34" s="597">
        <f>'enter-data'!AP$2</f>
        <v>29</v>
      </c>
      <c r="J34" s="597"/>
      <c r="K34" s="597">
        <f>'enter-data'!AQ$2</f>
        <v>29</v>
      </c>
      <c r="L34" s="597"/>
      <c r="M34" s="599">
        <f t="shared" si="30"/>
        <v>87</v>
      </c>
      <c r="N34" s="600"/>
    </row>
    <row r="35" spans="1:16" ht="15" x14ac:dyDescent="0.25">
      <c r="A35" s="648"/>
      <c r="B35" s="590" t="s">
        <v>353</v>
      </c>
      <c r="C35" s="591"/>
      <c r="D35" s="591"/>
      <c r="E35" s="591"/>
      <c r="F35" s="592"/>
      <c r="G35" s="597">
        <f>'enter-data'!AR$2</f>
        <v>29</v>
      </c>
      <c r="H35" s="597"/>
      <c r="I35" s="597">
        <f>'enter-data'!AS$2</f>
        <v>29</v>
      </c>
      <c r="J35" s="597"/>
      <c r="K35" s="597">
        <f>'enter-data'!AT$2</f>
        <v>29</v>
      </c>
      <c r="L35" s="597"/>
      <c r="M35" s="599">
        <f t="shared" si="30"/>
        <v>87</v>
      </c>
      <c r="N35" s="600"/>
    </row>
    <row r="36" spans="1:16" ht="15" x14ac:dyDescent="0.25">
      <c r="A36" s="648"/>
      <c r="B36" s="590" t="s">
        <v>354</v>
      </c>
      <c r="C36" s="591"/>
      <c r="D36" s="591"/>
      <c r="E36" s="591"/>
      <c r="F36" s="592"/>
      <c r="G36" s="597">
        <f>'enter-data'!AU$2</f>
        <v>28</v>
      </c>
      <c r="H36" s="597"/>
      <c r="I36" s="597">
        <f>'enter-data'!AV$2</f>
        <v>28</v>
      </c>
      <c r="J36" s="597"/>
      <c r="K36" s="597">
        <f>'enter-data'!AW$2</f>
        <v>27</v>
      </c>
      <c r="L36" s="597"/>
      <c r="M36" s="599">
        <f t="shared" si="30"/>
        <v>83</v>
      </c>
      <c r="N36" s="600"/>
    </row>
    <row r="37" spans="1:16" ht="15" x14ac:dyDescent="0.25">
      <c r="A37" s="648"/>
      <c r="B37" s="590" t="s">
        <v>355</v>
      </c>
      <c r="C37" s="591"/>
      <c r="D37" s="591"/>
      <c r="E37" s="591"/>
      <c r="F37" s="592"/>
      <c r="G37" s="597">
        <f>'enter-data'!AX$2</f>
        <v>27</v>
      </c>
      <c r="H37" s="597"/>
      <c r="I37" s="597">
        <f>'enter-data'!AY$2</f>
        <v>27</v>
      </c>
      <c r="J37" s="597"/>
      <c r="K37" s="597">
        <f>'enter-data'!AZ$2</f>
        <v>28</v>
      </c>
      <c r="L37" s="597"/>
      <c r="M37" s="599">
        <f t="shared" si="30"/>
        <v>82</v>
      </c>
      <c r="N37" s="600"/>
    </row>
    <row r="38" spans="1:16" ht="15" x14ac:dyDescent="0.25">
      <c r="A38" s="648"/>
      <c r="B38" s="590" t="s">
        <v>356</v>
      </c>
      <c r="C38" s="591"/>
      <c r="D38" s="591"/>
      <c r="E38" s="591"/>
      <c r="F38" s="592"/>
      <c r="G38" s="597">
        <f>'enter-data'!BA$2</f>
        <v>9</v>
      </c>
      <c r="H38" s="597"/>
      <c r="I38" s="597">
        <f>'enter-data'!BB$2</f>
        <v>9</v>
      </c>
      <c r="J38" s="597"/>
      <c r="K38" s="597">
        <f>'enter-data'!BC$2</f>
        <v>9</v>
      </c>
      <c r="L38" s="597"/>
      <c r="M38" s="599">
        <f t="shared" si="30"/>
        <v>27</v>
      </c>
      <c r="N38" s="600"/>
    </row>
    <row r="39" spans="1:16" ht="15" x14ac:dyDescent="0.25">
      <c r="A39" s="648"/>
      <c r="B39" s="590" t="s">
        <v>357</v>
      </c>
      <c r="C39" s="591"/>
      <c r="D39" s="591"/>
      <c r="E39" s="591"/>
      <c r="F39" s="592"/>
      <c r="G39" s="597">
        <f>'enter-data'!BD$2</f>
        <v>7</v>
      </c>
      <c r="H39" s="597"/>
      <c r="I39" s="597">
        <f>'enter-data'!BE$2</f>
        <v>8</v>
      </c>
      <c r="J39" s="597"/>
      <c r="K39" s="597">
        <f>'enter-data'!BF$2</f>
        <v>6</v>
      </c>
      <c r="L39" s="597"/>
      <c r="M39" s="599">
        <f t="shared" si="30"/>
        <v>21</v>
      </c>
      <c r="N39" s="600"/>
    </row>
    <row r="40" spans="1:16" ht="15.75" thickBot="1" x14ac:dyDescent="0.3">
      <c r="A40" s="649"/>
      <c r="B40" s="601" t="s">
        <v>358</v>
      </c>
      <c r="C40" s="602"/>
      <c r="D40" s="602"/>
      <c r="E40" s="602"/>
      <c r="F40" s="603"/>
      <c r="G40" s="593">
        <f>'enter-data'!BG$2</f>
        <v>7</v>
      </c>
      <c r="H40" s="593"/>
      <c r="I40" s="593">
        <f>'enter-data'!BH$2</f>
        <v>7</v>
      </c>
      <c r="J40" s="593"/>
      <c r="K40" s="593">
        <f>'enter-data'!BI$2</f>
        <v>7</v>
      </c>
      <c r="L40" s="593"/>
      <c r="M40" s="595">
        <f t="shared" si="30"/>
        <v>21</v>
      </c>
      <c r="N40" s="596"/>
    </row>
    <row r="41" spans="1:16" ht="15" thickBot="1" x14ac:dyDescent="0.3"/>
    <row r="42" spans="1:16" ht="21.75" thickTop="1" thickBot="1" x14ac:dyDescent="0.3">
      <c r="A42" s="614" t="s">
        <v>385</v>
      </c>
      <c r="B42" s="615"/>
      <c r="C42" s="615"/>
      <c r="D42" s="615"/>
      <c r="E42" s="615"/>
      <c r="F42" s="615"/>
      <c r="G42" s="615"/>
      <c r="H42" s="615"/>
      <c r="I42" s="615"/>
      <c r="J42" s="615"/>
      <c r="K42" s="615"/>
      <c r="L42" s="615"/>
      <c r="M42" s="615"/>
      <c r="N42" s="616"/>
    </row>
    <row r="43" spans="1:16" ht="6" customHeight="1" thickTop="1" thickBot="1" x14ac:dyDescent="0.3"/>
    <row r="44" spans="1:16" ht="16.5" thickBot="1" x14ac:dyDescent="0.3">
      <c r="A44" s="69" t="s">
        <v>359</v>
      </c>
      <c r="B44" s="624" t="s">
        <v>360</v>
      </c>
      <c r="C44" s="624"/>
      <c r="D44" s="624"/>
      <c r="E44" s="624"/>
      <c r="F44" s="624"/>
      <c r="G44" s="619" t="s">
        <v>366</v>
      </c>
      <c r="H44" s="619"/>
      <c r="I44" s="620" t="s">
        <v>367</v>
      </c>
      <c r="J44" s="620"/>
      <c r="K44" s="621" t="s">
        <v>368</v>
      </c>
      <c r="L44" s="621"/>
      <c r="M44" s="622" t="s">
        <v>210</v>
      </c>
      <c r="N44" s="623"/>
    </row>
    <row r="45" spans="1:16" ht="6" customHeight="1" thickBot="1" x14ac:dyDescent="0.3"/>
    <row r="46" spans="1:16" ht="18" customHeight="1" x14ac:dyDescent="0.25">
      <c r="A46" s="63" t="s">
        <v>0</v>
      </c>
      <c r="B46" s="64" t="str">
        <f>'calc.rank'!A3</f>
        <v>FRA</v>
      </c>
      <c r="C46" s="65"/>
      <c r="D46" s="604" t="str">
        <f>'calc.rank'!C3</f>
        <v>France</v>
      </c>
      <c r="E46" s="604"/>
      <c r="F46" s="604"/>
      <c r="G46" s="610">
        <f>'calc.rank'!E3</f>
        <v>109</v>
      </c>
      <c r="H46" s="610"/>
      <c r="I46" s="610">
        <f>'calc.rank'!H3</f>
        <v>105</v>
      </c>
      <c r="J46" s="610"/>
      <c r="K46" s="610">
        <f>'calc.rank'!K3</f>
        <v>100</v>
      </c>
      <c r="L46" s="610"/>
      <c r="M46" s="611">
        <f>SUM(G46:L46)</f>
        <v>314</v>
      </c>
      <c r="N46" s="612"/>
      <c r="P46" s="4">
        <f>G46+I46+K46</f>
        <v>314</v>
      </c>
    </row>
    <row r="47" spans="1:16" ht="18" customHeight="1" x14ac:dyDescent="0.25">
      <c r="A47" s="22" t="s">
        <v>3</v>
      </c>
      <c r="B47" s="48" t="str">
        <f>'calc.rank'!A4</f>
        <v>RUS</v>
      </c>
      <c r="C47" s="49"/>
      <c r="D47" s="605" t="str">
        <f>'calc.rank'!C4</f>
        <v>Russia</v>
      </c>
      <c r="E47" s="605"/>
      <c r="F47" s="605"/>
      <c r="G47" s="607">
        <f>'calc.rank'!E4</f>
        <v>91</v>
      </c>
      <c r="H47" s="607"/>
      <c r="I47" s="607">
        <f>'calc.rank'!H4</f>
        <v>73</v>
      </c>
      <c r="J47" s="607"/>
      <c r="K47" s="607">
        <f>'calc.rank'!K4</f>
        <v>59</v>
      </c>
      <c r="L47" s="607"/>
      <c r="M47" s="608">
        <f t="shared" ref="M47:M50" si="31">SUM(G47:L47)</f>
        <v>223</v>
      </c>
      <c r="N47" s="609"/>
      <c r="P47" s="4">
        <f t="shared" ref="P47:P50" si="32">G47+I47+K47</f>
        <v>223</v>
      </c>
    </row>
    <row r="48" spans="1:16" ht="18" customHeight="1" x14ac:dyDescent="0.25">
      <c r="A48" s="22" t="s">
        <v>6</v>
      </c>
      <c r="B48" s="48" t="str">
        <f>'calc.rank'!A5</f>
        <v>USA</v>
      </c>
      <c r="C48" s="49"/>
      <c r="D48" s="606" t="str">
        <f>'calc.rank'!C5</f>
        <v>Un. States of America</v>
      </c>
      <c r="E48" s="606"/>
      <c r="F48" s="606"/>
      <c r="G48" s="607">
        <f>'calc.rank'!E5</f>
        <v>71</v>
      </c>
      <c r="H48" s="607"/>
      <c r="I48" s="607">
        <f>'calc.rank'!H5</f>
        <v>64</v>
      </c>
      <c r="J48" s="607"/>
      <c r="K48" s="607">
        <f>'calc.rank'!K5</f>
        <v>52</v>
      </c>
      <c r="L48" s="607"/>
      <c r="M48" s="608">
        <f t="shared" si="31"/>
        <v>187</v>
      </c>
      <c r="N48" s="609"/>
      <c r="P48" s="4">
        <f t="shared" si="32"/>
        <v>187</v>
      </c>
    </row>
    <row r="49" spans="1:16" ht="18" customHeight="1" x14ac:dyDescent="0.25">
      <c r="A49" s="22" t="s">
        <v>9</v>
      </c>
      <c r="B49" s="48" t="str">
        <f>'calc.rank'!A6</f>
        <v>GER</v>
      </c>
      <c r="C49" s="49"/>
      <c r="D49" s="605" t="str">
        <f>'calc.rank'!C6</f>
        <v>Germany</v>
      </c>
      <c r="E49" s="605"/>
      <c r="F49" s="605"/>
      <c r="G49" s="607">
        <f>'calc.rank'!E6</f>
        <v>58</v>
      </c>
      <c r="H49" s="607"/>
      <c r="I49" s="607">
        <f>'calc.rank'!H6</f>
        <v>51</v>
      </c>
      <c r="J49" s="607"/>
      <c r="K49" s="607">
        <f>'calc.rank'!K6</f>
        <v>49</v>
      </c>
      <c r="L49" s="607"/>
      <c r="M49" s="608">
        <f t="shared" si="31"/>
        <v>158</v>
      </c>
      <c r="N49" s="609"/>
      <c r="P49" s="4">
        <f t="shared" si="32"/>
        <v>158</v>
      </c>
    </row>
    <row r="50" spans="1:16" ht="18" customHeight="1" thickBot="1" x14ac:dyDescent="0.3">
      <c r="A50" s="66" t="s">
        <v>12</v>
      </c>
      <c r="B50" s="67" t="str">
        <f>'calc.rank'!A7</f>
        <v>CHN</v>
      </c>
      <c r="C50" s="68"/>
      <c r="D50" s="625" t="str">
        <f>'calc.rank'!C7</f>
        <v>China</v>
      </c>
      <c r="E50" s="625"/>
      <c r="F50" s="625"/>
      <c r="G50" s="613">
        <f>'calc.rank'!E7</f>
        <v>45</v>
      </c>
      <c r="H50" s="613"/>
      <c r="I50" s="613">
        <f>'calc.rank'!H7</f>
        <v>35</v>
      </c>
      <c r="J50" s="613"/>
      <c r="K50" s="613">
        <f>'calc.rank'!K7</f>
        <v>36</v>
      </c>
      <c r="L50" s="613"/>
      <c r="M50" s="617">
        <f t="shared" si="31"/>
        <v>116</v>
      </c>
      <c r="N50" s="618"/>
      <c r="P50" s="4">
        <f t="shared" si="32"/>
        <v>116</v>
      </c>
    </row>
  </sheetData>
  <sheetProtection algorithmName="SHA-512" hashValue="Qvd4ZxmeL2ZkRst8SWjP+zP8WBK+/Dh3T9w0CTN53+9swMh6w1OeBjRwnJm+gyLu1plk3gaCaA0L7/jP6nPJWA==" saltValue="QD4okqaaz7ZRqPT0RafvsQ==" spinCount="100000" sheet="1" objects="1" scenarios="1"/>
  <mergeCells count="198">
    <mergeCell ref="C1:L1"/>
    <mergeCell ref="C2:L2"/>
    <mergeCell ref="A21:A29"/>
    <mergeCell ref="A32:A40"/>
    <mergeCell ref="A10:A18"/>
    <mergeCell ref="F3:G3"/>
    <mergeCell ref="H3:I3"/>
    <mergeCell ref="K3:L3"/>
    <mergeCell ref="C3:E3"/>
    <mergeCell ref="G10:H10"/>
    <mergeCell ref="I10:J10"/>
    <mergeCell ref="K10:L10"/>
    <mergeCell ref="B13:F13"/>
    <mergeCell ref="B14:F14"/>
    <mergeCell ref="B15:F15"/>
    <mergeCell ref="B16:F16"/>
    <mergeCell ref="G17:H17"/>
    <mergeCell ref="I17:J17"/>
    <mergeCell ref="K17:L17"/>
    <mergeCell ref="G9:H9"/>
    <mergeCell ref="I9:J9"/>
    <mergeCell ref="K9:L9"/>
    <mergeCell ref="G21:H21"/>
    <mergeCell ref="I21:J21"/>
    <mergeCell ref="B10:F10"/>
    <mergeCell ref="B17:F17"/>
    <mergeCell ref="B18:F18"/>
    <mergeCell ref="G7:H7"/>
    <mergeCell ref="I7:J7"/>
    <mergeCell ref="K7:L7"/>
    <mergeCell ref="M7:N7"/>
    <mergeCell ref="G11:H11"/>
    <mergeCell ref="I11:J11"/>
    <mergeCell ref="K11:L11"/>
    <mergeCell ref="M11:N11"/>
    <mergeCell ref="B9:F9"/>
    <mergeCell ref="M17:N17"/>
    <mergeCell ref="G14:H14"/>
    <mergeCell ref="I14:J14"/>
    <mergeCell ref="K14:L14"/>
    <mergeCell ref="M14:N14"/>
    <mergeCell ref="G15:H15"/>
    <mergeCell ref="I15:J15"/>
    <mergeCell ref="K15:L15"/>
    <mergeCell ref="M15:N15"/>
    <mergeCell ref="B11:F11"/>
    <mergeCell ref="B12:F12"/>
    <mergeCell ref="M9:N9"/>
    <mergeCell ref="M10:N10"/>
    <mergeCell ref="K21:L21"/>
    <mergeCell ref="M21:N21"/>
    <mergeCell ref="G22:H22"/>
    <mergeCell ref="I22:J22"/>
    <mergeCell ref="K22:L22"/>
    <mergeCell ref="M22:N22"/>
    <mergeCell ref="G18:H18"/>
    <mergeCell ref="I18:J18"/>
    <mergeCell ref="K18:L18"/>
    <mergeCell ref="M18:N18"/>
    <mergeCell ref="G16:H16"/>
    <mergeCell ref="I16:J16"/>
    <mergeCell ref="K16:L16"/>
    <mergeCell ref="M16:N16"/>
    <mergeCell ref="G12:H12"/>
    <mergeCell ref="I12:J12"/>
    <mergeCell ref="K12:L12"/>
    <mergeCell ref="M12:N12"/>
    <mergeCell ref="G13:H13"/>
    <mergeCell ref="I13:J13"/>
    <mergeCell ref="K13:L13"/>
    <mergeCell ref="M13:N13"/>
    <mergeCell ref="K26:L26"/>
    <mergeCell ref="M26:N26"/>
    <mergeCell ref="G23:H23"/>
    <mergeCell ref="I23:J23"/>
    <mergeCell ref="K23:L23"/>
    <mergeCell ref="M23:N23"/>
    <mergeCell ref="G24:H24"/>
    <mergeCell ref="I24:J24"/>
    <mergeCell ref="K24:L24"/>
    <mergeCell ref="M24:N24"/>
    <mergeCell ref="I26:J26"/>
    <mergeCell ref="I32:J32"/>
    <mergeCell ref="K32:L32"/>
    <mergeCell ref="M32:N32"/>
    <mergeCell ref="G27:H27"/>
    <mergeCell ref="I27:J27"/>
    <mergeCell ref="K27:L27"/>
    <mergeCell ref="M27:N27"/>
    <mergeCell ref="G28:H28"/>
    <mergeCell ref="I28:J28"/>
    <mergeCell ref="K28:L28"/>
    <mergeCell ref="M28:N28"/>
    <mergeCell ref="B22:F22"/>
    <mergeCell ref="B23:F23"/>
    <mergeCell ref="B24:F24"/>
    <mergeCell ref="B25:F25"/>
    <mergeCell ref="B26:F26"/>
    <mergeCell ref="B27:F27"/>
    <mergeCell ref="B28:F28"/>
    <mergeCell ref="B29:F29"/>
    <mergeCell ref="K40:L40"/>
    <mergeCell ref="G37:H37"/>
    <mergeCell ref="I37:J37"/>
    <mergeCell ref="K37:L37"/>
    <mergeCell ref="G38:H38"/>
    <mergeCell ref="I38:J38"/>
    <mergeCell ref="K38:L38"/>
    <mergeCell ref="G35:H35"/>
    <mergeCell ref="I35:J35"/>
    <mergeCell ref="K35:L35"/>
    <mergeCell ref="G36:H36"/>
    <mergeCell ref="I36:J36"/>
    <mergeCell ref="K36:L36"/>
    <mergeCell ref="G33:H33"/>
    <mergeCell ref="I33:J33"/>
    <mergeCell ref="K33:L33"/>
    <mergeCell ref="G49:H49"/>
    <mergeCell ref="G39:H39"/>
    <mergeCell ref="I39:J39"/>
    <mergeCell ref="K39:L39"/>
    <mergeCell ref="M39:N39"/>
    <mergeCell ref="G40:H40"/>
    <mergeCell ref="I40:J40"/>
    <mergeCell ref="G50:H50"/>
    <mergeCell ref="A42:N42"/>
    <mergeCell ref="I50:J50"/>
    <mergeCell ref="K50:L50"/>
    <mergeCell ref="M50:N50"/>
    <mergeCell ref="G44:H44"/>
    <mergeCell ref="I44:J44"/>
    <mergeCell ref="K44:L44"/>
    <mergeCell ref="M44:N44"/>
    <mergeCell ref="G46:H46"/>
    <mergeCell ref="G47:H47"/>
    <mergeCell ref="G48:H48"/>
    <mergeCell ref="I48:J48"/>
    <mergeCell ref="D49:F49"/>
    <mergeCell ref="B44:F44"/>
    <mergeCell ref="D50:F50"/>
    <mergeCell ref="M40:N40"/>
    <mergeCell ref="I49:J49"/>
    <mergeCell ref="K49:L49"/>
    <mergeCell ref="M49:N49"/>
    <mergeCell ref="I46:J46"/>
    <mergeCell ref="K46:L46"/>
    <mergeCell ref="M46:N46"/>
    <mergeCell ref="I47:J47"/>
    <mergeCell ref="K47:L47"/>
    <mergeCell ref="M47:N47"/>
    <mergeCell ref="B38:F38"/>
    <mergeCell ref="B39:F39"/>
    <mergeCell ref="B40:F40"/>
    <mergeCell ref="D46:F46"/>
    <mergeCell ref="D47:F47"/>
    <mergeCell ref="D48:F48"/>
    <mergeCell ref="K48:L48"/>
    <mergeCell ref="M48:N48"/>
    <mergeCell ref="B32:F32"/>
    <mergeCell ref="B33:F33"/>
    <mergeCell ref="B34:F34"/>
    <mergeCell ref="B35:F35"/>
    <mergeCell ref="B36:F36"/>
    <mergeCell ref="B37:F37"/>
    <mergeCell ref="M37:N37"/>
    <mergeCell ref="M38:N38"/>
    <mergeCell ref="M35:N35"/>
    <mergeCell ref="M36:N36"/>
    <mergeCell ref="M33:N33"/>
    <mergeCell ref="G34:H34"/>
    <mergeCell ref="I34:J34"/>
    <mergeCell ref="K34:L34"/>
    <mergeCell ref="M34:N34"/>
    <mergeCell ref="G32:H32"/>
    <mergeCell ref="Q1:S3"/>
    <mergeCell ref="G4:H6"/>
    <mergeCell ref="I4:J6"/>
    <mergeCell ref="K4:L6"/>
    <mergeCell ref="B31:F31"/>
    <mergeCell ref="G20:H20"/>
    <mergeCell ref="I20:J20"/>
    <mergeCell ref="K20:L20"/>
    <mergeCell ref="M20:N20"/>
    <mergeCell ref="G31:H31"/>
    <mergeCell ref="I31:J31"/>
    <mergeCell ref="K31:L31"/>
    <mergeCell ref="M31:N31"/>
    <mergeCell ref="B20:F20"/>
    <mergeCell ref="B21:F21"/>
    <mergeCell ref="G29:H29"/>
    <mergeCell ref="I29:J29"/>
    <mergeCell ref="K29:L29"/>
    <mergeCell ref="M29:N29"/>
    <mergeCell ref="G25:H25"/>
    <mergeCell ref="I25:J25"/>
    <mergeCell ref="K25:L25"/>
    <mergeCell ref="M25:N25"/>
    <mergeCell ref="G26:H26"/>
  </mergeCells>
  <hyperlinks>
    <hyperlink ref="Q1:S3" location="SELEKTION!A1" display="SELEKTION!A1" xr:uid="{581D5EBA-49F1-47F9-8101-B408BEF6162B}"/>
  </hyperlinks>
  <printOptions horizontalCentered="1" verticalCentered="1"/>
  <pageMargins left="0" right="0" top="0.39370078740157483" bottom="0.59055118110236227" header="0.31496062992125984" footer="0.31496062992125984"/>
  <pageSetup paperSize="9" orientation="portrait" horizontalDpi="4294967293" verticalDpi="0" r:id="rId1"/>
  <headerFooter>
    <oddFooter>&amp;Lall data compiled by Franz Singraber &amp;CPage &amp;P of &amp;N&amp;Rf.singraber@aon.at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2F0A2-8C66-46FB-A0C3-A8A70ABAFF3F}">
  <sheetPr>
    <tabColor theme="1"/>
  </sheetPr>
  <dimension ref="A1:CJ90"/>
  <sheetViews>
    <sheetView showZeros="0" zoomScale="90" zoomScaleNormal="90" workbookViewId="0">
      <pane xSplit="3" ySplit="2" topLeftCell="D3" activePane="bottomRight" state="frozen"/>
      <selection activeCell="S23" sqref="S23"/>
      <selection pane="topRight" activeCell="S23" sqref="S23"/>
      <selection pane="bottomLeft" activeCell="S23" sqref="S23"/>
      <selection pane="bottomRight" activeCell="J27" sqref="J27"/>
    </sheetView>
  </sheetViews>
  <sheetFormatPr baseColWidth="10" defaultRowHeight="18" customHeight="1" x14ac:dyDescent="0.25"/>
  <cols>
    <col min="1" max="1" width="5.5703125" bestFit="1" customWidth="1"/>
    <col min="2" max="2" width="4.7109375" customWidth="1"/>
    <col min="3" max="3" width="22.7109375" bestFit="1" customWidth="1"/>
    <col min="4" max="4" width="2.7109375" style="110" customWidth="1"/>
    <col min="5" max="5" width="6.7109375" style="91" customWidth="1"/>
    <col min="6" max="7" width="6.7109375" customWidth="1"/>
    <col min="8" max="8" width="6.7109375" style="91" customWidth="1"/>
    <col min="9" max="10" width="6.7109375" customWidth="1"/>
    <col min="11" max="11" width="6.7109375" style="91" customWidth="1"/>
    <col min="12" max="13" width="6.7109375" customWidth="1"/>
    <col min="14" max="14" width="6.7109375" style="91" customWidth="1"/>
    <col min="15" max="16" width="6.7109375" customWidth="1"/>
    <col min="17" max="17" width="2.7109375" style="80" customWidth="1"/>
    <col min="18" max="72" width="5.7109375" customWidth="1"/>
  </cols>
  <sheetData>
    <row r="1" spans="1:88" ht="18" customHeight="1" x14ac:dyDescent="0.25">
      <c r="A1" s="656" t="s">
        <v>211</v>
      </c>
      <c r="B1" s="657"/>
      <c r="C1" s="111" t="s">
        <v>384</v>
      </c>
      <c r="D1" s="113"/>
      <c r="E1" s="92" t="s">
        <v>376</v>
      </c>
      <c r="F1" s="104" t="s">
        <v>374</v>
      </c>
      <c r="G1" s="107" t="s">
        <v>370</v>
      </c>
      <c r="H1" s="92" t="s">
        <v>377</v>
      </c>
      <c r="I1" s="104" t="s">
        <v>375</v>
      </c>
      <c r="J1" s="107" t="s">
        <v>371</v>
      </c>
      <c r="K1" s="93" t="s">
        <v>378</v>
      </c>
      <c r="L1" s="104" t="s">
        <v>373</v>
      </c>
      <c r="M1" s="106" t="s">
        <v>372</v>
      </c>
      <c r="N1" s="94" t="s">
        <v>381</v>
      </c>
      <c r="O1" s="105" t="s">
        <v>430</v>
      </c>
      <c r="P1" s="107" t="s">
        <v>431</v>
      </c>
      <c r="Q1" s="121"/>
      <c r="R1" s="70" t="s">
        <v>133</v>
      </c>
      <c r="S1" s="71" t="s">
        <v>134</v>
      </c>
      <c r="T1" s="72" t="s">
        <v>135</v>
      </c>
      <c r="U1" s="70" t="s">
        <v>136</v>
      </c>
      <c r="V1" s="71" t="s">
        <v>137</v>
      </c>
      <c r="W1" s="72" t="s">
        <v>138</v>
      </c>
      <c r="X1" s="70" t="s">
        <v>139</v>
      </c>
      <c r="Y1" s="71" t="s">
        <v>140</v>
      </c>
      <c r="Z1" s="72" t="s">
        <v>141</v>
      </c>
      <c r="AA1" s="70" t="s">
        <v>142</v>
      </c>
      <c r="AB1" s="71" t="s">
        <v>143</v>
      </c>
      <c r="AC1" s="72" t="s">
        <v>144</v>
      </c>
      <c r="AD1" s="70" t="s">
        <v>145</v>
      </c>
      <c r="AE1" s="71" t="s">
        <v>146</v>
      </c>
      <c r="AF1" s="72" t="s">
        <v>147</v>
      </c>
      <c r="AG1" s="70" t="s">
        <v>148</v>
      </c>
      <c r="AH1" s="71" t="s">
        <v>149</v>
      </c>
      <c r="AI1" s="72" t="s">
        <v>150</v>
      </c>
      <c r="AJ1" s="70" t="s">
        <v>151</v>
      </c>
      <c r="AK1" s="71" t="s">
        <v>152</v>
      </c>
      <c r="AL1" s="72" t="s">
        <v>153</v>
      </c>
      <c r="AM1" s="70" t="s">
        <v>154</v>
      </c>
      <c r="AN1" s="71" t="s">
        <v>155</v>
      </c>
      <c r="AO1" s="72" t="s">
        <v>156</v>
      </c>
      <c r="AP1" s="70" t="s">
        <v>157</v>
      </c>
      <c r="AQ1" s="71" t="s">
        <v>159</v>
      </c>
      <c r="AR1" s="73" t="s">
        <v>158</v>
      </c>
      <c r="AS1" s="44"/>
      <c r="AT1" s="74" t="s">
        <v>170</v>
      </c>
      <c r="AU1" s="75" t="s">
        <v>171</v>
      </c>
      <c r="AV1" s="76" t="s">
        <v>172</v>
      </c>
      <c r="AW1" s="74" t="s">
        <v>173</v>
      </c>
      <c r="AX1" s="75" t="s">
        <v>174</v>
      </c>
      <c r="AY1" s="76" t="s">
        <v>175</v>
      </c>
      <c r="AZ1" s="74" t="s">
        <v>176</v>
      </c>
      <c r="BA1" s="75" t="s">
        <v>177</v>
      </c>
      <c r="BB1" s="76" t="s">
        <v>178</v>
      </c>
      <c r="BC1" s="74" t="s">
        <v>179</v>
      </c>
      <c r="BD1" s="75" t="s">
        <v>180</v>
      </c>
      <c r="BE1" s="76" t="s">
        <v>181</v>
      </c>
      <c r="BF1" s="74" t="s">
        <v>182</v>
      </c>
      <c r="BG1" s="75" t="s">
        <v>183</v>
      </c>
      <c r="BH1" s="76" t="s">
        <v>184</v>
      </c>
      <c r="BI1" s="74" t="s">
        <v>185</v>
      </c>
      <c r="BJ1" s="75" t="s">
        <v>186</v>
      </c>
      <c r="BK1" s="76" t="s">
        <v>187</v>
      </c>
      <c r="BL1" s="74" t="s">
        <v>188</v>
      </c>
      <c r="BM1" s="75" t="s">
        <v>189</v>
      </c>
      <c r="BN1" s="76" t="s">
        <v>190</v>
      </c>
      <c r="BO1" s="74" t="s">
        <v>191</v>
      </c>
      <c r="BP1" s="75" t="s">
        <v>192</v>
      </c>
      <c r="BQ1" s="76" t="s">
        <v>193</v>
      </c>
      <c r="BR1" s="74" t="s">
        <v>194</v>
      </c>
      <c r="BS1" s="75" t="s">
        <v>195</v>
      </c>
      <c r="BT1" s="77" t="s">
        <v>196</v>
      </c>
      <c r="BU1" s="15"/>
      <c r="CJ1" s="15"/>
    </row>
    <row r="2" spans="1:88" s="88" customFormat="1" ht="18" customHeight="1" thickBot="1" x14ac:dyDescent="0.3">
      <c r="A2" s="658"/>
      <c r="B2" s="659"/>
      <c r="C2" s="112" t="s">
        <v>210</v>
      </c>
      <c r="D2" s="114"/>
      <c r="E2" s="95">
        <f t="shared" ref="E2" si="0">F2+G2</f>
        <v>488</v>
      </c>
      <c r="F2" s="198">
        <f t="shared" ref="F2" si="1">R2+U2+X2+AA2+AD2+AG2+AJ2+AM2+AP2</f>
        <v>292</v>
      </c>
      <c r="G2" s="199">
        <f t="shared" ref="G2" si="2">AT2+AW2+AZ2+BC2+BF2+BI2+BL2+BO2+BR2</f>
        <v>196</v>
      </c>
      <c r="H2" s="95">
        <f t="shared" ref="H2" si="3">I2+J2</f>
        <v>473</v>
      </c>
      <c r="I2" s="198">
        <f t="shared" ref="I2" si="4">S2+V2+Y2+AB2+AE2+AH2+AK2+AN2+AQ2</f>
        <v>276</v>
      </c>
      <c r="J2" s="199">
        <f t="shared" ref="J2" si="5">AU2+AX2+BA2+BD2+BG2+BJ2+BM2+BP2+BS2</f>
        <v>197</v>
      </c>
      <c r="K2" s="82">
        <f t="shared" ref="K2" si="6">L2+M2</f>
        <v>481</v>
      </c>
      <c r="L2" s="123">
        <f t="shared" ref="L2" si="7">T2+W2+Z2+AC2+AF2+AI2+AL2+AO2+AR2</f>
        <v>286</v>
      </c>
      <c r="M2" s="123">
        <f t="shared" ref="M2" si="8">AV2+AY2+BB2+BE2+BH2+BK2+BN2+BQ2+BT2</f>
        <v>195</v>
      </c>
      <c r="N2" s="96">
        <f t="shared" ref="N2" si="9">E2+H2+K2</f>
        <v>1442</v>
      </c>
      <c r="O2" s="124">
        <f t="shared" ref="O2" si="10">F2+I2+L2</f>
        <v>854</v>
      </c>
      <c r="P2" s="124">
        <f t="shared" ref="P2" si="11">G2+J2+M2</f>
        <v>588</v>
      </c>
      <c r="Q2" s="122"/>
      <c r="R2" s="83">
        <f>SUM(R3:R90)</f>
        <v>56</v>
      </c>
      <c r="S2" s="84">
        <f t="shared" ref="S2:AR2" si="12">SUM(S3:S90)</f>
        <v>41</v>
      </c>
      <c r="T2" s="85">
        <f t="shared" si="12"/>
        <v>51</v>
      </c>
      <c r="U2" s="83">
        <f t="shared" si="12"/>
        <v>43</v>
      </c>
      <c r="V2" s="84">
        <f t="shared" si="12"/>
        <v>43</v>
      </c>
      <c r="W2" s="85">
        <f t="shared" si="12"/>
        <v>43</v>
      </c>
      <c r="X2" s="83">
        <f t="shared" si="12"/>
        <v>43</v>
      </c>
      <c r="Y2" s="84">
        <f t="shared" si="12"/>
        <v>43</v>
      </c>
      <c r="Z2" s="85">
        <f t="shared" si="12"/>
        <v>43</v>
      </c>
      <c r="AA2" s="83">
        <f t="shared" si="12"/>
        <v>46</v>
      </c>
      <c r="AB2" s="84">
        <f t="shared" si="12"/>
        <v>45</v>
      </c>
      <c r="AC2" s="85">
        <f t="shared" si="12"/>
        <v>44</v>
      </c>
      <c r="AD2" s="83">
        <f t="shared" si="12"/>
        <v>34</v>
      </c>
      <c r="AE2" s="84">
        <f t="shared" si="12"/>
        <v>34</v>
      </c>
      <c r="AF2" s="85">
        <f t="shared" si="12"/>
        <v>34</v>
      </c>
      <c r="AG2" s="83">
        <f t="shared" si="12"/>
        <v>45</v>
      </c>
      <c r="AH2" s="84">
        <f t="shared" si="12"/>
        <v>45</v>
      </c>
      <c r="AI2" s="85">
        <f t="shared" si="12"/>
        <v>46</v>
      </c>
      <c r="AJ2" s="83">
        <f t="shared" si="12"/>
        <v>9</v>
      </c>
      <c r="AK2" s="84">
        <f t="shared" si="12"/>
        <v>9</v>
      </c>
      <c r="AL2" s="85">
        <f t="shared" si="12"/>
        <v>9</v>
      </c>
      <c r="AM2" s="83">
        <f t="shared" si="12"/>
        <v>8</v>
      </c>
      <c r="AN2" s="84">
        <f t="shared" si="12"/>
        <v>8</v>
      </c>
      <c r="AO2" s="85">
        <f t="shared" si="12"/>
        <v>8</v>
      </c>
      <c r="AP2" s="83">
        <f t="shared" si="12"/>
        <v>8</v>
      </c>
      <c r="AQ2" s="84">
        <f t="shared" si="12"/>
        <v>8</v>
      </c>
      <c r="AR2" s="86">
        <f t="shared" si="12"/>
        <v>8</v>
      </c>
      <c r="AS2" s="87"/>
      <c r="AT2" s="83">
        <f t="shared" ref="AT2:BT2" si="13">SUM(AT3:AT90)</f>
        <v>31</v>
      </c>
      <c r="AU2" s="84">
        <f t="shared" si="13"/>
        <v>31</v>
      </c>
      <c r="AV2" s="85">
        <f t="shared" si="13"/>
        <v>31</v>
      </c>
      <c r="AW2" s="83">
        <f t="shared" si="13"/>
        <v>29</v>
      </c>
      <c r="AX2" s="84">
        <f t="shared" si="13"/>
        <v>29</v>
      </c>
      <c r="AY2" s="85">
        <f t="shared" si="13"/>
        <v>29</v>
      </c>
      <c r="AZ2" s="83">
        <f t="shared" si="13"/>
        <v>29</v>
      </c>
      <c r="BA2" s="84">
        <f t="shared" si="13"/>
        <v>29</v>
      </c>
      <c r="BB2" s="85">
        <f t="shared" si="13"/>
        <v>29</v>
      </c>
      <c r="BC2" s="83">
        <f t="shared" si="13"/>
        <v>29</v>
      </c>
      <c r="BD2" s="84">
        <f t="shared" si="13"/>
        <v>29</v>
      </c>
      <c r="BE2" s="85">
        <f t="shared" si="13"/>
        <v>29</v>
      </c>
      <c r="BF2" s="83">
        <f t="shared" si="13"/>
        <v>28</v>
      </c>
      <c r="BG2" s="84">
        <f t="shared" si="13"/>
        <v>28</v>
      </c>
      <c r="BH2" s="85">
        <f t="shared" si="13"/>
        <v>27</v>
      </c>
      <c r="BI2" s="83">
        <f t="shared" si="13"/>
        <v>27</v>
      </c>
      <c r="BJ2" s="84">
        <f t="shared" si="13"/>
        <v>27</v>
      </c>
      <c r="BK2" s="85">
        <f t="shared" si="13"/>
        <v>28</v>
      </c>
      <c r="BL2" s="83">
        <f t="shared" si="13"/>
        <v>9</v>
      </c>
      <c r="BM2" s="84">
        <f t="shared" si="13"/>
        <v>9</v>
      </c>
      <c r="BN2" s="85">
        <f t="shared" si="13"/>
        <v>9</v>
      </c>
      <c r="BO2" s="83">
        <f t="shared" si="13"/>
        <v>7</v>
      </c>
      <c r="BP2" s="84">
        <f t="shared" si="13"/>
        <v>8</v>
      </c>
      <c r="BQ2" s="85">
        <f t="shared" si="13"/>
        <v>6</v>
      </c>
      <c r="BR2" s="83">
        <f t="shared" si="13"/>
        <v>7</v>
      </c>
      <c r="BS2" s="84">
        <f t="shared" si="13"/>
        <v>7</v>
      </c>
      <c r="BT2" s="86">
        <f t="shared" si="13"/>
        <v>7</v>
      </c>
      <c r="BU2" s="81"/>
      <c r="CJ2" s="81"/>
    </row>
    <row r="3" spans="1:88" ht="18" customHeight="1" x14ac:dyDescent="0.25">
      <c r="A3" s="115" t="s">
        <v>1</v>
      </c>
      <c r="B3" s="49"/>
      <c r="C3" s="116" t="s">
        <v>212</v>
      </c>
      <c r="D3" s="108"/>
      <c r="E3" s="97">
        <f t="shared" ref="E3:E34" si="14">F3+G3</f>
        <v>109</v>
      </c>
      <c r="F3" s="200">
        <f t="shared" ref="F3:F34" si="15">R3+U3+X3+AA3+AD3+AG3+AJ3+AM3+AP3</f>
        <v>78</v>
      </c>
      <c r="G3" s="201">
        <f t="shared" ref="G3:G34" si="16">AT3+AW3+AZ3+BC3+BF3+BI3+BL3+BO3+BR3</f>
        <v>31</v>
      </c>
      <c r="H3" s="97">
        <f t="shared" ref="H3:H34" si="17">I3+J3</f>
        <v>105</v>
      </c>
      <c r="I3" s="200">
        <f t="shared" ref="I3:I34" si="18">S3+V3+Y3+AB3+AE3+AH3+AK3+AN3+AQ3</f>
        <v>67</v>
      </c>
      <c r="J3" s="201">
        <f t="shared" ref="J3:J34" si="19">AU3+AX3+BA3+BD3+BG3+BJ3+BM3+BP3+BS3</f>
        <v>38</v>
      </c>
      <c r="K3" s="90">
        <f t="shared" ref="K3:K34" si="20">L3+M3</f>
        <v>100</v>
      </c>
      <c r="L3" s="125">
        <f t="shared" ref="L3:L34" si="21">T3+W3+Z3+AC3+AF3+AI3+AL3+AO3+AR3</f>
        <v>65</v>
      </c>
      <c r="M3" s="125">
        <f t="shared" ref="M3:M34" si="22">AV3+AY3+BB3+BE3+BH3+BK3+BN3+BQ3+BT3</f>
        <v>35</v>
      </c>
      <c r="N3" s="98">
        <f t="shared" ref="N3:N34" si="23">E3+H3+K3</f>
        <v>314</v>
      </c>
      <c r="O3" s="126">
        <f t="shared" ref="O3:O34" si="24">F3+I3+L3</f>
        <v>210</v>
      </c>
      <c r="P3" s="126">
        <f t="shared" ref="P3:P34" si="25">G3+J3+M3</f>
        <v>104</v>
      </c>
      <c r="Q3" s="78"/>
      <c r="R3" s="22">
        <f>COUNTIF('enter-data'!G$8:G$94,'calc.rank'!$A3)</f>
        <v>7</v>
      </c>
      <c r="S3" s="10">
        <f>COUNTIF('enter-data'!H$8:H$94,'calc.rank'!$A3)</f>
        <v>10</v>
      </c>
      <c r="T3" s="30">
        <f>COUNTIF('enter-data'!I$8:I$94,'calc.rank'!$A3)</f>
        <v>11</v>
      </c>
      <c r="U3" s="22">
        <f>COUNTIF('enter-data'!J$8:J$94,'calc.rank'!$A3)</f>
        <v>22</v>
      </c>
      <c r="V3" s="10">
        <f>COUNTIF('enter-data'!K$8:K$94,'calc.rank'!$A3)</f>
        <v>19</v>
      </c>
      <c r="W3" s="30">
        <f>COUNTIF('enter-data'!L$8:L$94,'calc.rank'!$A3)</f>
        <v>21</v>
      </c>
      <c r="X3" s="22">
        <f>COUNTIF('enter-data'!M$8:M$94,'calc.rank'!$A3)</f>
        <v>21</v>
      </c>
      <c r="Y3" s="10">
        <f>COUNTIF('enter-data'!N$8:N$94,'calc.rank'!$A3)</f>
        <v>17</v>
      </c>
      <c r="Z3" s="30">
        <f>COUNTIF('enter-data'!O$8:O$94,'calc.rank'!$A3)</f>
        <v>18</v>
      </c>
      <c r="AA3" s="22">
        <f>COUNTIF('enter-data'!P$8:P$94,'calc.rank'!$A3)</f>
        <v>4</v>
      </c>
      <c r="AB3" s="10">
        <f>COUNTIF('enter-data'!Q$8:Q$94,'calc.rank'!$A3)</f>
        <v>8</v>
      </c>
      <c r="AC3" s="30">
        <f>COUNTIF('enter-data'!R$8:R$94,'calc.rank'!$A3)</f>
        <v>6</v>
      </c>
      <c r="AD3" s="22">
        <f>COUNTIF('enter-data'!S$8:S$94,'calc.rank'!$A3)</f>
        <v>5</v>
      </c>
      <c r="AE3" s="10">
        <f>COUNTIF('enter-data'!T$8:T$94,'calc.rank'!$A3)</f>
        <v>3</v>
      </c>
      <c r="AF3" s="30">
        <f>COUNTIF('enter-data'!U$8:U$94,'calc.rank'!$A3)</f>
        <v>3</v>
      </c>
      <c r="AG3" s="22">
        <f>COUNTIF('enter-data'!V$8:V$94,'calc.rank'!$A3)</f>
        <v>18</v>
      </c>
      <c r="AH3" s="10">
        <f>COUNTIF('enter-data'!W$8:W$94,'calc.rank'!$A3)</f>
        <v>10</v>
      </c>
      <c r="AI3" s="30">
        <f>COUNTIF('enter-data'!X$8:X$94,'calc.rank'!$A3)</f>
        <v>5</v>
      </c>
      <c r="AJ3" s="22">
        <f>COUNTIF('enter-data'!Y$8:Y$94,'calc.rank'!$A3)</f>
        <v>0</v>
      </c>
      <c r="AK3" s="10">
        <f>COUNTIF('enter-data'!Z$8:Z$94,'calc.rank'!$A3)</f>
        <v>0</v>
      </c>
      <c r="AL3" s="30">
        <f>COUNTIF('enter-data'!AA$8:AA$94,'calc.rank'!$A3)</f>
        <v>0</v>
      </c>
      <c r="AM3" s="22">
        <f>COUNTIF('enter-data'!AB$8:AB$94,'calc.rank'!$A3)</f>
        <v>1</v>
      </c>
      <c r="AN3" s="10">
        <f>COUNTIF('enter-data'!AC$8:AC$94,'calc.rank'!$A3)</f>
        <v>0</v>
      </c>
      <c r="AO3" s="30">
        <f>COUNTIF('enter-data'!AD$8:AD$94,'calc.rank'!$A3)</f>
        <v>0</v>
      </c>
      <c r="AP3" s="22">
        <f>COUNTIF('enter-data'!AE$8:AE$94,'calc.rank'!$A3)</f>
        <v>0</v>
      </c>
      <c r="AQ3" s="10">
        <f>COUNTIF('enter-data'!AF$8:AF$94,'calc.rank'!$A3)</f>
        <v>0</v>
      </c>
      <c r="AR3" s="23">
        <f>COUNTIF('enter-data'!AG$8:AG$94,'calc.rank'!$A3)</f>
        <v>1</v>
      </c>
      <c r="AS3" s="331"/>
      <c r="AT3" s="22">
        <f>COUNTIF('enter-data'!AI$8:AI$94,'calc.rank'!$A3)</f>
        <v>6</v>
      </c>
      <c r="AU3" s="10">
        <f>COUNTIF('enter-data'!AJ$8:AJ$94,'calc.rank'!$A3)</f>
        <v>2</v>
      </c>
      <c r="AV3" s="30">
        <f>COUNTIF('enter-data'!AK$8:AK$94,'calc.rank'!$A3)</f>
        <v>5</v>
      </c>
      <c r="AW3" s="22">
        <f>COUNTIF('enter-data'!AL$8:AL$94,'calc.rank'!$A3)</f>
        <v>6</v>
      </c>
      <c r="AX3" s="10">
        <f>COUNTIF('enter-data'!AM$8:AM$94,'calc.rank'!$A3)</f>
        <v>4</v>
      </c>
      <c r="AY3" s="30">
        <f>COUNTIF('enter-data'!AN$8:AN$94,'calc.rank'!$A3)</f>
        <v>7</v>
      </c>
      <c r="AZ3" s="22">
        <f>COUNTIF('enter-data'!AO$8:AO$94,'calc.rank'!$A3)</f>
        <v>5</v>
      </c>
      <c r="BA3" s="10">
        <f>COUNTIF('enter-data'!AP$8:AP$94,'calc.rank'!$A3)</f>
        <v>7</v>
      </c>
      <c r="BB3" s="30">
        <f>COUNTIF('enter-data'!AQ$8:AQ$94,'calc.rank'!$A3)</f>
        <v>6</v>
      </c>
      <c r="BC3" s="22">
        <f>COUNTIF('enter-data'!AR$8:AR$94,'calc.rank'!$A3)</f>
        <v>3</v>
      </c>
      <c r="BD3" s="10">
        <f>COUNTIF('enter-data'!AS$8:AS$94,'calc.rank'!$A3)</f>
        <v>7</v>
      </c>
      <c r="BE3" s="30">
        <f>COUNTIF('enter-data'!AT$8:AT$94,'calc.rank'!$A3)</f>
        <v>2</v>
      </c>
      <c r="BF3" s="22">
        <f>COUNTIF('enter-data'!AU$8:AU$94,'calc.rank'!$A3)</f>
        <v>6</v>
      </c>
      <c r="BG3" s="10">
        <f>COUNTIF('enter-data'!AV$8:AV$94,'calc.rank'!$A3)</f>
        <v>9</v>
      </c>
      <c r="BH3" s="30">
        <f>COUNTIF('enter-data'!AW$8:AW$94,'calc.rank'!$A3)</f>
        <v>4</v>
      </c>
      <c r="BI3" s="22">
        <f>COUNTIF('enter-data'!AX$8:AX$94,'calc.rank'!$A3)</f>
        <v>3</v>
      </c>
      <c r="BJ3" s="10">
        <f>COUNTIF('enter-data'!AY$8:AY$94,'calc.rank'!$A3)</f>
        <v>7</v>
      </c>
      <c r="BK3" s="30">
        <f>COUNTIF('enter-data'!AZ$8:AZ$94,'calc.rank'!$A3)</f>
        <v>8</v>
      </c>
      <c r="BL3" s="22">
        <f>COUNTIF('enter-data'!BA$8:BA$94,'calc.rank'!$A3)</f>
        <v>1</v>
      </c>
      <c r="BM3" s="10">
        <f>COUNTIF('enter-data'!BB$8:BB$94,'calc.rank'!$A3)</f>
        <v>1</v>
      </c>
      <c r="BN3" s="30">
        <f>COUNTIF('enter-data'!BC$8:BC$94,'calc.rank'!$A3)</f>
        <v>1</v>
      </c>
      <c r="BO3" s="22">
        <f>COUNTIF('enter-data'!BD$8:BD$94,'calc.rank'!$A3)</f>
        <v>1</v>
      </c>
      <c r="BP3" s="10">
        <f>COUNTIF('enter-data'!BE$8:BE$94,'calc.rank'!$A3)</f>
        <v>0</v>
      </c>
      <c r="BQ3" s="30">
        <f>COUNTIF('enter-data'!BF$8:BF$94,'calc.rank'!$A3)</f>
        <v>1</v>
      </c>
      <c r="BR3" s="22">
        <f>COUNTIF('enter-data'!BG$8:BG$94,'calc.rank'!$A3)</f>
        <v>0</v>
      </c>
      <c r="BS3" s="10">
        <f>COUNTIF('enter-data'!BH$8:BH$94,'calc.rank'!$A3)</f>
        <v>1</v>
      </c>
      <c r="BT3" s="23">
        <f>COUNTIF('enter-data'!BI$8:BI$94,'calc.rank'!$A3)</f>
        <v>1</v>
      </c>
    </row>
    <row r="4" spans="1:88" ht="18" customHeight="1" x14ac:dyDescent="0.25">
      <c r="A4" s="115" t="s">
        <v>78</v>
      </c>
      <c r="B4" s="49"/>
      <c r="C4" s="117" t="s">
        <v>231</v>
      </c>
      <c r="D4" s="108"/>
      <c r="E4" s="97">
        <f t="shared" si="14"/>
        <v>91</v>
      </c>
      <c r="F4" s="200">
        <f t="shared" si="15"/>
        <v>25</v>
      </c>
      <c r="G4" s="201">
        <f t="shared" si="16"/>
        <v>66</v>
      </c>
      <c r="H4" s="97">
        <f t="shared" si="17"/>
        <v>73</v>
      </c>
      <c r="I4" s="200">
        <f t="shared" si="18"/>
        <v>22</v>
      </c>
      <c r="J4" s="201">
        <f t="shared" si="19"/>
        <v>51</v>
      </c>
      <c r="K4" s="90">
        <f t="shared" si="20"/>
        <v>59</v>
      </c>
      <c r="L4" s="125">
        <f t="shared" si="21"/>
        <v>24</v>
      </c>
      <c r="M4" s="125">
        <f t="shared" si="22"/>
        <v>35</v>
      </c>
      <c r="N4" s="98">
        <f t="shared" si="23"/>
        <v>223</v>
      </c>
      <c r="O4" s="126">
        <f t="shared" si="24"/>
        <v>71</v>
      </c>
      <c r="P4" s="126">
        <f t="shared" si="25"/>
        <v>152</v>
      </c>
      <c r="Q4" s="78"/>
      <c r="R4" s="22">
        <f>COUNTIF('enter-data'!G$8:G$94,'calc.rank'!$A4)</f>
        <v>5</v>
      </c>
      <c r="S4" s="10">
        <f>COUNTIF('enter-data'!H$8:H$94,'calc.rank'!$A4)</f>
        <v>2</v>
      </c>
      <c r="T4" s="30">
        <f>COUNTIF('enter-data'!I$8:I$94,'calc.rank'!$A4)</f>
        <v>3</v>
      </c>
      <c r="U4" s="22">
        <f>COUNTIF('enter-data'!J$8:J$94,'calc.rank'!$A4)</f>
        <v>3</v>
      </c>
      <c r="V4" s="10">
        <f>COUNTIF('enter-data'!K$8:K$94,'calc.rank'!$A4)</f>
        <v>5</v>
      </c>
      <c r="W4" s="30">
        <f>COUNTIF('enter-data'!L$8:L$94,'calc.rank'!$A4)</f>
        <v>7</v>
      </c>
      <c r="X4" s="22">
        <f>COUNTIF('enter-data'!M$8:M$94,'calc.rank'!$A4)</f>
        <v>7</v>
      </c>
      <c r="Y4" s="10">
        <f>COUNTIF('enter-data'!N$8:N$94,'calc.rank'!$A4)</f>
        <v>5</v>
      </c>
      <c r="Z4" s="30">
        <f>COUNTIF('enter-data'!O$8:O$94,'calc.rank'!$A4)</f>
        <v>4</v>
      </c>
      <c r="AA4" s="22">
        <f>COUNTIF('enter-data'!P$8:P$94,'calc.rank'!$A4)</f>
        <v>2</v>
      </c>
      <c r="AB4" s="10">
        <f>COUNTIF('enter-data'!Q$8:Q$94,'calc.rank'!$A4)</f>
        <v>4</v>
      </c>
      <c r="AC4" s="30">
        <f>COUNTIF('enter-data'!R$8:R$94,'calc.rank'!$A4)</f>
        <v>5</v>
      </c>
      <c r="AD4" s="22">
        <f>COUNTIF('enter-data'!S$8:S$94,'calc.rank'!$A4)</f>
        <v>0</v>
      </c>
      <c r="AE4" s="10">
        <f>COUNTIF('enter-data'!T$8:T$94,'calc.rank'!$A4)</f>
        <v>0</v>
      </c>
      <c r="AF4" s="30">
        <f>COUNTIF('enter-data'!U$8:U$94,'calc.rank'!$A4)</f>
        <v>0</v>
      </c>
      <c r="AG4" s="22">
        <f>COUNTIF('enter-data'!V$8:V$94,'calc.rank'!$A4)</f>
        <v>7</v>
      </c>
      <c r="AH4" s="10">
        <f>COUNTIF('enter-data'!W$8:W$94,'calc.rank'!$A4)</f>
        <v>5</v>
      </c>
      <c r="AI4" s="30">
        <f>COUNTIF('enter-data'!X$8:X$94,'calc.rank'!$A4)</f>
        <v>5</v>
      </c>
      <c r="AJ4" s="22">
        <f>COUNTIF('enter-data'!Y$8:Y$94,'calc.rank'!$A4)</f>
        <v>0</v>
      </c>
      <c r="AK4" s="10">
        <f>COUNTIF('enter-data'!Z$8:Z$94,'calc.rank'!$A4)</f>
        <v>0</v>
      </c>
      <c r="AL4" s="30">
        <f>COUNTIF('enter-data'!AA$8:AA$94,'calc.rank'!$A4)</f>
        <v>0</v>
      </c>
      <c r="AM4" s="22">
        <f>COUNTIF('enter-data'!AB$8:AB$94,'calc.rank'!$A4)</f>
        <v>1</v>
      </c>
      <c r="AN4" s="10">
        <f>COUNTIF('enter-data'!AC$8:AC$94,'calc.rank'!$A4)</f>
        <v>0</v>
      </c>
      <c r="AO4" s="30">
        <f>COUNTIF('enter-data'!AD$8:AD$94,'calc.rank'!$A4)</f>
        <v>0</v>
      </c>
      <c r="AP4" s="22">
        <f>COUNTIF('enter-data'!AE$8:AE$94,'calc.rank'!$A4)</f>
        <v>0</v>
      </c>
      <c r="AQ4" s="10">
        <f>COUNTIF('enter-data'!AF$8:AF$94,'calc.rank'!$A4)</f>
        <v>1</v>
      </c>
      <c r="AR4" s="23">
        <f>COUNTIF('enter-data'!AG$8:AG$94,'calc.rank'!$A4)</f>
        <v>0</v>
      </c>
      <c r="AS4" s="331"/>
      <c r="AT4" s="22">
        <f>COUNTIF('enter-data'!AI$8:AI$94,'calc.rank'!$A4)</f>
        <v>7</v>
      </c>
      <c r="AU4" s="10">
        <f>COUNTIF('enter-data'!AJ$8:AJ$94,'calc.rank'!$A4)</f>
        <v>4</v>
      </c>
      <c r="AV4" s="30">
        <f>COUNTIF('enter-data'!AK$8:AK$94,'calc.rank'!$A4)</f>
        <v>3</v>
      </c>
      <c r="AW4" s="22">
        <f>COUNTIF('enter-data'!AL$8:AL$94,'calc.rank'!$A4)</f>
        <v>12</v>
      </c>
      <c r="AX4" s="10">
        <f>COUNTIF('enter-data'!AM$8:AM$94,'calc.rank'!$A4)</f>
        <v>13</v>
      </c>
      <c r="AY4" s="30">
        <f>COUNTIF('enter-data'!AN$8:AN$94,'calc.rank'!$A4)</f>
        <v>10</v>
      </c>
      <c r="AZ4" s="22">
        <f>COUNTIF('enter-data'!AO$8:AO$94,'calc.rank'!$A4)</f>
        <v>10</v>
      </c>
      <c r="BA4" s="10">
        <f>COUNTIF('enter-data'!AP$8:AP$94,'calc.rank'!$A4)</f>
        <v>8</v>
      </c>
      <c r="BB4" s="30">
        <f>COUNTIF('enter-data'!AQ$8:AQ$94,'calc.rank'!$A4)</f>
        <v>9</v>
      </c>
      <c r="BC4" s="22">
        <f>COUNTIF('enter-data'!AR$8:AR$94,'calc.rank'!$A4)</f>
        <v>8</v>
      </c>
      <c r="BD4" s="10">
        <f>COUNTIF('enter-data'!AS$8:AS$94,'calc.rank'!$A4)</f>
        <v>10</v>
      </c>
      <c r="BE4" s="30">
        <f>COUNTIF('enter-data'!AT$8:AT$94,'calc.rank'!$A4)</f>
        <v>2</v>
      </c>
      <c r="BF4" s="22">
        <f>COUNTIF('enter-data'!AU$8:AU$94,'calc.rank'!$A4)</f>
        <v>8</v>
      </c>
      <c r="BG4" s="10">
        <f>COUNTIF('enter-data'!AV$8:AV$94,'calc.rank'!$A4)</f>
        <v>5</v>
      </c>
      <c r="BH4" s="30">
        <f>COUNTIF('enter-data'!AW$8:AW$94,'calc.rank'!$A4)</f>
        <v>2</v>
      </c>
      <c r="BI4" s="22">
        <f>COUNTIF('enter-data'!AX$8:AX$94,'calc.rank'!$A4)</f>
        <v>17</v>
      </c>
      <c r="BJ4" s="10">
        <f>COUNTIF('enter-data'!AY$8:AY$94,'calc.rank'!$A4)</f>
        <v>2</v>
      </c>
      <c r="BK4" s="30">
        <f>COUNTIF('enter-data'!AZ$8:AZ$94,'calc.rank'!$A4)</f>
        <v>1</v>
      </c>
      <c r="BL4" s="22">
        <f>COUNTIF('enter-data'!BA$8:BA$94,'calc.rank'!$A4)</f>
        <v>1</v>
      </c>
      <c r="BM4" s="10">
        <f>COUNTIF('enter-data'!BB$8:BB$94,'calc.rank'!$A4)</f>
        <v>2</v>
      </c>
      <c r="BN4" s="30">
        <f>COUNTIF('enter-data'!BC$8:BC$94,'calc.rank'!$A4)</f>
        <v>3</v>
      </c>
      <c r="BO4" s="22">
        <f>COUNTIF('enter-data'!BD$8:BD$94,'calc.rank'!$A4)</f>
        <v>2</v>
      </c>
      <c r="BP4" s="10">
        <f>COUNTIF('enter-data'!BE$8:BE$94,'calc.rank'!$A4)</f>
        <v>3</v>
      </c>
      <c r="BQ4" s="30">
        <f>COUNTIF('enter-data'!BF$8:BF$94,'calc.rank'!$A4)</f>
        <v>2</v>
      </c>
      <c r="BR4" s="22">
        <f>COUNTIF('enter-data'!BG$8:BG$94,'calc.rank'!$A4)</f>
        <v>1</v>
      </c>
      <c r="BS4" s="10">
        <f>COUNTIF('enter-data'!BH$8:BH$94,'calc.rank'!$A4)</f>
        <v>4</v>
      </c>
      <c r="BT4" s="23">
        <f>COUNTIF('enter-data'!BI$8:BI$94,'calc.rank'!$A4)</f>
        <v>3</v>
      </c>
    </row>
    <row r="5" spans="1:88" ht="18" customHeight="1" x14ac:dyDescent="0.25">
      <c r="A5" s="115" t="s">
        <v>19</v>
      </c>
      <c r="B5" s="49"/>
      <c r="C5" s="117" t="s">
        <v>433</v>
      </c>
      <c r="D5" s="108"/>
      <c r="E5" s="97">
        <f t="shared" si="14"/>
        <v>71</v>
      </c>
      <c r="F5" s="200">
        <f t="shared" si="15"/>
        <v>40</v>
      </c>
      <c r="G5" s="201">
        <f t="shared" si="16"/>
        <v>31</v>
      </c>
      <c r="H5" s="97">
        <f t="shared" si="17"/>
        <v>64</v>
      </c>
      <c r="I5" s="200">
        <f t="shared" si="18"/>
        <v>32</v>
      </c>
      <c r="J5" s="201">
        <f t="shared" si="19"/>
        <v>32</v>
      </c>
      <c r="K5" s="90">
        <f t="shared" si="20"/>
        <v>52</v>
      </c>
      <c r="L5" s="125">
        <f t="shared" si="21"/>
        <v>29</v>
      </c>
      <c r="M5" s="125">
        <f t="shared" si="22"/>
        <v>23</v>
      </c>
      <c r="N5" s="98">
        <f t="shared" si="23"/>
        <v>187</v>
      </c>
      <c r="O5" s="126">
        <f t="shared" si="24"/>
        <v>101</v>
      </c>
      <c r="P5" s="126">
        <f t="shared" si="25"/>
        <v>86</v>
      </c>
      <c r="Q5" s="78"/>
      <c r="R5" s="22">
        <f>COUNTIF('enter-data'!G$8:G$94,'calc.rank'!$A5)</f>
        <v>12</v>
      </c>
      <c r="S5" s="10">
        <f>COUNTIF('enter-data'!H$8:H$94,'calc.rank'!$A5)</f>
        <v>4</v>
      </c>
      <c r="T5" s="30">
        <f>COUNTIF('enter-data'!I$8:I$94,'calc.rank'!$A5)</f>
        <v>5</v>
      </c>
      <c r="U5" s="22">
        <f>COUNTIF('enter-data'!J$8:J$94,'calc.rank'!$A5)</f>
        <v>4</v>
      </c>
      <c r="V5" s="10">
        <f>COUNTIF('enter-data'!K$8:K$94,'calc.rank'!$A5)</f>
        <v>7</v>
      </c>
      <c r="W5" s="30">
        <f>COUNTIF('enter-data'!L$8:L$94,'calc.rank'!$A5)</f>
        <v>7</v>
      </c>
      <c r="X5" s="22">
        <f>COUNTIF('enter-data'!M$8:M$94,'calc.rank'!$A5)</f>
        <v>4</v>
      </c>
      <c r="Y5" s="10">
        <f>COUNTIF('enter-data'!N$8:N$94,'calc.rank'!$A5)</f>
        <v>7</v>
      </c>
      <c r="Z5" s="30">
        <f>COUNTIF('enter-data'!O$8:O$94,'calc.rank'!$A5)</f>
        <v>9</v>
      </c>
      <c r="AA5" s="22">
        <f>COUNTIF('enter-data'!P$8:P$94,'calc.rank'!$A5)</f>
        <v>9</v>
      </c>
      <c r="AB5" s="10">
        <f>COUNTIF('enter-data'!Q$8:Q$94,'calc.rank'!$A5)</f>
        <v>2</v>
      </c>
      <c r="AC5" s="30">
        <f>COUNTIF('enter-data'!R$8:R$94,'calc.rank'!$A5)</f>
        <v>1</v>
      </c>
      <c r="AD5" s="22">
        <f>COUNTIF('enter-data'!S$8:S$94,'calc.rank'!$A5)</f>
        <v>2</v>
      </c>
      <c r="AE5" s="10">
        <f>COUNTIF('enter-data'!T$8:T$94,'calc.rank'!$A5)</f>
        <v>4</v>
      </c>
      <c r="AF5" s="30">
        <f>COUNTIF('enter-data'!U$8:U$94,'calc.rank'!$A5)</f>
        <v>3</v>
      </c>
      <c r="AG5" s="22">
        <f>COUNTIF('enter-data'!V$8:V$94,'calc.rank'!$A5)</f>
        <v>9</v>
      </c>
      <c r="AH5" s="10">
        <f>COUNTIF('enter-data'!W$8:W$94,'calc.rank'!$A5)</f>
        <v>8</v>
      </c>
      <c r="AI5" s="30">
        <f>COUNTIF('enter-data'!X$8:X$94,'calc.rank'!$A5)</f>
        <v>3</v>
      </c>
      <c r="AJ5" s="22">
        <f>COUNTIF('enter-data'!Y$8:Y$94,'calc.rank'!$A5)</f>
        <v>0</v>
      </c>
      <c r="AK5" s="10">
        <f>COUNTIF('enter-data'!Z$8:Z$94,'calc.rank'!$A5)</f>
        <v>0</v>
      </c>
      <c r="AL5" s="30">
        <f>COUNTIF('enter-data'!AA$8:AA$94,'calc.rank'!$A5)</f>
        <v>1</v>
      </c>
      <c r="AM5" s="22">
        <f>COUNTIF('enter-data'!AB$8:AB$94,'calc.rank'!$A5)</f>
        <v>0</v>
      </c>
      <c r="AN5" s="10">
        <f>COUNTIF('enter-data'!AC$8:AC$94,'calc.rank'!$A5)</f>
        <v>0</v>
      </c>
      <c r="AO5" s="30">
        <f>COUNTIF('enter-data'!AD$8:AD$94,'calc.rank'!$A5)</f>
        <v>0</v>
      </c>
      <c r="AP5" s="22">
        <f>COUNTIF('enter-data'!AE$8:AE$94,'calc.rank'!$A5)</f>
        <v>0</v>
      </c>
      <c r="AQ5" s="10">
        <f>COUNTIF('enter-data'!AF$8:AF$94,'calc.rank'!$A5)</f>
        <v>0</v>
      </c>
      <c r="AR5" s="23">
        <f>COUNTIF('enter-data'!AG$8:AG$94,'calc.rank'!$A5)</f>
        <v>0</v>
      </c>
      <c r="AS5" s="331"/>
      <c r="AT5" s="22">
        <f>COUNTIF('enter-data'!AI$8:AI$94,'calc.rank'!$A5)</f>
        <v>4</v>
      </c>
      <c r="AU5" s="10">
        <f>COUNTIF('enter-data'!AJ$8:AJ$94,'calc.rank'!$A5)</f>
        <v>6</v>
      </c>
      <c r="AV5" s="30">
        <f>COUNTIF('enter-data'!AK$8:AK$94,'calc.rank'!$A5)</f>
        <v>8</v>
      </c>
      <c r="AW5" s="22">
        <f>COUNTIF('enter-data'!AL$8:AL$94,'calc.rank'!$A5)</f>
        <v>5</v>
      </c>
      <c r="AX5" s="10">
        <f>COUNTIF('enter-data'!AM$8:AM$94,'calc.rank'!$A5)</f>
        <v>6</v>
      </c>
      <c r="AY5" s="30">
        <f>COUNTIF('enter-data'!AN$8:AN$94,'calc.rank'!$A5)</f>
        <v>1</v>
      </c>
      <c r="AZ5" s="22">
        <f>COUNTIF('enter-data'!AO$8:AO$94,'calc.rank'!$A5)</f>
        <v>7</v>
      </c>
      <c r="BA5" s="10">
        <f>COUNTIF('enter-data'!AP$8:AP$94,'calc.rank'!$A5)</f>
        <v>7</v>
      </c>
      <c r="BB5" s="30">
        <f>COUNTIF('enter-data'!AQ$8:AQ$94,'calc.rank'!$A5)</f>
        <v>5</v>
      </c>
      <c r="BC5" s="22">
        <f>COUNTIF('enter-data'!AR$8:AR$94,'calc.rank'!$A5)</f>
        <v>2</v>
      </c>
      <c r="BD5" s="10">
        <f>COUNTIF('enter-data'!AS$8:AS$94,'calc.rank'!$A5)</f>
        <v>3</v>
      </c>
      <c r="BE5" s="30">
        <f>COUNTIF('enter-data'!AT$8:AT$94,'calc.rank'!$A5)</f>
        <v>2</v>
      </c>
      <c r="BF5" s="22">
        <f>COUNTIF('enter-data'!AU$8:AU$94,'calc.rank'!$A5)</f>
        <v>10</v>
      </c>
      <c r="BG5" s="10">
        <f>COUNTIF('enter-data'!AV$8:AV$94,'calc.rank'!$A5)</f>
        <v>6</v>
      </c>
      <c r="BH5" s="30">
        <f>COUNTIF('enter-data'!AW$8:AW$94,'calc.rank'!$A5)</f>
        <v>1</v>
      </c>
      <c r="BI5" s="22">
        <f>COUNTIF('enter-data'!AX$8:AX$94,'calc.rank'!$A5)</f>
        <v>3</v>
      </c>
      <c r="BJ5" s="10">
        <f>COUNTIF('enter-data'!AY$8:AY$94,'calc.rank'!$A5)</f>
        <v>4</v>
      </c>
      <c r="BK5" s="30">
        <f>COUNTIF('enter-data'!AZ$8:AZ$94,'calc.rank'!$A5)</f>
        <v>6</v>
      </c>
      <c r="BL5" s="22">
        <f>COUNTIF('enter-data'!BA$8:BA$94,'calc.rank'!$A5)</f>
        <v>0</v>
      </c>
      <c r="BM5" s="10">
        <f>COUNTIF('enter-data'!BB$8:BB$94,'calc.rank'!$A5)</f>
        <v>0</v>
      </c>
      <c r="BN5" s="30">
        <f>COUNTIF('enter-data'!BC$8:BC$94,'calc.rank'!$A5)</f>
        <v>0</v>
      </c>
      <c r="BO5" s="22">
        <f>COUNTIF('enter-data'!BD$8:BD$94,'calc.rank'!$A5)</f>
        <v>0</v>
      </c>
      <c r="BP5" s="10">
        <f>COUNTIF('enter-data'!BE$8:BE$94,'calc.rank'!$A5)</f>
        <v>0</v>
      </c>
      <c r="BQ5" s="30">
        <f>COUNTIF('enter-data'!BF$8:BF$94,'calc.rank'!$A5)</f>
        <v>0</v>
      </c>
      <c r="BR5" s="22">
        <f>COUNTIF('enter-data'!BG$8:BG$94,'calc.rank'!$A5)</f>
        <v>0</v>
      </c>
      <c r="BS5" s="10">
        <f>COUNTIF('enter-data'!BH$8:BH$94,'calc.rank'!$A5)</f>
        <v>0</v>
      </c>
      <c r="BT5" s="23">
        <f>COUNTIF('enter-data'!BI$8:BI$94,'calc.rank'!$A5)</f>
        <v>0</v>
      </c>
    </row>
    <row r="6" spans="1:88" ht="18" customHeight="1" x14ac:dyDescent="0.25">
      <c r="A6" s="115" t="s">
        <v>10</v>
      </c>
      <c r="B6" s="49"/>
      <c r="C6" s="117" t="s">
        <v>214</v>
      </c>
      <c r="D6" s="108"/>
      <c r="E6" s="97">
        <f t="shared" si="14"/>
        <v>58</v>
      </c>
      <c r="F6" s="200">
        <f t="shared" si="15"/>
        <v>51</v>
      </c>
      <c r="G6" s="201">
        <f t="shared" si="16"/>
        <v>7</v>
      </c>
      <c r="H6" s="97">
        <f t="shared" si="17"/>
        <v>51</v>
      </c>
      <c r="I6" s="200">
        <f t="shared" si="18"/>
        <v>44</v>
      </c>
      <c r="J6" s="201">
        <f t="shared" si="19"/>
        <v>7</v>
      </c>
      <c r="K6" s="90">
        <f t="shared" si="20"/>
        <v>49</v>
      </c>
      <c r="L6" s="125">
        <f t="shared" si="21"/>
        <v>42</v>
      </c>
      <c r="M6" s="125">
        <f t="shared" si="22"/>
        <v>7</v>
      </c>
      <c r="N6" s="98">
        <f t="shared" si="23"/>
        <v>158</v>
      </c>
      <c r="O6" s="126">
        <f t="shared" si="24"/>
        <v>137</v>
      </c>
      <c r="P6" s="126">
        <f t="shared" si="25"/>
        <v>21</v>
      </c>
      <c r="Q6" s="78"/>
      <c r="R6" s="22">
        <f>COUNTIF('enter-data'!G$8:G$94,'calc.rank'!$A6)</f>
        <v>9</v>
      </c>
      <c r="S6" s="10">
        <f>COUNTIF('enter-data'!H$8:H$94,'calc.rank'!$A6)</f>
        <v>6</v>
      </c>
      <c r="T6" s="30">
        <f>COUNTIF('enter-data'!I$8:I$94,'calc.rank'!$A6)</f>
        <v>4</v>
      </c>
      <c r="U6" s="22">
        <f>COUNTIF('enter-data'!J$8:J$94,'calc.rank'!$A6)</f>
        <v>10</v>
      </c>
      <c r="V6" s="10">
        <f>COUNTIF('enter-data'!K$8:K$94,'calc.rank'!$A6)</f>
        <v>6</v>
      </c>
      <c r="W6" s="30">
        <f>COUNTIF('enter-data'!L$8:L$94,'calc.rank'!$A6)</f>
        <v>3</v>
      </c>
      <c r="X6" s="22">
        <f>COUNTIF('enter-data'!M$8:M$94,'calc.rank'!$A6)</f>
        <v>8</v>
      </c>
      <c r="Y6" s="10">
        <f>COUNTIF('enter-data'!N$8:N$94,'calc.rank'!$A6)</f>
        <v>7</v>
      </c>
      <c r="Z6" s="30">
        <f>COUNTIF('enter-data'!O$8:O$94,'calc.rank'!$A6)</f>
        <v>8</v>
      </c>
      <c r="AA6" s="22">
        <f>COUNTIF('enter-data'!P$8:P$94,'calc.rank'!$A6)</f>
        <v>8</v>
      </c>
      <c r="AB6" s="10">
        <f>COUNTIF('enter-data'!Q$8:Q$94,'calc.rank'!$A6)</f>
        <v>5</v>
      </c>
      <c r="AC6" s="30">
        <f>COUNTIF('enter-data'!R$8:R$94,'calc.rank'!$A6)</f>
        <v>4</v>
      </c>
      <c r="AD6" s="22">
        <f>COUNTIF('enter-data'!S$8:S$94,'calc.rank'!$A6)</f>
        <v>0</v>
      </c>
      <c r="AE6" s="10">
        <f>COUNTIF('enter-data'!T$8:T$94,'calc.rank'!$A6)</f>
        <v>6</v>
      </c>
      <c r="AF6" s="30">
        <f>COUNTIF('enter-data'!U$8:U$94,'calc.rank'!$A6)</f>
        <v>9</v>
      </c>
      <c r="AG6" s="22">
        <f>COUNTIF('enter-data'!V$8:V$94,'calc.rank'!$A6)</f>
        <v>9</v>
      </c>
      <c r="AH6" s="10">
        <f>COUNTIF('enter-data'!W$8:W$94,'calc.rank'!$A6)</f>
        <v>6</v>
      </c>
      <c r="AI6" s="30">
        <f>COUNTIF('enter-data'!X$8:X$94,'calc.rank'!$A6)</f>
        <v>10</v>
      </c>
      <c r="AJ6" s="22">
        <f>COUNTIF('enter-data'!Y$8:Y$94,'calc.rank'!$A6)</f>
        <v>2</v>
      </c>
      <c r="AK6" s="10">
        <f>COUNTIF('enter-data'!Z$8:Z$94,'calc.rank'!$A6)</f>
        <v>1</v>
      </c>
      <c r="AL6" s="30">
        <f>COUNTIF('enter-data'!AA$8:AA$94,'calc.rank'!$A6)</f>
        <v>1</v>
      </c>
      <c r="AM6" s="22">
        <f>COUNTIF('enter-data'!AB$8:AB$94,'calc.rank'!$A6)</f>
        <v>2</v>
      </c>
      <c r="AN6" s="10">
        <f>COUNTIF('enter-data'!AC$8:AC$94,'calc.rank'!$A6)</f>
        <v>5</v>
      </c>
      <c r="AO6" s="30">
        <f>COUNTIF('enter-data'!AD$8:AD$94,'calc.rank'!$A6)</f>
        <v>2</v>
      </c>
      <c r="AP6" s="22">
        <f>COUNTIF('enter-data'!AE$8:AE$94,'calc.rank'!$A6)</f>
        <v>3</v>
      </c>
      <c r="AQ6" s="10">
        <f>COUNTIF('enter-data'!AF$8:AF$94,'calc.rank'!$A6)</f>
        <v>2</v>
      </c>
      <c r="AR6" s="23">
        <f>COUNTIF('enter-data'!AG$8:AG$94,'calc.rank'!$A6)</f>
        <v>1</v>
      </c>
      <c r="AS6" s="331"/>
      <c r="AT6" s="22">
        <f>COUNTIF('enter-data'!AI$8:AI$94,'calc.rank'!$A6)</f>
        <v>1</v>
      </c>
      <c r="AU6" s="10">
        <f>COUNTIF('enter-data'!AJ$8:AJ$94,'calc.rank'!$A6)</f>
        <v>0</v>
      </c>
      <c r="AV6" s="30">
        <f>COUNTIF('enter-data'!AK$8:AK$94,'calc.rank'!$A6)</f>
        <v>0</v>
      </c>
      <c r="AW6" s="22">
        <f>COUNTIF('enter-data'!AL$8:AL$94,'calc.rank'!$A6)</f>
        <v>1</v>
      </c>
      <c r="AX6" s="10">
        <f>COUNTIF('enter-data'!AM$8:AM$94,'calc.rank'!$A6)</f>
        <v>3</v>
      </c>
      <c r="AY6" s="30">
        <f>COUNTIF('enter-data'!AN$8:AN$94,'calc.rank'!$A6)</f>
        <v>2</v>
      </c>
      <c r="AZ6" s="22">
        <f>COUNTIF('enter-data'!AO$8:AO$94,'calc.rank'!$A6)</f>
        <v>2</v>
      </c>
      <c r="BA6" s="10">
        <f>COUNTIF('enter-data'!AP$8:AP$94,'calc.rank'!$A6)</f>
        <v>0</v>
      </c>
      <c r="BB6" s="30">
        <f>COUNTIF('enter-data'!AQ$8:AQ$94,'calc.rank'!$A6)</f>
        <v>2</v>
      </c>
      <c r="BC6" s="22">
        <f>COUNTIF('enter-data'!AR$8:AR$94,'calc.rank'!$A6)</f>
        <v>0</v>
      </c>
      <c r="BD6" s="10">
        <f>COUNTIF('enter-data'!AS$8:AS$94,'calc.rank'!$A6)</f>
        <v>0</v>
      </c>
      <c r="BE6" s="30">
        <f>COUNTIF('enter-data'!AT$8:AT$94,'calc.rank'!$A6)</f>
        <v>0</v>
      </c>
      <c r="BF6" s="22">
        <f>COUNTIF('enter-data'!AU$8:AU$94,'calc.rank'!$A6)</f>
        <v>0</v>
      </c>
      <c r="BG6" s="10">
        <f>COUNTIF('enter-data'!AV$8:AV$94,'calc.rank'!$A6)</f>
        <v>0</v>
      </c>
      <c r="BH6" s="30">
        <f>COUNTIF('enter-data'!AW$8:AW$94,'calc.rank'!$A6)</f>
        <v>0</v>
      </c>
      <c r="BI6" s="22">
        <f>COUNTIF('enter-data'!AX$8:AX$94,'calc.rank'!$A6)</f>
        <v>0</v>
      </c>
      <c r="BJ6" s="10">
        <f>COUNTIF('enter-data'!AY$8:AY$94,'calc.rank'!$A6)</f>
        <v>0</v>
      </c>
      <c r="BK6" s="30">
        <f>COUNTIF('enter-data'!AZ$8:AZ$94,'calc.rank'!$A6)</f>
        <v>0</v>
      </c>
      <c r="BL6" s="22">
        <f>COUNTIF('enter-data'!BA$8:BA$94,'calc.rank'!$A6)</f>
        <v>1</v>
      </c>
      <c r="BM6" s="10">
        <f>COUNTIF('enter-data'!BB$8:BB$94,'calc.rank'!$A6)</f>
        <v>1</v>
      </c>
      <c r="BN6" s="30">
        <f>COUNTIF('enter-data'!BC$8:BC$94,'calc.rank'!$A6)</f>
        <v>1</v>
      </c>
      <c r="BO6" s="22">
        <f>COUNTIF('enter-data'!BD$8:BD$94,'calc.rank'!$A6)</f>
        <v>1</v>
      </c>
      <c r="BP6" s="10">
        <f>COUNTIF('enter-data'!BE$8:BE$94,'calc.rank'!$A6)</f>
        <v>2</v>
      </c>
      <c r="BQ6" s="30">
        <f>COUNTIF('enter-data'!BF$8:BF$94,'calc.rank'!$A6)</f>
        <v>0</v>
      </c>
      <c r="BR6" s="22">
        <f>COUNTIF('enter-data'!BG$8:BG$94,'calc.rank'!$A6)</f>
        <v>1</v>
      </c>
      <c r="BS6" s="10">
        <f>COUNTIF('enter-data'!BH$8:BH$94,'calc.rank'!$A6)</f>
        <v>1</v>
      </c>
      <c r="BT6" s="23">
        <f>COUNTIF('enter-data'!BI$8:BI$94,'calc.rank'!$A6)</f>
        <v>2</v>
      </c>
    </row>
    <row r="7" spans="1:88" ht="18" customHeight="1" x14ac:dyDescent="0.25">
      <c r="A7" s="115" t="s">
        <v>89</v>
      </c>
      <c r="B7" s="49"/>
      <c r="C7" s="117" t="s">
        <v>236</v>
      </c>
      <c r="D7" s="108"/>
      <c r="E7" s="97">
        <f t="shared" si="14"/>
        <v>45</v>
      </c>
      <c r="F7" s="200">
        <f t="shared" si="15"/>
        <v>17</v>
      </c>
      <c r="G7" s="201">
        <f t="shared" si="16"/>
        <v>28</v>
      </c>
      <c r="H7" s="97">
        <f t="shared" si="17"/>
        <v>35</v>
      </c>
      <c r="I7" s="200">
        <f t="shared" si="18"/>
        <v>17</v>
      </c>
      <c r="J7" s="201">
        <f t="shared" si="19"/>
        <v>18</v>
      </c>
      <c r="K7" s="90">
        <f t="shared" si="20"/>
        <v>36</v>
      </c>
      <c r="L7" s="125">
        <f t="shared" si="21"/>
        <v>15</v>
      </c>
      <c r="M7" s="125">
        <f t="shared" si="22"/>
        <v>21</v>
      </c>
      <c r="N7" s="98">
        <f t="shared" si="23"/>
        <v>116</v>
      </c>
      <c r="O7" s="126">
        <f t="shared" si="24"/>
        <v>49</v>
      </c>
      <c r="P7" s="126">
        <f t="shared" si="25"/>
        <v>67</v>
      </c>
      <c r="Q7" s="78"/>
      <c r="R7" s="22">
        <f>COUNTIF('enter-data'!G$8:G$94,'calc.rank'!$A7)</f>
        <v>1</v>
      </c>
      <c r="S7" s="10">
        <f>COUNTIF('enter-data'!H$8:H$94,'calc.rank'!$A7)</f>
        <v>2</v>
      </c>
      <c r="T7" s="30">
        <f>COUNTIF('enter-data'!I$8:I$94,'calc.rank'!$A7)</f>
        <v>3</v>
      </c>
      <c r="U7" s="22">
        <f>COUNTIF('enter-data'!J$8:J$94,'calc.rank'!$A7)</f>
        <v>0</v>
      </c>
      <c r="V7" s="10">
        <f>COUNTIF('enter-data'!K$8:K$94,'calc.rank'!$A7)</f>
        <v>0</v>
      </c>
      <c r="W7" s="30">
        <f>COUNTIF('enter-data'!L$8:L$94,'calc.rank'!$A7)</f>
        <v>0</v>
      </c>
      <c r="X7" s="22">
        <f>COUNTIF('enter-data'!M$8:M$94,'calc.rank'!$A7)</f>
        <v>0</v>
      </c>
      <c r="Y7" s="10">
        <f>COUNTIF('enter-data'!N$8:N$94,'calc.rank'!$A7)</f>
        <v>1</v>
      </c>
      <c r="Z7" s="30">
        <f>COUNTIF('enter-data'!O$8:O$94,'calc.rank'!$A7)</f>
        <v>1</v>
      </c>
      <c r="AA7" s="22">
        <f>COUNTIF('enter-data'!P$8:P$94,'calc.rank'!$A7)</f>
        <v>2</v>
      </c>
      <c r="AB7" s="10">
        <f>COUNTIF('enter-data'!Q$8:Q$94,'calc.rank'!$A7)</f>
        <v>1</v>
      </c>
      <c r="AC7" s="30">
        <f>COUNTIF('enter-data'!R$8:R$94,'calc.rank'!$A7)</f>
        <v>2</v>
      </c>
      <c r="AD7" s="22">
        <f>COUNTIF('enter-data'!S$8:S$94,'calc.rank'!$A7)</f>
        <v>0</v>
      </c>
      <c r="AE7" s="10">
        <f>COUNTIF('enter-data'!T$8:T$94,'calc.rank'!$A7)</f>
        <v>0</v>
      </c>
      <c r="AF7" s="30">
        <f>COUNTIF('enter-data'!U$8:U$94,'calc.rank'!$A7)</f>
        <v>0</v>
      </c>
      <c r="AG7" s="22">
        <f>COUNTIF('enter-data'!V$8:V$94,'calc.rank'!$A7)</f>
        <v>0</v>
      </c>
      <c r="AH7" s="10">
        <f>COUNTIF('enter-data'!W$8:W$94,'calc.rank'!$A7)</f>
        <v>0</v>
      </c>
      <c r="AI7" s="30">
        <f>COUNTIF('enter-data'!X$8:X$94,'calc.rank'!$A7)</f>
        <v>0</v>
      </c>
      <c r="AJ7" s="22">
        <f>COUNTIF('enter-data'!Y$8:Y$94,'calc.rank'!$A7)</f>
        <v>6</v>
      </c>
      <c r="AK7" s="10">
        <f>COUNTIF('enter-data'!Z$8:Z$94,'calc.rank'!$A7)</f>
        <v>7</v>
      </c>
      <c r="AL7" s="30">
        <f>COUNTIF('enter-data'!AA$8:AA$94,'calc.rank'!$A7)</f>
        <v>2</v>
      </c>
      <c r="AM7" s="22">
        <f>COUNTIF('enter-data'!AB$8:AB$94,'calc.rank'!$A7)</f>
        <v>3</v>
      </c>
      <c r="AN7" s="10">
        <f>COUNTIF('enter-data'!AC$8:AC$94,'calc.rank'!$A7)</f>
        <v>2</v>
      </c>
      <c r="AO7" s="30">
        <f>COUNTIF('enter-data'!AD$8:AD$94,'calc.rank'!$A7)</f>
        <v>4</v>
      </c>
      <c r="AP7" s="22">
        <f>COUNTIF('enter-data'!AE$8:AE$94,'calc.rank'!$A7)</f>
        <v>5</v>
      </c>
      <c r="AQ7" s="10">
        <f>COUNTIF('enter-data'!AF$8:AF$94,'calc.rank'!$A7)</f>
        <v>4</v>
      </c>
      <c r="AR7" s="23">
        <f>COUNTIF('enter-data'!AG$8:AG$94,'calc.rank'!$A7)</f>
        <v>3</v>
      </c>
      <c r="AS7" s="331"/>
      <c r="AT7" s="22">
        <f>COUNTIF('enter-data'!AI$8:AI$94,'calc.rank'!$A7)</f>
        <v>8</v>
      </c>
      <c r="AU7" s="10">
        <f>COUNTIF('enter-data'!AJ$8:AJ$94,'calc.rank'!$A7)</f>
        <v>3</v>
      </c>
      <c r="AV7" s="30">
        <f>COUNTIF('enter-data'!AK$8:AK$94,'calc.rank'!$A7)</f>
        <v>5</v>
      </c>
      <c r="AW7" s="22">
        <f>COUNTIF('enter-data'!AL$8:AL$94,'calc.rank'!$A7)</f>
        <v>1</v>
      </c>
      <c r="AX7" s="10">
        <f>COUNTIF('enter-data'!AM$8:AM$94,'calc.rank'!$A7)</f>
        <v>0</v>
      </c>
      <c r="AY7" s="30">
        <f>COUNTIF('enter-data'!AN$8:AN$94,'calc.rank'!$A7)</f>
        <v>0</v>
      </c>
      <c r="AZ7" s="22">
        <f>COUNTIF('enter-data'!AO$8:AO$94,'calc.rank'!$A7)</f>
        <v>1</v>
      </c>
      <c r="BA7" s="10">
        <f>COUNTIF('enter-data'!AP$8:AP$94,'calc.rank'!$A7)</f>
        <v>2</v>
      </c>
      <c r="BB7" s="30">
        <f>COUNTIF('enter-data'!AQ$8:AQ$94,'calc.rank'!$A7)</f>
        <v>0</v>
      </c>
      <c r="BC7" s="22">
        <f>COUNTIF('enter-data'!AR$8:AR$94,'calc.rank'!$A7)</f>
        <v>10</v>
      </c>
      <c r="BD7" s="10">
        <f>COUNTIF('enter-data'!AS$8:AS$94,'calc.rank'!$A7)</f>
        <v>4</v>
      </c>
      <c r="BE7" s="30">
        <f>COUNTIF('enter-data'!AT$8:AT$94,'calc.rank'!$A7)</f>
        <v>4</v>
      </c>
      <c r="BF7" s="22">
        <f>COUNTIF('enter-data'!AU$8:AU$94,'calc.rank'!$A7)</f>
        <v>1</v>
      </c>
      <c r="BG7" s="10">
        <f>COUNTIF('enter-data'!AV$8:AV$94,'calc.rank'!$A7)</f>
        <v>2</v>
      </c>
      <c r="BH7" s="30">
        <f>COUNTIF('enter-data'!AW$8:AW$94,'calc.rank'!$A7)</f>
        <v>4</v>
      </c>
      <c r="BI7" s="22">
        <f>COUNTIF('enter-data'!AX$8:AX$94,'calc.rank'!$A7)</f>
        <v>2</v>
      </c>
      <c r="BJ7" s="10">
        <f>COUNTIF('enter-data'!AY$8:AY$94,'calc.rank'!$A7)</f>
        <v>4</v>
      </c>
      <c r="BK7" s="30">
        <f>COUNTIF('enter-data'!AZ$8:AZ$94,'calc.rank'!$A7)</f>
        <v>3</v>
      </c>
      <c r="BL7" s="22">
        <f>COUNTIF('enter-data'!BA$8:BA$94,'calc.rank'!$A7)</f>
        <v>2</v>
      </c>
      <c r="BM7" s="10">
        <f>COUNTIF('enter-data'!BB$8:BB$94,'calc.rank'!$A7)</f>
        <v>2</v>
      </c>
      <c r="BN7" s="30">
        <f>COUNTIF('enter-data'!BC$8:BC$94,'calc.rank'!$A7)</f>
        <v>1</v>
      </c>
      <c r="BO7" s="22">
        <f>COUNTIF('enter-data'!BD$8:BD$94,'calc.rank'!$A7)</f>
        <v>1</v>
      </c>
      <c r="BP7" s="10">
        <f>COUNTIF('enter-data'!BE$8:BE$94,'calc.rank'!$A7)</f>
        <v>1</v>
      </c>
      <c r="BQ7" s="30">
        <f>COUNTIF('enter-data'!BF$8:BF$94,'calc.rank'!$A7)</f>
        <v>3</v>
      </c>
      <c r="BR7" s="22">
        <f>COUNTIF('enter-data'!BG$8:BG$94,'calc.rank'!$A7)</f>
        <v>2</v>
      </c>
      <c r="BS7" s="10">
        <f>COUNTIF('enter-data'!BH$8:BH$94,'calc.rank'!$A7)</f>
        <v>0</v>
      </c>
      <c r="BT7" s="23">
        <f>COUNTIF('enter-data'!BI$8:BI$94,'calc.rank'!$A7)</f>
        <v>1</v>
      </c>
    </row>
    <row r="8" spans="1:88" ht="18" customHeight="1" x14ac:dyDescent="0.25">
      <c r="A8" s="115" t="s">
        <v>16</v>
      </c>
      <c r="B8" s="49"/>
      <c r="C8" s="117" t="s">
        <v>213</v>
      </c>
      <c r="D8" s="108"/>
      <c r="E8" s="97">
        <f t="shared" si="14"/>
        <v>23</v>
      </c>
      <c r="F8" s="200">
        <f t="shared" si="15"/>
        <v>23</v>
      </c>
      <c r="G8" s="201">
        <f t="shared" si="16"/>
        <v>0</v>
      </c>
      <c r="H8" s="97">
        <f t="shared" si="17"/>
        <v>5</v>
      </c>
      <c r="I8" s="200">
        <f t="shared" si="18"/>
        <v>5</v>
      </c>
      <c r="J8" s="201">
        <f t="shared" si="19"/>
        <v>0</v>
      </c>
      <c r="K8" s="90">
        <f t="shared" si="20"/>
        <v>4</v>
      </c>
      <c r="L8" s="125">
        <f t="shared" si="21"/>
        <v>4</v>
      </c>
      <c r="M8" s="125">
        <f t="shared" si="22"/>
        <v>0</v>
      </c>
      <c r="N8" s="98">
        <f t="shared" si="23"/>
        <v>32</v>
      </c>
      <c r="O8" s="126">
        <f t="shared" si="24"/>
        <v>32</v>
      </c>
      <c r="P8" s="126">
        <f t="shared" si="25"/>
        <v>0</v>
      </c>
      <c r="Q8" s="78"/>
      <c r="R8" s="22">
        <f>COUNTIF('enter-data'!G$8:G$94,'calc.rank'!$A8)</f>
        <v>3</v>
      </c>
      <c r="S8" s="10">
        <f>COUNTIF('enter-data'!H$8:H$94,'calc.rank'!$A8)</f>
        <v>1</v>
      </c>
      <c r="T8" s="30">
        <f>COUNTIF('enter-data'!I$8:I$94,'calc.rank'!$A8)</f>
        <v>0</v>
      </c>
      <c r="U8" s="22">
        <f>COUNTIF('enter-data'!J$8:J$94,'calc.rank'!$A8)</f>
        <v>0</v>
      </c>
      <c r="V8" s="10">
        <f>COUNTIF('enter-data'!K$8:K$94,'calc.rank'!$A8)</f>
        <v>0</v>
      </c>
      <c r="W8" s="30">
        <f>COUNTIF('enter-data'!L$8:L$94,'calc.rank'!$A8)</f>
        <v>0</v>
      </c>
      <c r="X8" s="22">
        <f>COUNTIF('enter-data'!M$8:M$94,'calc.rank'!$A8)</f>
        <v>0</v>
      </c>
      <c r="Y8" s="10">
        <f>COUNTIF('enter-data'!N$8:N$94,'calc.rank'!$A8)</f>
        <v>0</v>
      </c>
      <c r="Z8" s="30">
        <f>COUNTIF('enter-data'!O$8:O$94,'calc.rank'!$A8)</f>
        <v>0</v>
      </c>
      <c r="AA8" s="22">
        <f>COUNTIF('enter-data'!P$8:P$94,'calc.rank'!$A8)</f>
        <v>0</v>
      </c>
      <c r="AB8" s="10">
        <f>COUNTIF('enter-data'!Q$8:Q$94,'calc.rank'!$A8)</f>
        <v>2</v>
      </c>
      <c r="AC8" s="30">
        <f>COUNTIF('enter-data'!R$8:R$94,'calc.rank'!$A8)</f>
        <v>2</v>
      </c>
      <c r="AD8" s="22">
        <f>COUNTIF('enter-data'!S$8:S$94,'calc.rank'!$A8)</f>
        <v>20</v>
      </c>
      <c r="AE8" s="10">
        <f>COUNTIF('enter-data'!T$8:T$94,'calc.rank'!$A8)</f>
        <v>2</v>
      </c>
      <c r="AF8" s="30">
        <f>COUNTIF('enter-data'!U$8:U$94,'calc.rank'!$A8)</f>
        <v>2</v>
      </c>
      <c r="AG8" s="22">
        <f>COUNTIF('enter-data'!V$8:V$94,'calc.rank'!$A8)</f>
        <v>0</v>
      </c>
      <c r="AH8" s="10">
        <f>COUNTIF('enter-data'!W$8:W$94,'calc.rank'!$A8)</f>
        <v>0</v>
      </c>
      <c r="AI8" s="30">
        <f>COUNTIF('enter-data'!X$8:X$94,'calc.rank'!$A8)</f>
        <v>0</v>
      </c>
      <c r="AJ8" s="22">
        <f>COUNTIF('enter-data'!Y$8:Y$94,'calc.rank'!$A8)</f>
        <v>0</v>
      </c>
      <c r="AK8" s="10">
        <f>COUNTIF('enter-data'!Z$8:Z$94,'calc.rank'!$A8)</f>
        <v>0</v>
      </c>
      <c r="AL8" s="30">
        <f>COUNTIF('enter-data'!AA$8:AA$94,'calc.rank'!$A8)</f>
        <v>0</v>
      </c>
      <c r="AM8" s="22">
        <f>COUNTIF('enter-data'!AB$8:AB$94,'calc.rank'!$A8)</f>
        <v>0</v>
      </c>
      <c r="AN8" s="10">
        <f>COUNTIF('enter-data'!AC$8:AC$94,'calc.rank'!$A8)</f>
        <v>0</v>
      </c>
      <c r="AO8" s="30">
        <f>COUNTIF('enter-data'!AD$8:AD$94,'calc.rank'!$A8)</f>
        <v>0</v>
      </c>
      <c r="AP8" s="22">
        <f>COUNTIF('enter-data'!AE$8:AE$94,'calc.rank'!$A8)</f>
        <v>0</v>
      </c>
      <c r="AQ8" s="10">
        <f>COUNTIF('enter-data'!AF$8:AF$94,'calc.rank'!$A8)</f>
        <v>0</v>
      </c>
      <c r="AR8" s="23">
        <f>COUNTIF('enter-data'!AG$8:AG$94,'calc.rank'!$A8)</f>
        <v>0</v>
      </c>
      <c r="AS8" s="331"/>
      <c r="AT8" s="22">
        <f>COUNTIF('enter-data'!AI$8:AI$94,'calc.rank'!$A8)</f>
        <v>0</v>
      </c>
      <c r="AU8" s="10">
        <f>COUNTIF('enter-data'!AJ$8:AJ$94,'calc.rank'!$A8)</f>
        <v>0</v>
      </c>
      <c r="AV8" s="30">
        <f>COUNTIF('enter-data'!AK$8:AK$94,'calc.rank'!$A8)</f>
        <v>0</v>
      </c>
      <c r="AW8" s="22">
        <f>COUNTIF('enter-data'!AL$8:AL$94,'calc.rank'!$A8)</f>
        <v>0</v>
      </c>
      <c r="AX8" s="10">
        <f>COUNTIF('enter-data'!AM$8:AM$94,'calc.rank'!$A8)</f>
        <v>0</v>
      </c>
      <c r="AY8" s="30">
        <f>COUNTIF('enter-data'!AN$8:AN$94,'calc.rank'!$A8)</f>
        <v>0</v>
      </c>
      <c r="AZ8" s="22">
        <f>COUNTIF('enter-data'!AO$8:AO$94,'calc.rank'!$A8)</f>
        <v>0</v>
      </c>
      <c r="BA8" s="10">
        <f>COUNTIF('enter-data'!AP$8:AP$94,'calc.rank'!$A8)</f>
        <v>0</v>
      </c>
      <c r="BB8" s="30">
        <f>COUNTIF('enter-data'!AQ$8:AQ$94,'calc.rank'!$A8)</f>
        <v>0</v>
      </c>
      <c r="BC8" s="22">
        <f>COUNTIF('enter-data'!AR$8:AR$94,'calc.rank'!$A8)</f>
        <v>0</v>
      </c>
      <c r="BD8" s="10">
        <f>COUNTIF('enter-data'!AS$8:AS$94,'calc.rank'!$A8)</f>
        <v>0</v>
      </c>
      <c r="BE8" s="30">
        <f>COUNTIF('enter-data'!AT$8:AT$94,'calc.rank'!$A8)</f>
        <v>0</v>
      </c>
      <c r="BF8" s="22">
        <f>COUNTIF('enter-data'!AU$8:AU$94,'calc.rank'!$A8)</f>
        <v>0</v>
      </c>
      <c r="BG8" s="10">
        <f>COUNTIF('enter-data'!AV$8:AV$94,'calc.rank'!$A8)</f>
        <v>0</v>
      </c>
      <c r="BH8" s="30">
        <f>COUNTIF('enter-data'!AW$8:AW$94,'calc.rank'!$A8)</f>
        <v>0</v>
      </c>
      <c r="BI8" s="22">
        <f>COUNTIF('enter-data'!AX$8:AX$94,'calc.rank'!$A8)</f>
        <v>0</v>
      </c>
      <c r="BJ8" s="10">
        <f>COUNTIF('enter-data'!AY$8:AY$94,'calc.rank'!$A8)</f>
        <v>0</v>
      </c>
      <c r="BK8" s="30">
        <f>COUNTIF('enter-data'!AZ$8:AZ$94,'calc.rank'!$A8)</f>
        <v>0</v>
      </c>
      <c r="BL8" s="22">
        <f>COUNTIF('enter-data'!BA$8:BA$94,'calc.rank'!$A8)</f>
        <v>0</v>
      </c>
      <c r="BM8" s="10">
        <f>COUNTIF('enter-data'!BB$8:BB$94,'calc.rank'!$A8)</f>
        <v>0</v>
      </c>
      <c r="BN8" s="30">
        <f>COUNTIF('enter-data'!BC$8:BC$94,'calc.rank'!$A8)</f>
        <v>0</v>
      </c>
      <c r="BO8" s="22">
        <f>COUNTIF('enter-data'!BD$8:BD$94,'calc.rank'!$A8)</f>
        <v>0</v>
      </c>
      <c r="BP8" s="10">
        <f>COUNTIF('enter-data'!BE$8:BE$94,'calc.rank'!$A8)</f>
        <v>0</v>
      </c>
      <c r="BQ8" s="30">
        <f>COUNTIF('enter-data'!BF$8:BF$94,'calc.rank'!$A8)</f>
        <v>0</v>
      </c>
      <c r="BR8" s="22">
        <f>COUNTIF('enter-data'!BG$8:BG$94,'calc.rank'!$A8)</f>
        <v>0</v>
      </c>
      <c r="BS8" s="10">
        <f>COUNTIF('enter-data'!BH$8:BH$94,'calc.rank'!$A8)</f>
        <v>0</v>
      </c>
      <c r="BT8" s="23">
        <f>COUNTIF('enter-data'!BI$8:BI$94,'calc.rank'!$A8)</f>
        <v>0</v>
      </c>
    </row>
    <row r="9" spans="1:88" ht="18" customHeight="1" x14ac:dyDescent="0.25">
      <c r="A9" s="115" t="s">
        <v>202</v>
      </c>
      <c r="B9" s="49"/>
      <c r="C9" s="117" t="s">
        <v>234</v>
      </c>
      <c r="D9" s="108"/>
      <c r="E9" s="97">
        <f t="shared" si="14"/>
        <v>16</v>
      </c>
      <c r="F9" s="200">
        <f t="shared" si="15"/>
        <v>4</v>
      </c>
      <c r="G9" s="201">
        <f t="shared" si="16"/>
        <v>12</v>
      </c>
      <c r="H9" s="97">
        <f t="shared" si="17"/>
        <v>26</v>
      </c>
      <c r="I9" s="200">
        <f t="shared" si="18"/>
        <v>8</v>
      </c>
      <c r="J9" s="201">
        <f t="shared" si="19"/>
        <v>18</v>
      </c>
      <c r="K9" s="90">
        <f t="shared" si="20"/>
        <v>28</v>
      </c>
      <c r="L9" s="125">
        <f t="shared" si="21"/>
        <v>6</v>
      </c>
      <c r="M9" s="125">
        <f t="shared" si="22"/>
        <v>22</v>
      </c>
      <c r="N9" s="98">
        <f t="shared" si="23"/>
        <v>70</v>
      </c>
      <c r="O9" s="126">
        <f t="shared" si="24"/>
        <v>18</v>
      </c>
      <c r="P9" s="126">
        <f t="shared" si="25"/>
        <v>52</v>
      </c>
      <c r="Q9" s="78"/>
      <c r="R9" s="22">
        <f>COUNTIF('enter-data'!G$8:G$94,'calc.rank'!$A9)</f>
        <v>0</v>
      </c>
      <c r="S9" s="10">
        <f>COUNTIF('enter-data'!H$8:H$94,'calc.rank'!$A9)</f>
        <v>2</v>
      </c>
      <c r="T9" s="30">
        <f>COUNTIF('enter-data'!I$8:I$94,'calc.rank'!$A9)</f>
        <v>1</v>
      </c>
      <c r="U9" s="22">
        <f>COUNTIF('enter-data'!J$8:J$94,'calc.rank'!$A9)</f>
        <v>0</v>
      </c>
      <c r="V9" s="10">
        <f>COUNTIF('enter-data'!K$8:K$94,'calc.rank'!$A9)</f>
        <v>0</v>
      </c>
      <c r="W9" s="30">
        <f>COUNTIF('enter-data'!L$8:L$94,'calc.rank'!$A9)</f>
        <v>0</v>
      </c>
      <c r="X9" s="22">
        <f>COUNTIF('enter-data'!M$8:M$94,'calc.rank'!$A9)</f>
        <v>1</v>
      </c>
      <c r="Y9" s="10">
        <f>COUNTIF('enter-data'!N$8:N$94,'calc.rank'!$A9)</f>
        <v>0</v>
      </c>
      <c r="Z9" s="30">
        <f>COUNTIF('enter-data'!O$8:O$94,'calc.rank'!$A9)</f>
        <v>0</v>
      </c>
      <c r="AA9" s="22">
        <f>COUNTIF('enter-data'!P$8:P$94,'calc.rank'!$A9)</f>
        <v>1</v>
      </c>
      <c r="AB9" s="10">
        <f>COUNTIF('enter-data'!Q$8:Q$94,'calc.rank'!$A9)</f>
        <v>2</v>
      </c>
      <c r="AC9" s="30">
        <f>COUNTIF('enter-data'!R$8:R$94,'calc.rank'!$A9)</f>
        <v>1</v>
      </c>
      <c r="AD9" s="22">
        <f>COUNTIF('enter-data'!S$8:S$94,'calc.rank'!$A9)</f>
        <v>0</v>
      </c>
      <c r="AE9" s="10">
        <f>COUNTIF('enter-data'!T$8:T$94,'calc.rank'!$A9)</f>
        <v>0</v>
      </c>
      <c r="AF9" s="30">
        <f>COUNTIF('enter-data'!U$8:U$94,'calc.rank'!$A9)</f>
        <v>0</v>
      </c>
      <c r="AG9" s="22">
        <f>COUNTIF('enter-data'!V$8:V$94,'calc.rank'!$A9)</f>
        <v>0</v>
      </c>
      <c r="AH9" s="10">
        <f>COUNTIF('enter-data'!W$8:W$94,'calc.rank'!$A9)</f>
        <v>1</v>
      </c>
      <c r="AI9" s="30">
        <f>COUNTIF('enter-data'!X$8:X$94,'calc.rank'!$A9)</f>
        <v>2</v>
      </c>
      <c r="AJ9" s="22">
        <f>COUNTIF('enter-data'!Y$8:Y$94,'calc.rank'!$A9)</f>
        <v>1</v>
      </c>
      <c r="AK9" s="10">
        <f>COUNTIF('enter-data'!Z$8:Z$94,'calc.rank'!$A9)</f>
        <v>1</v>
      </c>
      <c r="AL9" s="30">
        <f>COUNTIF('enter-data'!AA$8:AA$94,'calc.rank'!$A9)</f>
        <v>1</v>
      </c>
      <c r="AM9" s="22">
        <f>COUNTIF('enter-data'!AB$8:AB$94,'calc.rank'!$A9)</f>
        <v>1</v>
      </c>
      <c r="AN9" s="10">
        <f>COUNTIF('enter-data'!AC$8:AC$94,'calc.rank'!$A9)</f>
        <v>1</v>
      </c>
      <c r="AO9" s="30">
        <f>COUNTIF('enter-data'!AD$8:AD$94,'calc.rank'!$A9)</f>
        <v>0</v>
      </c>
      <c r="AP9" s="22">
        <f>COUNTIF('enter-data'!AE$8:AE$94,'calc.rank'!$A9)</f>
        <v>0</v>
      </c>
      <c r="AQ9" s="10">
        <f>COUNTIF('enter-data'!AF$8:AF$94,'calc.rank'!$A9)</f>
        <v>1</v>
      </c>
      <c r="AR9" s="23">
        <f>COUNTIF('enter-data'!AG$8:AG$94,'calc.rank'!$A9)</f>
        <v>1</v>
      </c>
      <c r="AS9" s="331"/>
      <c r="AT9" s="22">
        <f>COUNTIF('enter-data'!AI$8:AI$94,'calc.rank'!$A9)</f>
        <v>1</v>
      </c>
      <c r="AU9" s="10">
        <f>COUNTIF('enter-data'!AJ$8:AJ$94,'calc.rank'!$A9)</f>
        <v>4</v>
      </c>
      <c r="AV9" s="30">
        <f>COUNTIF('enter-data'!AK$8:AK$94,'calc.rank'!$A9)</f>
        <v>5</v>
      </c>
      <c r="AW9" s="22">
        <f>COUNTIF('enter-data'!AL$8:AL$94,'calc.rank'!$A9)</f>
        <v>0</v>
      </c>
      <c r="AX9" s="10">
        <f>COUNTIF('enter-data'!AM$8:AM$94,'calc.rank'!$A9)</f>
        <v>1</v>
      </c>
      <c r="AY9" s="30">
        <f>COUNTIF('enter-data'!AN$8:AN$94,'calc.rank'!$A9)</f>
        <v>2</v>
      </c>
      <c r="AZ9" s="22">
        <f>COUNTIF('enter-data'!AO$8:AO$94,'calc.rank'!$A9)</f>
        <v>0</v>
      </c>
      <c r="BA9" s="10">
        <f>COUNTIF('enter-data'!AP$8:AP$94,'calc.rank'!$A9)</f>
        <v>2</v>
      </c>
      <c r="BB9" s="30">
        <f>COUNTIF('enter-data'!AQ$8:AQ$94,'calc.rank'!$A9)</f>
        <v>1</v>
      </c>
      <c r="BC9" s="22">
        <f>COUNTIF('enter-data'!AR$8:AR$94,'calc.rank'!$A9)</f>
        <v>4</v>
      </c>
      <c r="BD9" s="10">
        <f>COUNTIF('enter-data'!AS$8:AS$94,'calc.rank'!$A9)</f>
        <v>2</v>
      </c>
      <c r="BE9" s="30">
        <f>COUNTIF('enter-data'!AT$8:AT$94,'calc.rank'!$A9)</f>
        <v>8</v>
      </c>
      <c r="BF9" s="22">
        <f>COUNTIF('enter-data'!AU$8:AU$94,'calc.rank'!$A9)</f>
        <v>0</v>
      </c>
      <c r="BG9" s="10">
        <f>COUNTIF('enter-data'!AV$8:AV$94,'calc.rank'!$A9)</f>
        <v>0</v>
      </c>
      <c r="BH9" s="30">
        <f>COUNTIF('enter-data'!AW$8:AW$94,'calc.rank'!$A9)</f>
        <v>1</v>
      </c>
      <c r="BI9" s="22">
        <f>COUNTIF('enter-data'!AX$8:AX$94,'calc.rank'!$A9)</f>
        <v>2</v>
      </c>
      <c r="BJ9" s="10">
        <f>COUNTIF('enter-data'!AY$8:AY$94,'calc.rank'!$A9)</f>
        <v>7</v>
      </c>
      <c r="BK9" s="30">
        <f>COUNTIF('enter-data'!AZ$8:AZ$94,'calc.rank'!$A9)</f>
        <v>5</v>
      </c>
      <c r="BL9" s="22">
        <f>COUNTIF('enter-data'!BA$8:BA$94,'calc.rank'!$A9)</f>
        <v>2</v>
      </c>
      <c r="BM9" s="10">
        <f>COUNTIF('enter-data'!BB$8:BB$94,'calc.rank'!$A9)</f>
        <v>1</v>
      </c>
      <c r="BN9" s="30">
        <f>COUNTIF('enter-data'!BC$8:BC$94,'calc.rank'!$A9)</f>
        <v>0</v>
      </c>
      <c r="BO9" s="22">
        <f>COUNTIF('enter-data'!BD$8:BD$94,'calc.rank'!$A9)</f>
        <v>1</v>
      </c>
      <c r="BP9" s="10">
        <f>COUNTIF('enter-data'!BE$8:BE$94,'calc.rank'!$A9)</f>
        <v>1</v>
      </c>
      <c r="BQ9" s="30">
        <f>COUNTIF('enter-data'!BF$8:BF$94,'calc.rank'!$A9)</f>
        <v>0</v>
      </c>
      <c r="BR9" s="22">
        <f>COUNTIF('enter-data'!BG$8:BG$94,'calc.rank'!$A9)</f>
        <v>2</v>
      </c>
      <c r="BS9" s="10">
        <f>COUNTIF('enter-data'!BH$8:BH$94,'calc.rank'!$A9)</f>
        <v>0</v>
      </c>
      <c r="BT9" s="23">
        <f>COUNTIF('enter-data'!BI$8:BI$94,'calc.rank'!$A9)</f>
        <v>0</v>
      </c>
    </row>
    <row r="10" spans="1:88" ht="18" customHeight="1" x14ac:dyDescent="0.25">
      <c r="A10" s="115" t="s">
        <v>200</v>
      </c>
      <c r="B10" s="49"/>
      <c r="C10" s="117" t="s">
        <v>228</v>
      </c>
      <c r="D10" s="108"/>
      <c r="E10" s="97">
        <f t="shared" si="14"/>
        <v>15</v>
      </c>
      <c r="F10" s="200">
        <f t="shared" si="15"/>
        <v>15</v>
      </c>
      <c r="G10" s="201">
        <f t="shared" si="16"/>
        <v>0</v>
      </c>
      <c r="H10" s="97">
        <f t="shared" si="17"/>
        <v>26</v>
      </c>
      <c r="I10" s="200">
        <f t="shared" si="18"/>
        <v>26</v>
      </c>
      <c r="J10" s="201">
        <f t="shared" si="19"/>
        <v>0</v>
      </c>
      <c r="K10" s="90">
        <f t="shared" si="20"/>
        <v>15</v>
      </c>
      <c r="L10" s="125">
        <f t="shared" si="21"/>
        <v>15</v>
      </c>
      <c r="M10" s="125">
        <f t="shared" si="22"/>
        <v>0</v>
      </c>
      <c r="N10" s="98">
        <f t="shared" si="23"/>
        <v>56</v>
      </c>
      <c r="O10" s="126">
        <f t="shared" si="24"/>
        <v>56</v>
      </c>
      <c r="P10" s="126">
        <f t="shared" si="25"/>
        <v>0</v>
      </c>
      <c r="Q10" s="78"/>
      <c r="R10" s="22">
        <f>COUNTIF('enter-data'!G$8:G$94,'calc.rank'!$A10)</f>
        <v>2</v>
      </c>
      <c r="S10" s="10">
        <f>COUNTIF('enter-data'!H$8:H$94,'calc.rank'!$A10)</f>
        <v>3</v>
      </c>
      <c r="T10" s="30">
        <f>COUNTIF('enter-data'!I$8:I$94,'calc.rank'!$A10)</f>
        <v>3</v>
      </c>
      <c r="U10" s="22">
        <f>COUNTIF('enter-data'!J$8:J$94,'calc.rank'!$A10)</f>
        <v>4</v>
      </c>
      <c r="V10" s="10">
        <f>COUNTIF('enter-data'!K$8:K$94,'calc.rank'!$A10)</f>
        <v>6</v>
      </c>
      <c r="W10" s="30">
        <f>COUNTIF('enter-data'!L$8:L$94,'calc.rank'!$A10)</f>
        <v>1</v>
      </c>
      <c r="X10" s="22">
        <f>COUNTIF('enter-data'!M$8:M$94,'calc.rank'!$A10)</f>
        <v>1</v>
      </c>
      <c r="Y10" s="10">
        <f>COUNTIF('enter-data'!N$8:N$94,'calc.rank'!$A10)</f>
        <v>4</v>
      </c>
      <c r="Z10" s="30">
        <f>COUNTIF('enter-data'!O$8:O$94,'calc.rank'!$A10)</f>
        <v>1</v>
      </c>
      <c r="AA10" s="22">
        <f>COUNTIF('enter-data'!P$8:P$94,'calc.rank'!$A10)</f>
        <v>6</v>
      </c>
      <c r="AB10" s="10">
        <f>COUNTIF('enter-data'!Q$8:Q$94,'calc.rank'!$A10)</f>
        <v>2</v>
      </c>
      <c r="AC10" s="30">
        <f>COUNTIF('enter-data'!R$8:R$94,'calc.rank'!$A10)</f>
        <v>3</v>
      </c>
      <c r="AD10" s="22">
        <f>COUNTIF('enter-data'!S$8:S$94,'calc.rank'!$A10)</f>
        <v>0</v>
      </c>
      <c r="AE10" s="10">
        <f>COUNTIF('enter-data'!T$8:T$94,'calc.rank'!$A10)</f>
        <v>0</v>
      </c>
      <c r="AF10" s="30">
        <f>COUNTIF('enter-data'!U$8:U$94,'calc.rank'!$A10)</f>
        <v>0</v>
      </c>
      <c r="AG10" s="22">
        <f>COUNTIF('enter-data'!V$8:V$94,'calc.rank'!$A10)</f>
        <v>2</v>
      </c>
      <c r="AH10" s="10">
        <f>COUNTIF('enter-data'!W$8:W$94,'calc.rank'!$A10)</f>
        <v>11</v>
      </c>
      <c r="AI10" s="30">
        <f>COUNTIF('enter-data'!X$8:X$94,'calc.rank'!$A10)</f>
        <v>4</v>
      </c>
      <c r="AJ10" s="22">
        <f>COUNTIF('enter-data'!Y$8:Y$94,'calc.rank'!$A10)</f>
        <v>0</v>
      </c>
      <c r="AK10" s="10">
        <f>COUNTIF('enter-data'!Z$8:Z$94,'calc.rank'!$A10)</f>
        <v>0</v>
      </c>
      <c r="AL10" s="30">
        <f>COUNTIF('enter-data'!AA$8:AA$94,'calc.rank'!$A10)</f>
        <v>1</v>
      </c>
      <c r="AM10" s="22">
        <f>COUNTIF('enter-data'!AB$8:AB$94,'calc.rank'!$A10)</f>
        <v>0</v>
      </c>
      <c r="AN10" s="10">
        <f>COUNTIF('enter-data'!AC$8:AC$94,'calc.rank'!$A10)</f>
        <v>0</v>
      </c>
      <c r="AO10" s="30">
        <f>COUNTIF('enter-data'!AD$8:AD$94,'calc.rank'!$A10)</f>
        <v>1</v>
      </c>
      <c r="AP10" s="22">
        <f>COUNTIF('enter-data'!AE$8:AE$94,'calc.rank'!$A10)</f>
        <v>0</v>
      </c>
      <c r="AQ10" s="10">
        <f>COUNTIF('enter-data'!AF$8:AF$94,'calc.rank'!$A10)</f>
        <v>0</v>
      </c>
      <c r="AR10" s="23">
        <f>COUNTIF('enter-data'!AG$8:AG$94,'calc.rank'!$A10)</f>
        <v>1</v>
      </c>
      <c r="AS10" s="331"/>
      <c r="AT10" s="22">
        <f>COUNTIF('enter-data'!AI$8:AI$94,'calc.rank'!$A10)</f>
        <v>0</v>
      </c>
      <c r="AU10" s="10">
        <f>COUNTIF('enter-data'!AJ$8:AJ$94,'calc.rank'!$A10)</f>
        <v>0</v>
      </c>
      <c r="AV10" s="30">
        <f>COUNTIF('enter-data'!AK$8:AK$94,'calc.rank'!$A10)</f>
        <v>0</v>
      </c>
      <c r="AW10" s="22">
        <f>COUNTIF('enter-data'!AL$8:AL$94,'calc.rank'!$A10)</f>
        <v>0</v>
      </c>
      <c r="AX10" s="10">
        <f>COUNTIF('enter-data'!AM$8:AM$94,'calc.rank'!$A10)</f>
        <v>0</v>
      </c>
      <c r="AY10" s="30">
        <f>COUNTIF('enter-data'!AN$8:AN$94,'calc.rank'!$A10)</f>
        <v>0</v>
      </c>
      <c r="AZ10" s="22">
        <f>COUNTIF('enter-data'!AO$8:AO$94,'calc.rank'!$A10)</f>
        <v>0</v>
      </c>
      <c r="BA10" s="10">
        <f>COUNTIF('enter-data'!AP$8:AP$94,'calc.rank'!$A10)</f>
        <v>0</v>
      </c>
      <c r="BB10" s="30">
        <f>COUNTIF('enter-data'!AQ$8:AQ$94,'calc.rank'!$A10)</f>
        <v>0</v>
      </c>
      <c r="BC10" s="22">
        <f>COUNTIF('enter-data'!AR$8:AR$94,'calc.rank'!$A10)</f>
        <v>0</v>
      </c>
      <c r="BD10" s="10">
        <f>COUNTIF('enter-data'!AS$8:AS$94,'calc.rank'!$A10)</f>
        <v>0</v>
      </c>
      <c r="BE10" s="30">
        <f>COUNTIF('enter-data'!AT$8:AT$94,'calc.rank'!$A10)</f>
        <v>0</v>
      </c>
      <c r="BF10" s="22">
        <f>COUNTIF('enter-data'!AU$8:AU$94,'calc.rank'!$A10)</f>
        <v>0</v>
      </c>
      <c r="BG10" s="10">
        <f>COUNTIF('enter-data'!AV$8:AV$94,'calc.rank'!$A10)</f>
        <v>0</v>
      </c>
      <c r="BH10" s="30">
        <f>COUNTIF('enter-data'!AW$8:AW$94,'calc.rank'!$A10)</f>
        <v>0</v>
      </c>
      <c r="BI10" s="22">
        <f>COUNTIF('enter-data'!AX$8:AX$94,'calc.rank'!$A10)</f>
        <v>0</v>
      </c>
      <c r="BJ10" s="10">
        <f>COUNTIF('enter-data'!AY$8:AY$94,'calc.rank'!$A10)</f>
        <v>0</v>
      </c>
      <c r="BK10" s="30">
        <f>COUNTIF('enter-data'!AZ$8:AZ$94,'calc.rank'!$A10)</f>
        <v>0</v>
      </c>
      <c r="BL10" s="22">
        <f>COUNTIF('enter-data'!BA$8:BA$94,'calc.rank'!$A10)</f>
        <v>0</v>
      </c>
      <c r="BM10" s="10">
        <f>COUNTIF('enter-data'!BB$8:BB$94,'calc.rank'!$A10)</f>
        <v>0</v>
      </c>
      <c r="BN10" s="30">
        <f>COUNTIF('enter-data'!BC$8:BC$94,'calc.rank'!$A10)</f>
        <v>0</v>
      </c>
      <c r="BO10" s="22">
        <f>COUNTIF('enter-data'!BD$8:BD$94,'calc.rank'!$A10)</f>
        <v>0</v>
      </c>
      <c r="BP10" s="10">
        <f>COUNTIF('enter-data'!BE$8:BE$94,'calc.rank'!$A10)</f>
        <v>0</v>
      </c>
      <c r="BQ10" s="30">
        <f>COUNTIF('enter-data'!BF$8:BF$94,'calc.rank'!$A10)</f>
        <v>0</v>
      </c>
      <c r="BR10" s="22">
        <f>COUNTIF('enter-data'!BG$8:BG$94,'calc.rank'!$A10)</f>
        <v>0</v>
      </c>
      <c r="BS10" s="10">
        <f>COUNTIF('enter-data'!BH$8:BH$94,'calc.rank'!$A10)</f>
        <v>0</v>
      </c>
      <c r="BT10" s="23">
        <f>COUNTIF('enter-data'!BI$8:BI$94,'calc.rank'!$A10)</f>
        <v>0</v>
      </c>
    </row>
    <row r="11" spans="1:88" ht="18" customHeight="1" x14ac:dyDescent="0.25">
      <c r="A11" s="115" t="s">
        <v>25</v>
      </c>
      <c r="B11" s="49"/>
      <c r="C11" s="117" t="s">
        <v>216</v>
      </c>
      <c r="D11" s="108"/>
      <c r="E11" s="97">
        <f t="shared" si="14"/>
        <v>12</v>
      </c>
      <c r="F11" s="200">
        <f t="shared" si="15"/>
        <v>9</v>
      </c>
      <c r="G11" s="201">
        <f t="shared" si="16"/>
        <v>3</v>
      </c>
      <c r="H11" s="97">
        <f t="shared" si="17"/>
        <v>6</v>
      </c>
      <c r="I11" s="200">
        <f t="shared" si="18"/>
        <v>6</v>
      </c>
      <c r="J11" s="201">
        <f t="shared" si="19"/>
        <v>0</v>
      </c>
      <c r="K11" s="90">
        <f t="shared" si="20"/>
        <v>15</v>
      </c>
      <c r="L11" s="125">
        <f t="shared" si="21"/>
        <v>15</v>
      </c>
      <c r="M11" s="125">
        <f t="shared" si="22"/>
        <v>0</v>
      </c>
      <c r="N11" s="98">
        <f t="shared" si="23"/>
        <v>33</v>
      </c>
      <c r="O11" s="126">
        <f t="shared" si="24"/>
        <v>30</v>
      </c>
      <c r="P11" s="126">
        <f t="shared" si="25"/>
        <v>3</v>
      </c>
      <c r="Q11" s="78"/>
      <c r="R11" s="22">
        <f>COUNTIF('enter-data'!G$8:G$94,'calc.rank'!$A11)</f>
        <v>4</v>
      </c>
      <c r="S11" s="10">
        <f>COUNTIF('enter-data'!H$8:H$94,'calc.rank'!$A11)</f>
        <v>1</v>
      </c>
      <c r="T11" s="30">
        <f>COUNTIF('enter-data'!I$8:I$94,'calc.rank'!$A11)</f>
        <v>4</v>
      </c>
      <c r="U11" s="22">
        <f>COUNTIF('enter-data'!J$8:J$94,'calc.rank'!$A11)</f>
        <v>0</v>
      </c>
      <c r="V11" s="10">
        <f>COUNTIF('enter-data'!K$8:K$94,'calc.rank'!$A11)</f>
        <v>0</v>
      </c>
      <c r="W11" s="30">
        <f>COUNTIF('enter-data'!L$8:L$94,'calc.rank'!$A11)</f>
        <v>1</v>
      </c>
      <c r="X11" s="22">
        <f>COUNTIF('enter-data'!M$8:M$94,'calc.rank'!$A11)</f>
        <v>0</v>
      </c>
      <c r="Y11" s="10">
        <f>COUNTIF('enter-data'!N$8:N$94,'calc.rank'!$A11)</f>
        <v>0</v>
      </c>
      <c r="Z11" s="30">
        <f>COUNTIF('enter-data'!O$8:O$94,'calc.rank'!$A11)</f>
        <v>1</v>
      </c>
      <c r="AA11" s="22">
        <f>COUNTIF('enter-data'!P$8:P$94,'calc.rank'!$A11)</f>
        <v>2</v>
      </c>
      <c r="AB11" s="10">
        <f>COUNTIF('enter-data'!Q$8:Q$94,'calc.rank'!$A11)</f>
        <v>4</v>
      </c>
      <c r="AC11" s="30">
        <f>COUNTIF('enter-data'!R$8:R$94,'calc.rank'!$A11)</f>
        <v>1</v>
      </c>
      <c r="AD11" s="22">
        <f>COUNTIF('enter-data'!S$8:S$94,'calc.rank'!$A11)</f>
        <v>3</v>
      </c>
      <c r="AE11" s="10">
        <f>COUNTIF('enter-data'!T$8:T$94,'calc.rank'!$A11)</f>
        <v>0</v>
      </c>
      <c r="AF11" s="30">
        <f>COUNTIF('enter-data'!U$8:U$94,'calc.rank'!$A11)</f>
        <v>1</v>
      </c>
      <c r="AG11" s="22">
        <f>COUNTIF('enter-data'!V$8:V$94,'calc.rank'!$A11)</f>
        <v>0</v>
      </c>
      <c r="AH11" s="10">
        <f>COUNTIF('enter-data'!W$8:W$94,'calc.rank'!$A11)</f>
        <v>1</v>
      </c>
      <c r="AI11" s="30">
        <f>COUNTIF('enter-data'!X$8:X$94,'calc.rank'!$A11)</f>
        <v>3</v>
      </c>
      <c r="AJ11" s="22">
        <f>COUNTIF('enter-data'!Y$8:Y$94,'calc.rank'!$A11)</f>
        <v>0</v>
      </c>
      <c r="AK11" s="10">
        <f>COUNTIF('enter-data'!Z$8:Z$94,'calc.rank'!$A11)</f>
        <v>0</v>
      </c>
      <c r="AL11" s="30">
        <f>COUNTIF('enter-data'!AA$8:AA$94,'calc.rank'!$A11)</f>
        <v>2</v>
      </c>
      <c r="AM11" s="22">
        <f>COUNTIF('enter-data'!AB$8:AB$94,'calc.rank'!$A11)</f>
        <v>0</v>
      </c>
      <c r="AN11" s="10">
        <f>COUNTIF('enter-data'!AC$8:AC$94,'calc.rank'!$A11)</f>
        <v>0</v>
      </c>
      <c r="AO11" s="30">
        <f>COUNTIF('enter-data'!AD$8:AD$94,'calc.rank'!$A11)</f>
        <v>1</v>
      </c>
      <c r="AP11" s="22">
        <f>COUNTIF('enter-data'!AE$8:AE$94,'calc.rank'!$A11)</f>
        <v>0</v>
      </c>
      <c r="AQ11" s="10">
        <f>COUNTIF('enter-data'!AF$8:AF$94,'calc.rank'!$A11)</f>
        <v>0</v>
      </c>
      <c r="AR11" s="23">
        <f>COUNTIF('enter-data'!AG$8:AG$94,'calc.rank'!$A11)</f>
        <v>1</v>
      </c>
      <c r="AS11" s="331"/>
      <c r="AT11" s="22">
        <f>COUNTIF('enter-data'!AI$8:AI$94,'calc.rank'!$A11)</f>
        <v>0</v>
      </c>
      <c r="AU11" s="10">
        <f>COUNTIF('enter-data'!AJ$8:AJ$94,'calc.rank'!$A11)</f>
        <v>0</v>
      </c>
      <c r="AV11" s="30">
        <f>COUNTIF('enter-data'!AK$8:AK$94,'calc.rank'!$A11)</f>
        <v>0</v>
      </c>
      <c r="AW11" s="22">
        <f>COUNTIF('enter-data'!AL$8:AL$94,'calc.rank'!$A11)</f>
        <v>0</v>
      </c>
      <c r="AX11" s="10">
        <f>COUNTIF('enter-data'!AM$8:AM$94,'calc.rank'!$A11)</f>
        <v>0</v>
      </c>
      <c r="AY11" s="30">
        <f>COUNTIF('enter-data'!AN$8:AN$94,'calc.rank'!$A11)</f>
        <v>0</v>
      </c>
      <c r="AZ11" s="22">
        <f>COUNTIF('enter-data'!AO$8:AO$94,'calc.rank'!$A11)</f>
        <v>0</v>
      </c>
      <c r="BA11" s="10">
        <f>COUNTIF('enter-data'!AP$8:AP$94,'calc.rank'!$A11)</f>
        <v>0</v>
      </c>
      <c r="BB11" s="30">
        <f>COUNTIF('enter-data'!AQ$8:AQ$94,'calc.rank'!$A11)</f>
        <v>0</v>
      </c>
      <c r="BC11" s="22">
        <f>COUNTIF('enter-data'!AR$8:AR$94,'calc.rank'!$A11)</f>
        <v>0</v>
      </c>
      <c r="BD11" s="10">
        <f>COUNTIF('enter-data'!AS$8:AS$94,'calc.rank'!$A11)</f>
        <v>0</v>
      </c>
      <c r="BE11" s="30">
        <f>COUNTIF('enter-data'!AT$8:AT$94,'calc.rank'!$A11)</f>
        <v>0</v>
      </c>
      <c r="BF11" s="22">
        <f>COUNTIF('enter-data'!AU$8:AU$94,'calc.rank'!$A11)</f>
        <v>0</v>
      </c>
      <c r="BG11" s="10">
        <f>COUNTIF('enter-data'!AV$8:AV$94,'calc.rank'!$A11)</f>
        <v>0</v>
      </c>
      <c r="BH11" s="30">
        <f>COUNTIF('enter-data'!AW$8:AW$94,'calc.rank'!$A11)</f>
        <v>0</v>
      </c>
      <c r="BI11" s="22">
        <f>COUNTIF('enter-data'!AX$8:AX$94,'calc.rank'!$A11)</f>
        <v>0</v>
      </c>
      <c r="BJ11" s="10">
        <f>COUNTIF('enter-data'!AY$8:AY$94,'calc.rank'!$A11)</f>
        <v>0</v>
      </c>
      <c r="BK11" s="30">
        <f>COUNTIF('enter-data'!AZ$8:AZ$94,'calc.rank'!$A11)</f>
        <v>0</v>
      </c>
      <c r="BL11" s="22">
        <f>COUNTIF('enter-data'!BA$8:BA$94,'calc.rank'!$A11)</f>
        <v>1</v>
      </c>
      <c r="BM11" s="10">
        <f>COUNTIF('enter-data'!BB$8:BB$94,'calc.rank'!$A11)</f>
        <v>0</v>
      </c>
      <c r="BN11" s="30">
        <f>COUNTIF('enter-data'!BC$8:BC$94,'calc.rank'!$A11)</f>
        <v>0</v>
      </c>
      <c r="BO11" s="22">
        <f>COUNTIF('enter-data'!BD$8:BD$94,'calc.rank'!$A11)</f>
        <v>1</v>
      </c>
      <c r="BP11" s="10">
        <f>COUNTIF('enter-data'!BE$8:BE$94,'calc.rank'!$A11)</f>
        <v>0</v>
      </c>
      <c r="BQ11" s="30">
        <f>COUNTIF('enter-data'!BF$8:BF$94,'calc.rank'!$A11)</f>
        <v>0</v>
      </c>
      <c r="BR11" s="22">
        <f>COUNTIF('enter-data'!BG$8:BG$94,'calc.rank'!$A11)</f>
        <v>1</v>
      </c>
      <c r="BS11" s="10">
        <f>COUNTIF('enter-data'!BH$8:BH$94,'calc.rank'!$A11)</f>
        <v>0</v>
      </c>
      <c r="BT11" s="23">
        <f>COUNTIF('enter-data'!BI$8:BI$94,'calc.rank'!$A11)</f>
        <v>0</v>
      </c>
    </row>
    <row r="12" spans="1:88" ht="18" customHeight="1" x14ac:dyDescent="0.25">
      <c r="A12" s="115" t="s">
        <v>63</v>
      </c>
      <c r="B12" s="49"/>
      <c r="C12" s="117" t="s">
        <v>230</v>
      </c>
      <c r="D12" s="108"/>
      <c r="E12" s="97">
        <f t="shared" si="14"/>
        <v>10</v>
      </c>
      <c r="F12" s="200">
        <f t="shared" si="15"/>
        <v>4</v>
      </c>
      <c r="G12" s="201">
        <f t="shared" si="16"/>
        <v>6</v>
      </c>
      <c r="H12" s="97">
        <f t="shared" si="17"/>
        <v>19</v>
      </c>
      <c r="I12" s="200">
        <f t="shared" si="18"/>
        <v>10</v>
      </c>
      <c r="J12" s="201">
        <f t="shared" si="19"/>
        <v>9</v>
      </c>
      <c r="K12" s="90">
        <f t="shared" si="20"/>
        <v>13</v>
      </c>
      <c r="L12" s="125">
        <f t="shared" si="21"/>
        <v>8</v>
      </c>
      <c r="M12" s="125">
        <f t="shared" si="22"/>
        <v>5</v>
      </c>
      <c r="N12" s="98">
        <f t="shared" si="23"/>
        <v>42</v>
      </c>
      <c r="O12" s="126">
        <f t="shared" si="24"/>
        <v>22</v>
      </c>
      <c r="P12" s="126">
        <f t="shared" si="25"/>
        <v>20</v>
      </c>
      <c r="Q12" s="78"/>
      <c r="R12" s="22">
        <f>COUNTIF('enter-data'!G$8:G$94,'calc.rank'!$A12)</f>
        <v>2</v>
      </c>
      <c r="S12" s="10">
        <f>COUNTIF('enter-data'!H$8:H$94,'calc.rank'!$A12)</f>
        <v>3</v>
      </c>
      <c r="T12" s="30">
        <f>COUNTIF('enter-data'!I$8:I$94,'calc.rank'!$A12)</f>
        <v>3</v>
      </c>
      <c r="U12" s="22">
        <f>COUNTIF('enter-data'!J$8:J$94,'calc.rank'!$A12)</f>
        <v>0</v>
      </c>
      <c r="V12" s="10">
        <f>COUNTIF('enter-data'!K$8:K$94,'calc.rank'!$A12)</f>
        <v>0</v>
      </c>
      <c r="W12" s="30">
        <f>COUNTIF('enter-data'!L$8:L$94,'calc.rank'!$A12)</f>
        <v>1</v>
      </c>
      <c r="X12" s="22">
        <f>COUNTIF('enter-data'!M$8:M$94,'calc.rank'!$A12)</f>
        <v>0</v>
      </c>
      <c r="Y12" s="10">
        <f>COUNTIF('enter-data'!N$8:N$94,'calc.rank'!$A12)</f>
        <v>1</v>
      </c>
      <c r="Z12" s="30">
        <f>COUNTIF('enter-data'!O$8:O$94,'calc.rank'!$A12)</f>
        <v>0</v>
      </c>
      <c r="AA12" s="22">
        <f>COUNTIF('enter-data'!P$8:P$94,'calc.rank'!$A12)</f>
        <v>2</v>
      </c>
      <c r="AB12" s="10">
        <f>COUNTIF('enter-data'!Q$8:Q$94,'calc.rank'!$A12)</f>
        <v>6</v>
      </c>
      <c r="AC12" s="30">
        <f>COUNTIF('enter-data'!R$8:R$94,'calc.rank'!$A12)</f>
        <v>3</v>
      </c>
      <c r="AD12" s="22">
        <f>COUNTIF('enter-data'!S$8:S$94,'calc.rank'!$A12)</f>
        <v>0</v>
      </c>
      <c r="AE12" s="10">
        <f>COUNTIF('enter-data'!T$8:T$94,'calc.rank'!$A12)</f>
        <v>0</v>
      </c>
      <c r="AF12" s="30">
        <f>COUNTIF('enter-data'!U$8:U$94,'calc.rank'!$A12)</f>
        <v>0</v>
      </c>
      <c r="AG12" s="22">
        <f>COUNTIF('enter-data'!V$8:V$94,'calc.rank'!$A12)</f>
        <v>0</v>
      </c>
      <c r="AH12" s="10">
        <f>COUNTIF('enter-data'!W$8:W$94,'calc.rank'!$A12)</f>
        <v>0</v>
      </c>
      <c r="AI12" s="30">
        <f>COUNTIF('enter-data'!X$8:X$94,'calc.rank'!$A12)</f>
        <v>1</v>
      </c>
      <c r="AJ12" s="22">
        <f>COUNTIF('enter-data'!Y$8:Y$94,'calc.rank'!$A12)</f>
        <v>0</v>
      </c>
      <c r="AK12" s="10">
        <f>COUNTIF('enter-data'!Z$8:Z$94,'calc.rank'!$A12)</f>
        <v>0</v>
      </c>
      <c r="AL12" s="30">
        <f>COUNTIF('enter-data'!AA$8:AA$94,'calc.rank'!$A12)</f>
        <v>0</v>
      </c>
      <c r="AM12" s="22">
        <f>COUNTIF('enter-data'!AB$8:AB$94,'calc.rank'!$A12)</f>
        <v>0</v>
      </c>
      <c r="AN12" s="10">
        <f>COUNTIF('enter-data'!AC$8:AC$94,'calc.rank'!$A12)</f>
        <v>0</v>
      </c>
      <c r="AO12" s="30">
        <f>COUNTIF('enter-data'!AD$8:AD$94,'calc.rank'!$A12)</f>
        <v>0</v>
      </c>
      <c r="AP12" s="22">
        <f>COUNTIF('enter-data'!AE$8:AE$94,'calc.rank'!$A12)</f>
        <v>0</v>
      </c>
      <c r="AQ12" s="10">
        <f>COUNTIF('enter-data'!AF$8:AF$94,'calc.rank'!$A12)</f>
        <v>0</v>
      </c>
      <c r="AR12" s="23">
        <f>COUNTIF('enter-data'!AG$8:AG$94,'calc.rank'!$A12)</f>
        <v>0</v>
      </c>
      <c r="AS12" s="331"/>
      <c r="AT12" s="22">
        <f>COUNTIF('enter-data'!AI$8:AI$94,'calc.rank'!$A12)</f>
        <v>0</v>
      </c>
      <c r="AU12" s="10">
        <f>COUNTIF('enter-data'!AJ$8:AJ$94,'calc.rank'!$A12)</f>
        <v>5</v>
      </c>
      <c r="AV12" s="30">
        <f>COUNTIF('enter-data'!AK$8:AK$94,'calc.rank'!$A12)</f>
        <v>0</v>
      </c>
      <c r="AW12" s="22">
        <f>COUNTIF('enter-data'!AL$8:AL$94,'calc.rank'!$A12)</f>
        <v>3</v>
      </c>
      <c r="AX12" s="10">
        <f>COUNTIF('enter-data'!AM$8:AM$94,'calc.rank'!$A12)</f>
        <v>2</v>
      </c>
      <c r="AY12" s="30">
        <f>COUNTIF('enter-data'!AN$8:AN$94,'calc.rank'!$A12)</f>
        <v>2</v>
      </c>
      <c r="AZ12" s="22">
        <f>COUNTIF('enter-data'!AO$8:AO$94,'calc.rank'!$A12)</f>
        <v>3</v>
      </c>
      <c r="BA12" s="10">
        <f>COUNTIF('enter-data'!AP$8:AP$94,'calc.rank'!$A12)</f>
        <v>2</v>
      </c>
      <c r="BB12" s="30">
        <f>COUNTIF('enter-data'!AQ$8:AQ$94,'calc.rank'!$A12)</f>
        <v>3</v>
      </c>
      <c r="BC12" s="22">
        <f>COUNTIF('enter-data'!AR$8:AR$94,'calc.rank'!$A12)</f>
        <v>0</v>
      </c>
      <c r="BD12" s="10">
        <f>COUNTIF('enter-data'!AS$8:AS$94,'calc.rank'!$A12)</f>
        <v>0</v>
      </c>
      <c r="BE12" s="30">
        <f>COUNTIF('enter-data'!AT$8:AT$94,'calc.rank'!$A12)</f>
        <v>0</v>
      </c>
      <c r="BF12" s="22">
        <f>COUNTIF('enter-data'!AU$8:AU$94,'calc.rank'!$A12)</f>
        <v>0</v>
      </c>
      <c r="BG12" s="10">
        <f>COUNTIF('enter-data'!AV$8:AV$94,'calc.rank'!$A12)</f>
        <v>0</v>
      </c>
      <c r="BH12" s="30">
        <f>COUNTIF('enter-data'!AW$8:AW$94,'calc.rank'!$A12)</f>
        <v>0</v>
      </c>
      <c r="BI12" s="22">
        <f>COUNTIF('enter-data'!AX$8:AX$94,'calc.rank'!$A12)</f>
        <v>0</v>
      </c>
      <c r="BJ12" s="10">
        <f>COUNTIF('enter-data'!AY$8:AY$94,'calc.rank'!$A12)</f>
        <v>0</v>
      </c>
      <c r="BK12" s="30">
        <f>COUNTIF('enter-data'!AZ$8:AZ$94,'calc.rank'!$A12)</f>
        <v>0</v>
      </c>
      <c r="BL12" s="22">
        <f>COUNTIF('enter-data'!BA$8:BA$94,'calc.rank'!$A12)</f>
        <v>0</v>
      </c>
      <c r="BM12" s="10">
        <f>COUNTIF('enter-data'!BB$8:BB$94,'calc.rank'!$A12)</f>
        <v>0</v>
      </c>
      <c r="BN12" s="30">
        <f>COUNTIF('enter-data'!BC$8:BC$94,'calc.rank'!$A12)</f>
        <v>0</v>
      </c>
      <c r="BO12" s="22">
        <f>COUNTIF('enter-data'!BD$8:BD$94,'calc.rank'!$A12)</f>
        <v>0</v>
      </c>
      <c r="BP12" s="10">
        <f>COUNTIF('enter-data'!BE$8:BE$94,'calc.rank'!$A12)</f>
        <v>0</v>
      </c>
      <c r="BQ12" s="30">
        <f>COUNTIF('enter-data'!BF$8:BF$94,'calc.rank'!$A12)</f>
        <v>0</v>
      </c>
      <c r="BR12" s="22">
        <f>COUNTIF('enter-data'!BG$8:BG$94,'calc.rank'!$A12)</f>
        <v>0</v>
      </c>
      <c r="BS12" s="10">
        <f>COUNTIF('enter-data'!BH$8:BH$94,'calc.rank'!$A12)</f>
        <v>0</v>
      </c>
      <c r="BT12" s="23">
        <f>COUNTIF('enter-data'!BI$8:BI$94,'calc.rank'!$A12)</f>
        <v>0</v>
      </c>
    </row>
    <row r="13" spans="1:88" ht="18" customHeight="1" x14ac:dyDescent="0.25">
      <c r="A13" s="115" t="s">
        <v>38</v>
      </c>
      <c r="B13" s="49"/>
      <c r="C13" s="117" t="s">
        <v>219</v>
      </c>
      <c r="D13" s="108"/>
      <c r="E13" s="97">
        <f t="shared" si="14"/>
        <v>9</v>
      </c>
      <c r="F13" s="200">
        <f t="shared" si="15"/>
        <v>4</v>
      </c>
      <c r="G13" s="201">
        <f t="shared" si="16"/>
        <v>5</v>
      </c>
      <c r="H13" s="97">
        <f t="shared" si="17"/>
        <v>10</v>
      </c>
      <c r="I13" s="200">
        <f t="shared" si="18"/>
        <v>7</v>
      </c>
      <c r="J13" s="201">
        <f t="shared" si="19"/>
        <v>3</v>
      </c>
      <c r="K13" s="90">
        <f t="shared" si="20"/>
        <v>30</v>
      </c>
      <c r="L13" s="125">
        <f t="shared" si="21"/>
        <v>16</v>
      </c>
      <c r="M13" s="125">
        <f t="shared" si="22"/>
        <v>14</v>
      </c>
      <c r="N13" s="98">
        <f t="shared" si="23"/>
        <v>49</v>
      </c>
      <c r="O13" s="126">
        <f t="shared" si="24"/>
        <v>27</v>
      </c>
      <c r="P13" s="126">
        <f t="shared" si="25"/>
        <v>22</v>
      </c>
      <c r="Q13" s="78"/>
      <c r="R13" s="22">
        <f>COUNTIF('enter-data'!G$8:G$94,'calc.rank'!$A13)</f>
        <v>0</v>
      </c>
      <c r="S13" s="10">
        <f>COUNTIF('enter-data'!H$8:H$94,'calc.rank'!$A13)</f>
        <v>0</v>
      </c>
      <c r="T13" s="30">
        <f>COUNTIF('enter-data'!I$8:I$94,'calc.rank'!$A13)</f>
        <v>2</v>
      </c>
      <c r="U13" s="22">
        <f>COUNTIF('enter-data'!J$8:J$94,'calc.rank'!$A13)</f>
        <v>0</v>
      </c>
      <c r="V13" s="10">
        <f>COUNTIF('enter-data'!K$8:K$94,'calc.rank'!$A13)</f>
        <v>0</v>
      </c>
      <c r="W13" s="30">
        <f>COUNTIF('enter-data'!L$8:L$94,'calc.rank'!$A13)</f>
        <v>0</v>
      </c>
      <c r="X13" s="22">
        <f>COUNTIF('enter-data'!M$8:M$94,'calc.rank'!$A13)</f>
        <v>1</v>
      </c>
      <c r="Y13" s="10">
        <f>COUNTIF('enter-data'!N$8:N$94,'calc.rank'!$A13)</f>
        <v>0</v>
      </c>
      <c r="Z13" s="30">
        <f>COUNTIF('enter-data'!O$8:O$94,'calc.rank'!$A13)</f>
        <v>1</v>
      </c>
      <c r="AA13" s="22">
        <f>COUNTIF('enter-data'!P$8:P$94,'calc.rank'!$A13)</f>
        <v>1</v>
      </c>
      <c r="AB13" s="10">
        <f>COUNTIF('enter-data'!Q$8:Q$94,'calc.rank'!$A13)</f>
        <v>1</v>
      </c>
      <c r="AC13" s="30">
        <f>COUNTIF('enter-data'!R$8:R$94,'calc.rank'!$A13)</f>
        <v>3</v>
      </c>
      <c r="AD13" s="22">
        <f>COUNTIF('enter-data'!S$8:S$94,'calc.rank'!$A13)</f>
        <v>2</v>
      </c>
      <c r="AE13" s="10">
        <f>COUNTIF('enter-data'!T$8:T$94,'calc.rank'!$A13)</f>
        <v>5</v>
      </c>
      <c r="AF13" s="30">
        <f>COUNTIF('enter-data'!U$8:U$94,'calc.rank'!$A13)</f>
        <v>5</v>
      </c>
      <c r="AG13" s="22">
        <f>COUNTIF('enter-data'!V$8:V$94,'calc.rank'!$A13)</f>
        <v>0</v>
      </c>
      <c r="AH13" s="10">
        <f>COUNTIF('enter-data'!W$8:W$94,'calc.rank'!$A13)</f>
        <v>1</v>
      </c>
      <c r="AI13" s="30">
        <f>COUNTIF('enter-data'!X$8:X$94,'calc.rank'!$A13)</f>
        <v>5</v>
      </c>
      <c r="AJ13" s="22">
        <f>COUNTIF('enter-data'!Y$8:Y$94,'calc.rank'!$A13)</f>
        <v>0</v>
      </c>
      <c r="AK13" s="10">
        <f>COUNTIF('enter-data'!Z$8:Z$94,'calc.rank'!$A13)</f>
        <v>0</v>
      </c>
      <c r="AL13" s="30">
        <f>COUNTIF('enter-data'!AA$8:AA$94,'calc.rank'!$A13)</f>
        <v>0</v>
      </c>
      <c r="AM13" s="22">
        <f>COUNTIF('enter-data'!AB$8:AB$94,'calc.rank'!$A13)</f>
        <v>0</v>
      </c>
      <c r="AN13" s="10">
        <f>COUNTIF('enter-data'!AC$8:AC$94,'calc.rank'!$A13)</f>
        <v>0</v>
      </c>
      <c r="AO13" s="30">
        <f>COUNTIF('enter-data'!AD$8:AD$94,'calc.rank'!$A13)</f>
        <v>0</v>
      </c>
      <c r="AP13" s="22">
        <f>COUNTIF('enter-data'!AE$8:AE$94,'calc.rank'!$A13)</f>
        <v>0</v>
      </c>
      <c r="AQ13" s="10">
        <f>COUNTIF('enter-data'!AF$8:AF$94,'calc.rank'!$A13)</f>
        <v>0</v>
      </c>
      <c r="AR13" s="23">
        <f>COUNTIF('enter-data'!AG$8:AG$94,'calc.rank'!$A13)</f>
        <v>0</v>
      </c>
      <c r="AS13" s="331"/>
      <c r="AT13" s="22">
        <f>COUNTIF('enter-data'!AI$8:AI$94,'calc.rank'!$A13)</f>
        <v>2</v>
      </c>
      <c r="AU13" s="10">
        <f>COUNTIF('enter-data'!AJ$8:AJ$94,'calc.rank'!$A13)</f>
        <v>1</v>
      </c>
      <c r="AV13" s="30">
        <f>COUNTIF('enter-data'!AK$8:AK$94,'calc.rank'!$A13)</f>
        <v>1</v>
      </c>
      <c r="AW13" s="22">
        <f>COUNTIF('enter-data'!AL$8:AL$94,'calc.rank'!$A13)</f>
        <v>1</v>
      </c>
      <c r="AX13" s="10">
        <f>COUNTIF('enter-data'!AM$8:AM$94,'calc.rank'!$A13)</f>
        <v>0</v>
      </c>
      <c r="AY13" s="30">
        <f>COUNTIF('enter-data'!AN$8:AN$94,'calc.rank'!$A13)</f>
        <v>5</v>
      </c>
      <c r="AZ13" s="22">
        <f>COUNTIF('enter-data'!AO$8:AO$94,'calc.rank'!$A13)</f>
        <v>1</v>
      </c>
      <c r="BA13" s="10">
        <f>COUNTIF('enter-data'!AP$8:AP$94,'calc.rank'!$A13)</f>
        <v>1</v>
      </c>
      <c r="BB13" s="30">
        <f>COUNTIF('enter-data'!AQ$8:AQ$94,'calc.rank'!$A13)</f>
        <v>2</v>
      </c>
      <c r="BC13" s="22">
        <f>COUNTIF('enter-data'!AR$8:AR$94,'calc.rank'!$A13)</f>
        <v>1</v>
      </c>
      <c r="BD13" s="10">
        <f>COUNTIF('enter-data'!AS$8:AS$94,'calc.rank'!$A13)</f>
        <v>0</v>
      </c>
      <c r="BE13" s="30">
        <f>COUNTIF('enter-data'!AT$8:AT$94,'calc.rank'!$A13)</f>
        <v>1</v>
      </c>
      <c r="BF13" s="22">
        <f>COUNTIF('enter-data'!AU$8:AU$94,'calc.rank'!$A13)</f>
        <v>0</v>
      </c>
      <c r="BG13" s="10">
        <f>COUNTIF('enter-data'!AV$8:AV$94,'calc.rank'!$A13)</f>
        <v>0</v>
      </c>
      <c r="BH13" s="30">
        <f>COUNTIF('enter-data'!AW$8:AW$94,'calc.rank'!$A13)</f>
        <v>2</v>
      </c>
      <c r="BI13" s="22">
        <f>COUNTIF('enter-data'!AX$8:AX$94,'calc.rank'!$A13)</f>
        <v>0</v>
      </c>
      <c r="BJ13" s="10">
        <f>COUNTIF('enter-data'!AY$8:AY$94,'calc.rank'!$A13)</f>
        <v>1</v>
      </c>
      <c r="BK13" s="30">
        <f>COUNTIF('enter-data'!AZ$8:AZ$94,'calc.rank'!$A13)</f>
        <v>3</v>
      </c>
      <c r="BL13" s="22">
        <f>COUNTIF('enter-data'!BA$8:BA$94,'calc.rank'!$A13)</f>
        <v>0</v>
      </c>
      <c r="BM13" s="10">
        <f>COUNTIF('enter-data'!BB$8:BB$94,'calc.rank'!$A13)</f>
        <v>0</v>
      </c>
      <c r="BN13" s="30">
        <f>COUNTIF('enter-data'!BC$8:BC$94,'calc.rank'!$A13)</f>
        <v>0</v>
      </c>
      <c r="BO13" s="22">
        <f>COUNTIF('enter-data'!BD$8:BD$94,'calc.rank'!$A13)</f>
        <v>0</v>
      </c>
      <c r="BP13" s="10">
        <f>COUNTIF('enter-data'!BE$8:BE$94,'calc.rank'!$A13)</f>
        <v>0</v>
      </c>
      <c r="BQ13" s="30">
        <f>COUNTIF('enter-data'!BF$8:BF$94,'calc.rank'!$A13)</f>
        <v>0</v>
      </c>
      <c r="BR13" s="22">
        <f>COUNTIF('enter-data'!BG$8:BG$94,'calc.rank'!$A13)</f>
        <v>0</v>
      </c>
      <c r="BS13" s="10">
        <f>COUNTIF('enter-data'!BH$8:BH$94,'calc.rank'!$A13)</f>
        <v>0</v>
      </c>
      <c r="BT13" s="23">
        <f>COUNTIF('enter-data'!BI$8:BI$94,'calc.rank'!$A13)</f>
        <v>0</v>
      </c>
    </row>
    <row r="14" spans="1:88" ht="18" customHeight="1" x14ac:dyDescent="0.25">
      <c r="A14" s="115" t="s">
        <v>51</v>
      </c>
      <c r="B14" s="49"/>
      <c r="C14" s="117" t="s">
        <v>217</v>
      </c>
      <c r="D14" s="108"/>
      <c r="E14" s="97">
        <f t="shared" si="14"/>
        <v>7</v>
      </c>
      <c r="F14" s="200">
        <f t="shared" si="15"/>
        <v>7</v>
      </c>
      <c r="G14" s="201">
        <f t="shared" si="16"/>
        <v>0</v>
      </c>
      <c r="H14" s="97">
        <f t="shared" si="17"/>
        <v>10</v>
      </c>
      <c r="I14" s="200">
        <f t="shared" si="18"/>
        <v>10</v>
      </c>
      <c r="J14" s="201">
        <f t="shared" si="19"/>
        <v>0</v>
      </c>
      <c r="K14" s="90">
        <f t="shared" si="20"/>
        <v>7</v>
      </c>
      <c r="L14" s="125">
        <f t="shared" si="21"/>
        <v>7</v>
      </c>
      <c r="M14" s="125">
        <f t="shared" si="22"/>
        <v>0</v>
      </c>
      <c r="N14" s="98">
        <f t="shared" si="23"/>
        <v>24</v>
      </c>
      <c r="O14" s="126">
        <f t="shared" si="24"/>
        <v>24</v>
      </c>
      <c r="P14" s="126">
        <f t="shared" si="25"/>
        <v>0</v>
      </c>
      <c r="Q14" s="78"/>
      <c r="R14" s="22">
        <f>COUNTIF('enter-data'!G$8:G$94,'calc.rank'!$A14)</f>
        <v>2</v>
      </c>
      <c r="S14" s="10">
        <f>COUNTIF('enter-data'!H$8:H$94,'calc.rank'!$A14)</f>
        <v>3</v>
      </c>
      <c r="T14" s="30">
        <f>COUNTIF('enter-data'!I$8:I$94,'calc.rank'!$A14)</f>
        <v>0</v>
      </c>
      <c r="U14" s="22">
        <f>COUNTIF('enter-data'!J$8:J$94,'calc.rank'!$A14)</f>
        <v>0</v>
      </c>
      <c r="V14" s="10">
        <f>COUNTIF('enter-data'!K$8:K$94,'calc.rank'!$A14)</f>
        <v>0</v>
      </c>
      <c r="W14" s="30">
        <f>COUNTIF('enter-data'!L$8:L$94,'calc.rank'!$A14)</f>
        <v>1</v>
      </c>
      <c r="X14" s="22">
        <f>COUNTIF('enter-data'!M$8:M$94,'calc.rank'!$A14)</f>
        <v>0</v>
      </c>
      <c r="Y14" s="10">
        <f>COUNTIF('enter-data'!N$8:N$94,'calc.rank'!$A14)</f>
        <v>1</v>
      </c>
      <c r="Z14" s="30">
        <f>COUNTIF('enter-data'!O$8:O$94,'calc.rank'!$A14)</f>
        <v>0</v>
      </c>
      <c r="AA14" s="22">
        <f>COUNTIF('enter-data'!P$8:P$94,'calc.rank'!$A14)</f>
        <v>5</v>
      </c>
      <c r="AB14" s="10">
        <f>COUNTIF('enter-data'!Q$8:Q$94,'calc.rank'!$A14)</f>
        <v>5</v>
      </c>
      <c r="AC14" s="30">
        <f>COUNTIF('enter-data'!R$8:R$94,'calc.rank'!$A14)</f>
        <v>3</v>
      </c>
      <c r="AD14" s="22">
        <f>COUNTIF('enter-data'!S$8:S$94,'calc.rank'!$A14)</f>
        <v>0</v>
      </c>
      <c r="AE14" s="10">
        <f>COUNTIF('enter-data'!T$8:T$94,'calc.rank'!$A14)</f>
        <v>0</v>
      </c>
      <c r="AF14" s="30">
        <f>COUNTIF('enter-data'!U$8:U$94,'calc.rank'!$A14)</f>
        <v>0</v>
      </c>
      <c r="AG14" s="22">
        <f>COUNTIF('enter-data'!V$8:V$94,'calc.rank'!$A14)</f>
        <v>0</v>
      </c>
      <c r="AH14" s="10">
        <f>COUNTIF('enter-data'!W$8:W$94,'calc.rank'!$A14)</f>
        <v>1</v>
      </c>
      <c r="AI14" s="30">
        <f>COUNTIF('enter-data'!X$8:X$94,'calc.rank'!$A14)</f>
        <v>3</v>
      </c>
      <c r="AJ14" s="22">
        <f>COUNTIF('enter-data'!Y$8:Y$94,'calc.rank'!$A14)</f>
        <v>0</v>
      </c>
      <c r="AK14" s="10">
        <f>COUNTIF('enter-data'!Z$8:Z$94,'calc.rank'!$A14)</f>
        <v>0</v>
      </c>
      <c r="AL14" s="30">
        <f>COUNTIF('enter-data'!AA$8:AA$94,'calc.rank'!$A14)</f>
        <v>0</v>
      </c>
      <c r="AM14" s="22">
        <f>COUNTIF('enter-data'!AB$8:AB$94,'calc.rank'!$A14)</f>
        <v>0</v>
      </c>
      <c r="AN14" s="10">
        <f>COUNTIF('enter-data'!AC$8:AC$94,'calc.rank'!$A14)</f>
        <v>0</v>
      </c>
      <c r="AO14" s="30">
        <f>COUNTIF('enter-data'!AD$8:AD$94,'calc.rank'!$A14)</f>
        <v>0</v>
      </c>
      <c r="AP14" s="22">
        <f>COUNTIF('enter-data'!AE$8:AE$94,'calc.rank'!$A14)</f>
        <v>0</v>
      </c>
      <c r="AQ14" s="10">
        <f>COUNTIF('enter-data'!AF$8:AF$94,'calc.rank'!$A14)</f>
        <v>0</v>
      </c>
      <c r="AR14" s="23">
        <f>COUNTIF('enter-data'!AG$8:AG$94,'calc.rank'!$A14)</f>
        <v>0</v>
      </c>
      <c r="AS14" s="331"/>
      <c r="AT14" s="22">
        <f>COUNTIF('enter-data'!AI$8:AI$94,'calc.rank'!$A14)</f>
        <v>0</v>
      </c>
      <c r="AU14" s="10">
        <f>COUNTIF('enter-data'!AJ$8:AJ$94,'calc.rank'!$A14)</f>
        <v>0</v>
      </c>
      <c r="AV14" s="30">
        <f>COUNTIF('enter-data'!AK$8:AK$94,'calc.rank'!$A14)</f>
        <v>0</v>
      </c>
      <c r="AW14" s="22">
        <f>COUNTIF('enter-data'!AL$8:AL$94,'calc.rank'!$A14)</f>
        <v>0</v>
      </c>
      <c r="AX14" s="10">
        <f>COUNTIF('enter-data'!AM$8:AM$94,'calc.rank'!$A14)</f>
        <v>0</v>
      </c>
      <c r="AY14" s="30">
        <f>COUNTIF('enter-data'!AN$8:AN$94,'calc.rank'!$A14)</f>
        <v>0</v>
      </c>
      <c r="AZ14" s="22">
        <f>COUNTIF('enter-data'!AO$8:AO$94,'calc.rank'!$A14)</f>
        <v>0</v>
      </c>
      <c r="BA14" s="10">
        <f>COUNTIF('enter-data'!AP$8:AP$94,'calc.rank'!$A14)</f>
        <v>0</v>
      </c>
      <c r="BB14" s="30">
        <f>COUNTIF('enter-data'!AQ$8:AQ$94,'calc.rank'!$A14)</f>
        <v>0</v>
      </c>
      <c r="BC14" s="22">
        <f>COUNTIF('enter-data'!AR$8:AR$94,'calc.rank'!$A14)</f>
        <v>0</v>
      </c>
      <c r="BD14" s="10">
        <f>COUNTIF('enter-data'!AS$8:AS$94,'calc.rank'!$A14)</f>
        <v>0</v>
      </c>
      <c r="BE14" s="30">
        <f>COUNTIF('enter-data'!AT$8:AT$94,'calc.rank'!$A14)</f>
        <v>0</v>
      </c>
      <c r="BF14" s="22">
        <f>COUNTIF('enter-data'!AU$8:AU$94,'calc.rank'!$A14)</f>
        <v>0</v>
      </c>
      <c r="BG14" s="10">
        <f>COUNTIF('enter-data'!AV$8:AV$94,'calc.rank'!$A14)</f>
        <v>0</v>
      </c>
      <c r="BH14" s="30">
        <f>COUNTIF('enter-data'!AW$8:AW$94,'calc.rank'!$A14)</f>
        <v>0</v>
      </c>
      <c r="BI14" s="22">
        <f>COUNTIF('enter-data'!AX$8:AX$94,'calc.rank'!$A14)</f>
        <v>0</v>
      </c>
      <c r="BJ14" s="10">
        <f>COUNTIF('enter-data'!AY$8:AY$94,'calc.rank'!$A14)</f>
        <v>0</v>
      </c>
      <c r="BK14" s="30">
        <f>COUNTIF('enter-data'!AZ$8:AZ$94,'calc.rank'!$A14)</f>
        <v>0</v>
      </c>
      <c r="BL14" s="22">
        <f>COUNTIF('enter-data'!BA$8:BA$94,'calc.rank'!$A14)</f>
        <v>0</v>
      </c>
      <c r="BM14" s="10">
        <f>COUNTIF('enter-data'!BB$8:BB$94,'calc.rank'!$A14)</f>
        <v>0</v>
      </c>
      <c r="BN14" s="30">
        <f>COUNTIF('enter-data'!BC$8:BC$94,'calc.rank'!$A14)</f>
        <v>0</v>
      </c>
      <c r="BO14" s="22">
        <f>COUNTIF('enter-data'!BD$8:BD$94,'calc.rank'!$A14)</f>
        <v>0</v>
      </c>
      <c r="BP14" s="10">
        <f>COUNTIF('enter-data'!BE$8:BE$94,'calc.rank'!$A14)</f>
        <v>0</v>
      </c>
      <c r="BQ14" s="30">
        <f>COUNTIF('enter-data'!BF$8:BF$94,'calc.rank'!$A14)</f>
        <v>0</v>
      </c>
      <c r="BR14" s="22">
        <f>COUNTIF('enter-data'!BG$8:BG$94,'calc.rank'!$A14)</f>
        <v>0</v>
      </c>
      <c r="BS14" s="10">
        <f>COUNTIF('enter-data'!BH$8:BH$94,'calc.rank'!$A14)</f>
        <v>0</v>
      </c>
      <c r="BT14" s="23">
        <f>COUNTIF('enter-data'!BI$8:BI$94,'calc.rank'!$A14)</f>
        <v>0</v>
      </c>
    </row>
    <row r="15" spans="1:88" ht="18" customHeight="1" x14ac:dyDescent="0.25">
      <c r="A15" s="115" t="s">
        <v>34</v>
      </c>
      <c r="B15" s="49"/>
      <c r="C15" s="117" t="s">
        <v>223</v>
      </c>
      <c r="D15" s="108"/>
      <c r="E15" s="97">
        <f t="shared" si="14"/>
        <v>4</v>
      </c>
      <c r="F15" s="200">
        <f t="shared" si="15"/>
        <v>4</v>
      </c>
      <c r="G15" s="201">
        <f t="shared" si="16"/>
        <v>0</v>
      </c>
      <c r="H15" s="97">
        <f t="shared" si="17"/>
        <v>1</v>
      </c>
      <c r="I15" s="200">
        <f t="shared" si="18"/>
        <v>1</v>
      </c>
      <c r="J15" s="201">
        <f t="shared" si="19"/>
        <v>0</v>
      </c>
      <c r="K15" s="90">
        <f t="shared" si="20"/>
        <v>3</v>
      </c>
      <c r="L15" s="125">
        <f t="shared" si="21"/>
        <v>3</v>
      </c>
      <c r="M15" s="125">
        <f t="shared" si="22"/>
        <v>0</v>
      </c>
      <c r="N15" s="98">
        <f t="shared" si="23"/>
        <v>8</v>
      </c>
      <c r="O15" s="126">
        <f t="shared" si="24"/>
        <v>8</v>
      </c>
      <c r="P15" s="126">
        <f t="shared" si="25"/>
        <v>0</v>
      </c>
      <c r="Q15" s="79"/>
      <c r="R15" s="22">
        <f>COUNTIF('enter-data'!G$8:G$94,'calc.rank'!$A15)</f>
        <v>4</v>
      </c>
      <c r="S15" s="10">
        <f>COUNTIF('enter-data'!H$8:H$94,'calc.rank'!$A15)</f>
        <v>0</v>
      </c>
      <c r="T15" s="30">
        <f>COUNTIF('enter-data'!I$8:I$94,'calc.rank'!$A15)</f>
        <v>1</v>
      </c>
      <c r="U15" s="22">
        <f>COUNTIF('enter-data'!J$8:J$94,'calc.rank'!$A15)</f>
        <v>0</v>
      </c>
      <c r="V15" s="10">
        <f>COUNTIF('enter-data'!K$8:K$94,'calc.rank'!$A15)</f>
        <v>0</v>
      </c>
      <c r="W15" s="30">
        <f>COUNTIF('enter-data'!L$8:L$94,'calc.rank'!$A15)</f>
        <v>0</v>
      </c>
      <c r="X15" s="22">
        <f>COUNTIF('enter-data'!M$8:M$94,'calc.rank'!$A15)</f>
        <v>0</v>
      </c>
      <c r="Y15" s="10">
        <f>COUNTIF('enter-data'!N$8:N$94,'calc.rank'!$A15)</f>
        <v>0</v>
      </c>
      <c r="Z15" s="30">
        <f>COUNTIF('enter-data'!O$8:O$94,'calc.rank'!$A15)</f>
        <v>0</v>
      </c>
      <c r="AA15" s="22">
        <f>COUNTIF('enter-data'!P$8:P$94,'calc.rank'!$A15)</f>
        <v>0</v>
      </c>
      <c r="AB15" s="10">
        <f>COUNTIF('enter-data'!Q$8:Q$94,'calc.rank'!$A15)</f>
        <v>0</v>
      </c>
      <c r="AC15" s="30">
        <f>COUNTIF('enter-data'!R$8:R$94,'calc.rank'!$A15)</f>
        <v>1</v>
      </c>
      <c r="AD15" s="22">
        <f>COUNTIF('enter-data'!S$8:S$94,'calc.rank'!$A15)</f>
        <v>0</v>
      </c>
      <c r="AE15" s="10">
        <f>COUNTIF('enter-data'!T$8:T$94,'calc.rank'!$A15)</f>
        <v>1</v>
      </c>
      <c r="AF15" s="30">
        <f>COUNTIF('enter-data'!U$8:U$94,'calc.rank'!$A15)</f>
        <v>1</v>
      </c>
      <c r="AG15" s="22">
        <f>COUNTIF('enter-data'!V$8:V$94,'calc.rank'!$A15)</f>
        <v>0</v>
      </c>
      <c r="AH15" s="10">
        <f>COUNTIF('enter-data'!W$8:W$94,'calc.rank'!$A15)</f>
        <v>0</v>
      </c>
      <c r="AI15" s="30">
        <f>COUNTIF('enter-data'!X$8:X$94,'calc.rank'!$A15)</f>
        <v>0</v>
      </c>
      <c r="AJ15" s="22">
        <f>COUNTIF('enter-data'!Y$8:Y$94,'calc.rank'!$A15)</f>
        <v>0</v>
      </c>
      <c r="AK15" s="10">
        <f>COUNTIF('enter-data'!Z$8:Z$94,'calc.rank'!$A15)</f>
        <v>0</v>
      </c>
      <c r="AL15" s="30">
        <f>COUNTIF('enter-data'!AA$8:AA$94,'calc.rank'!$A15)</f>
        <v>0</v>
      </c>
      <c r="AM15" s="22">
        <f>COUNTIF('enter-data'!AB$8:AB$94,'calc.rank'!$A15)</f>
        <v>0</v>
      </c>
      <c r="AN15" s="10">
        <f>COUNTIF('enter-data'!AC$8:AC$94,'calc.rank'!$A15)</f>
        <v>0</v>
      </c>
      <c r="AO15" s="30">
        <f>COUNTIF('enter-data'!AD$8:AD$94,'calc.rank'!$A15)</f>
        <v>0</v>
      </c>
      <c r="AP15" s="22">
        <f>COUNTIF('enter-data'!AE$8:AE$94,'calc.rank'!$A15)</f>
        <v>0</v>
      </c>
      <c r="AQ15" s="10">
        <f>COUNTIF('enter-data'!AF$8:AF$94,'calc.rank'!$A15)</f>
        <v>0</v>
      </c>
      <c r="AR15" s="23">
        <f>COUNTIF('enter-data'!AG$8:AG$94,'calc.rank'!$A15)</f>
        <v>0</v>
      </c>
      <c r="AS15" s="331"/>
      <c r="AT15" s="22">
        <f>COUNTIF('enter-data'!AI$8:AI$94,'calc.rank'!$A15)</f>
        <v>0</v>
      </c>
      <c r="AU15" s="10">
        <f>COUNTIF('enter-data'!AJ$8:AJ$94,'calc.rank'!$A15)</f>
        <v>0</v>
      </c>
      <c r="AV15" s="30">
        <f>COUNTIF('enter-data'!AK$8:AK$94,'calc.rank'!$A15)</f>
        <v>0</v>
      </c>
      <c r="AW15" s="22">
        <f>COUNTIF('enter-data'!AL$8:AL$94,'calc.rank'!$A15)</f>
        <v>0</v>
      </c>
      <c r="AX15" s="10">
        <f>COUNTIF('enter-data'!AM$8:AM$94,'calc.rank'!$A15)</f>
        <v>0</v>
      </c>
      <c r="AY15" s="30">
        <f>COUNTIF('enter-data'!AN$8:AN$94,'calc.rank'!$A15)</f>
        <v>0</v>
      </c>
      <c r="AZ15" s="22">
        <f>COUNTIF('enter-data'!AO$8:AO$94,'calc.rank'!$A15)</f>
        <v>0</v>
      </c>
      <c r="BA15" s="10">
        <f>COUNTIF('enter-data'!AP$8:AP$94,'calc.rank'!$A15)</f>
        <v>0</v>
      </c>
      <c r="BB15" s="30">
        <f>COUNTIF('enter-data'!AQ$8:AQ$94,'calc.rank'!$A15)</f>
        <v>0</v>
      </c>
      <c r="BC15" s="22">
        <f>COUNTIF('enter-data'!AR$8:AR$94,'calc.rank'!$A15)</f>
        <v>0</v>
      </c>
      <c r="BD15" s="10">
        <f>COUNTIF('enter-data'!AS$8:AS$94,'calc.rank'!$A15)</f>
        <v>0</v>
      </c>
      <c r="BE15" s="30">
        <f>COUNTIF('enter-data'!AT$8:AT$94,'calc.rank'!$A15)</f>
        <v>0</v>
      </c>
      <c r="BF15" s="22">
        <f>COUNTIF('enter-data'!AU$8:AU$94,'calc.rank'!$A15)</f>
        <v>0</v>
      </c>
      <c r="BG15" s="10">
        <f>COUNTIF('enter-data'!AV$8:AV$94,'calc.rank'!$A15)</f>
        <v>0</v>
      </c>
      <c r="BH15" s="30">
        <f>COUNTIF('enter-data'!AW$8:AW$94,'calc.rank'!$A15)</f>
        <v>0</v>
      </c>
      <c r="BI15" s="22">
        <f>COUNTIF('enter-data'!AX$8:AX$94,'calc.rank'!$A15)</f>
        <v>0</v>
      </c>
      <c r="BJ15" s="10">
        <f>COUNTIF('enter-data'!AY$8:AY$94,'calc.rank'!$A15)</f>
        <v>0</v>
      </c>
      <c r="BK15" s="30">
        <f>COUNTIF('enter-data'!AZ$8:AZ$94,'calc.rank'!$A15)</f>
        <v>0</v>
      </c>
      <c r="BL15" s="22">
        <f>COUNTIF('enter-data'!BA$8:BA$94,'calc.rank'!$A15)</f>
        <v>0</v>
      </c>
      <c r="BM15" s="10">
        <f>COUNTIF('enter-data'!BB$8:BB$94,'calc.rank'!$A15)</f>
        <v>0</v>
      </c>
      <c r="BN15" s="30">
        <f>COUNTIF('enter-data'!BC$8:BC$94,'calc.rank'!$A15)</f>
        <v>0</v>
      </c>
      <c r="BO15" s="22">
        <f>COUNTIF('enter-data'!BD$8:BD$94,'calc.rank'!$A15)</f>
        <v>0</v>
      </c>
      <c r="BP15" s="10">
        <f>COUNTIF('enter-data'!BE$8:BE$94,'calc.rank'!$A15)</f>
        <v>0</v>
      </c>
      <c r="BQ15" s="30">
        <f>COUNTIF('enter-data'!BF$8:BF$94,'calc.rank'!$A15)</f>
        <v>0</v>
      </c>
      <c r="BR15" s="22">
        <f>COUNTIF('enter-data'!BG$8:BG$94,'calc.rank'!$A15)</f>
        <v>0</v>
      </c>
      <c r="BS15" s="10">
        <f>COUNTIF('enter-data'!BH$8:BH$94,'calc.rank'!$A15)</f>
        <v>0</v>
      </c>
      <c r="BT15" s="23">
        <f>COUNTIF('enter-data'!BI$8:BI$94,'calc.rank'!$A15)</f>
        <v>0</v>
      </c>
    </row>
    <row r="16" spans="1:88" ht="18" customHeight="1" x14ac:dyDescent="0.25">
      <c r="A16" s="115" t="s">
        <v>45</v>
      </c>
      <c r="B16" s="49"/>
      <c r="C16" s="117" t="s">
        <v>221</v>
      </c>
      <c r="D16" s="108"/>
      <c r="E16" s="97">
        <f t="shared" si="14"/>
        <v>3</v>
      </c>
      <c r="F16" s="200">
        <f t="shared" si="15"/>
        <v>1</v>
      </c>
      <c r="G16" s="201">
        <f t="shared" si="16"/>
        <v>2</v>
      </c>
      <c r="H16" s="97">
        <f t="shared" si="17"/>
        <v>8</v>
      </c>
      <c r="I16" s="200">
        <f t="shared" si="18"/>
        <v>4</v>
      </c>
      <c r="J16" s="201">
        <f t="shared" si="19"/>
        <v>4</v>
      </c>
      <c r="K16" s="90">
        <f t="shared" si="20"/>
        <v>18</v>
      </c>
      <c r="L16" s="125">
        <f t="shared" si="21"/>
        <v>6</v>
      </c>
      <c r="M16" s="125">
        <f t="shared" si="22"/>
        <v>12</v>
      </c>
      <c r="N16" s="98">
        <f t="shared" si="23"/>
        <v>29</v>
      </c>
      <c r="O16" s="126">
        <f t="shared" si="24"/>
        <v>11</v>
      </c>
      <c r="P16" s="126">
        <f t="shared" si="25"/>
        <v>18</v>
      </c>
      <c r="Q16" s="78"/>
      <c r="R16" s="22">
        <f>COUNTIF('enter-data'!G$8:G$94,'calc.rank'!$A16)</f>
        <v>0</v>
      </c>
      <c r="S16" s="10">
        <f>COUNTIF('enter-data'!H$8:H$94,'calc.rank'!$A16)</f>
        <v>2</v>
      </c>
      <c r="T16" s="30">
        <f>COUNTIF('enter-data'!I$8:I$94,'calc.rank'!$A16)</f>
        <v>0</v>
      </c>
      <c r="U16" s="22">
        <f>COUNTIF('enter-data'!J$8:J$94,'calc.rank'!$A16)</f>
        <v>0</v>
      </c>
      <c r="V16" s="10">
        <f>COUNTIF('enter-data'!K$8:K$94,'calc.rank'!$A16)</f>
        <v>0</v>
      </c>
      <c r="W16" s="30">
        <f>COUNTIF('enter-data'!L$8:L$94,'calc.rank'!$A16)</f>
        <v>0</v>
      </c>
      <c r="X16" s="22">
        <f>COUNTIF('enter-data'!M$8:M$94,'calc.rank'!$A16)</f>
        <v>0</v>
      </c>
      <c r="Y16" s="10">
        <f>COUNTIF('enter-data'!N$8:N$94,'calc.rank'!$A16)</f>
        <v>0</v>
      </c>
      <c r="Z16" s="30">
        <f>COUNTIF('enter-data'!O$8:O$94,'calc.rank'!$A16)</f>
        <v>0</v>
      </c>
      <c r="AA16" s="22">
        <f>COUNTIF('enter-data'!P$8:P$94,'calc.rank'!$A16)</f>
        <v>0</v>
      </c>
      <c r="AB16" s="10">
        <f>COUNTIF('enter-data'!Q$8:Q$94,'calc.rank'!$A16)</f>
        <v>0</v>
      </c>
      <c r="AC16" s="30">
        <f>COUNTIF('enter-data'!R$8:R$94,'calc.rank'!$A16)</f>
        <v>1</v>
      </c>
      <c r="AD16" s="22">
        <f>COUNTIF('enter-data'!S$8:S$94,'calc.rank'!$A16)</f>
        <v>1</v>
      </c>
      <c r="AE16" s="10">
        <f>COUNTIF('enter-data'!T$8:T$94,'calc.rank'!$A16)</f>
        <v>2</v>
      </c>
      <c r="AF16" s="30">
        <f>COUNTIF('enter-data'!U$8:U$94,'calc.rank'!$A16)</f>
        <v>4</v>
      </c>
      <c r="AG16" s="22">
        <f>COUNTIF('enter-data'!V$8:V$94,'calc.rank'!$A16)</f>
        <v>0</v>
      </c>
      <c r="AH16" s="10">
        <f>COUNTIF('enter-data'!W$8:W$94,'calc.rank'!$A16)</f>
        <v>0</v>
      </c>
      <c r="AI16" s="30">
        <f>COUNTIF('enter-data'!X$8:X$94,'calc.rank'!$A16)</f>
        <v>1</v>
      </c>
      <c r="AJ16" s="22">
        <f>COUNTIF('enter-data'!Y$8:Y$94,'calc.rank'!$A16)</f>
        <v>0</v>
      </c>
      <c r="AK16" s="10">
        <f>COUNTIF('enter-data'!Z$8:Z$94,'calc.rank'!$A16)</f>
        <v>0</v>
      </c>
      <c r="AL16" s="30">
        <f>COUNTIF('enter-data'!AA$8:AA$94,'calc.rank'!$A16)</f>
        <v>0</v>
      </c>
      <c r="AM16" s="22">
        <f>COUNTIF('enter-data'!AB$8:AB$94,'calc.rank'!$A16)</f>
        <v>0</v>
      </c>
      <c r="AN16" s="10">
        <f>COUNTIF('enter-data'!AC$8:AC$94,'calc.rank'!$A16)</f>
        <v>0</v>
      </c>
      <c r="AO16" s="30">
        <f>COUNTIF('enter-data'!AD$8:AD$94,'calc.rank'!$A16)</f>
        <v>0</v>
      </c>
      <c r="AP16" s="22">
        <f>COUNTIF('enter-data'!AE$8:AE$94,'calc.rank'!$A16)</f>
        <v>0</v>
      </c>
      <c r="AQ16" s="10">
        <f>COUNTIF('enter-data'!AF$8:AF$94,'calc.rank'!$A16)</f>
        <v>0</v>
      </c>
      <c r="AR16" s="23">
        <f>COUNTIF('enter-data'!AG$8:AG$94,'calc.rank'!$A16)</f>
        <v>0</v>
      </c>
      <c r="AS16" s="331"/>
      <c r="AT16" s="22">
        <f>COUNTIF('enter-data'!AI$8:AI$94,'calc.rank'!$A16)</f>
        <v>0</v>
      </c>
      <c r="AU16" s="10">
        <f>COUNTIF('enter-data'!AJ$8:AJ$94,'calc.rank'!$A16)</f>
        <v>0</v>
      </c>
      <c r="AV16" s="30">
        <f>COUNTIF('enter-data'!AK$8:AK$94,'calc.rank'!$A16)</f>
        <v>1</v>
      </c>
      <c r="AW16" s="22">
        <f>COUNTIF('enter-data'!AL$8:AL$94,'calc.rank'!$A16)</f>
        <v>0</v>
      </c>
      <c r="AX16" s="10">
        <f>COUNTIF('enter-data'!AM$8:AM$94,'calc.rank'!$A16)</f>
        <v>0</v>
      </c>
      <c r="AY16" s="30">
        <f>COUNTIF('enter-data'!AN$8:AN$94,'calc.rank'!$A16)</f>
        <v>0</v>
      </c>
      <c r="AZ16" s="22">
        <f>COUNTIF('enter-data'!AO$8:AO$94,'calc.rank'!$A16)</f>
        <v>0</v>
      </c>
      <c r="BA16" s="10">
        <f>COUNTIF('enter-data'!AP$8:AP$94,'calc.rank'!$A16)</f>
        <v>0</v>
      </c>
      <c r="BB16" s="30">
        <f>COUNTIF('enter-data'!AQ$8:AQ$94,'calc.rank'!$A16)</f>
        <v>0</v>
      </c>
      <c r="BC16" s="22">
        <f>COUNTIF('enter-data'!AR$8:AR$94,'calc.rank'!$A16)</f>
        <v>0</v>
      </c>
      <c r="BD16" s="10">
        <f>COUNTIF('enter-data'!AS$8:AS$94,'calc.rank'!$A16)</f>
        <v>1</v>
      </c>
      <c r="BE16" s="30">
        <f>COUNTIF('enter-data'!AT$8:AT$94,'calc.rank'!$A16)</f>
        <v>0</v>
      </c>
      <c r="BF16" s="22">
        <f>COUNTIF('enter-data'!AU$8:AU$94,'calc.rank'!$A16)</f>
        <v>2</v>
      </c>
      <c r="BG16" s="10">
        <f>COUNTIF('enter-data'!AV$8:AV$94,'calc.rank'!$A16)</f>
        <v>3</v>
      </c>
      <c r="BH16" s="30">
        <f>COUNTIF('enter-data'!AW$8:AW$94,'calc.rank'!$A16)</f>
        <v>9</v>
      </c>
      <c r="BI16" s="22">
        <f>COUNTIF('enter-data'!AX$8:AX$94,'calc.rank'!$A16)</f>
        <v>0</v>
      </c>
      <c r="BJ16" s="10">
        <f>COUNTIF('enter-data'!AY$8:AY$94,'calc.rank'!$A16)</f>
        <v>0</v>
      </c>
      <c r="BK16" s="30">
        <f>COUNTIF('enter-data'!AZ$8:AZ$94,'calc.rank'!$A16)</f>
        <v>2</v>
      </c>
      <c r="BL16" s="22">
        <f>COUNTIF('enter-data'!BA$8:BA$94,'calc.rank'!$A16)</f>
        <v>0</v>
      </c>
      <c r="BM16" s="10">
        <f>COUNTIF('enter-data'!BB$8:BB$94,'calc.rank'!$A16)</f>
        <v>0</v>
      </c>
      <c r="BN16" s="30">
        <f>COUNTIF('enter-data'!BC$8:BC$94,'calc.rank'!$A16)</f>
        <v>0</v>
      </c>
      <c r="BO16" s="22">
        <f>COUNTIF('enter-data'!BD$8:BD$94,'calc.rank'!$A16)</f>
        <v>0</v>
      </c>
      <c r="BP16" s="10">
        <f>COUNTIF('enter-data'!BE$8:BE$94,'calc.rank'!$A16)</f>
        <v>0</v>
      </c>
      <c r="BQ16" s="30">
        <f>COUNTIF('enter-data'!BF$8:BF$94,'calc.rank'!$A16)</f>
        <v>0</v>
      </c>
      <c r="BR16" s="22">
        <f>COUNTIF('enter-data'!BG$8:BG$94,'calc.rank'!$A16)</f>
        <v>0</v>
      </c>
      <c r="BS16" s="10">
        <f>COUNTIF('enter-data'!BH$8:BH$94,'calc.rank'!$A16)</f>
        <v>0</v>
      </c>
      <c r="BT16" s="23">
        <f>COUNTIF('enter-data'!BI$8:BI$94,'calc.rank'!$A16)</f>
        <v>0</v>
      </c>
    </row>
    <row r="17" spans="1:72" ht="18" customHeight="1" x14ac:dyDescent="0.25">
      <c r="A17" s="115" t="s">
        <v>7</v>
      </c>
      <c r="B17" s="49"/>
      <c r="C17" s="117" t="s">
        <v>215</v>
      </c>
      <c r="D17" s="108"/>
      <c r="E17" s="97">
        <f t="shared" si="14"/>
        <v>3</v>
      </c>
      <c r="F17" s="200">
        <f t="shared" si="15"/>
        <v>3</v>
      </c>
      <c r="G17" s="201">
        <f t="shared" si="16"/>
        <v>0</v>
      </c>
      <c r="H17" s="97">
        <f t="shared" si="17"/>
        <v>5</v>
      </c>
      <c r="I17" s="200">
        <f t="shared" si="18"/>
        <v>5</v>
      </c>
      <c r="J17" s="201">
        <f t="shared" si="19"/>
        <v>0</v>
      </c>
      <c r="K17" s="90">
        <f t="shared" si="20"/>
        <v>9</v>
      </c>
      <c r="L17" s="125">
        <f t="shared" si="21"/>
        <v>9</v>
      </c>
      <c r="M17" s="125">
        <f t="shared" si="22"/>
        <v>0</v>
      </c>
      <c r="N17" s="98">
        <f t="shared" si="23"/>
        <v>17</v>
      </c>
      <c r="O17" s="126">
        <f t="shared" si="24"/>
        <v>17</v>
      </c>
      <c r="P17" s="126">
        <f t="shared" si="25"/>
        <v>0</v>
      </c>
      <c r="Q17" s="78"/>
      <c r="R17" s="22">
        <f>COUNTIF('enter-data'!G$8:G$94,'calc.rank'!$A17)</f>
        <v>2</v>
      </c>
      <c r="S17" s="10">
        <f>COUNTIF('enter-data'!H$8:H$94,'calc.rank'!$A17)</f>
        <v>0</v>
      </c>
      <c r="T17" s="30">
        <f>COUNTIF('enter-data'!I$8:I$94,'calc.rank'!$A17)</f>
        <v>2</v>
      </c>
      <c r="U17" s="22">
        <f>COUNTIF('enter-data'!J$8:J$94,'calc.rank'!$A17)</f>
        <v>0</v>
      </c>
      <c r="V17" s="10">
        <f>COUNTIF('enter-data'!K$8:K$94,'calc.rank'!$A17)</f>
        <v>0</v>
      </c>
      <c r="W17" s="30">
        <f>COUNTIF('enter-data'!L$8:L$94,'calc.rank'!$A17)</f>
        <v>0</v>
      </c>
      <c r="X17" s="22">
        <f>COUNTIF('enter-data'!M$8:M$94,'calc.rank'!$A17)</f>
        <v>0</v>
      </c>
      <c r="Y17" s="10">
        <f>COUNTIF('enter-data'!N$8:N$94,'calc.rank'!$A17)</f>
        <v>0</v>
      </c>
      <c r="Z17" s="30">
        <f>COUNTIF('enter-data'!O$8:O$94,'calc.rank'!$A17)</f>
        <v>0</v>
      </c>
      <c r="AA17" s="22">
        <f>COUNTIF('enter-data'!P$8:P$94,'calc.rank'!$A17)</f>
        <v>0</v>
      </c>
      <c r="AB17" s="10">
        <f>COUNTIF('enter-data'!Q$8:Q$94,'calc.rank'!$A17)</f>
        <v>1</v>
      </c>
      <c r="AC17" s="30">
        <f>COUNTIF('enter-data'!R$8:R$94,'calc.rank'!$A17)</f>
        <v>2</v>
      </c>
      <c r="AD17" s="22">
        <f>COUNTIF('enter-data'!S$8:S$94,'calc.rank'!$A17)</f>
        <v>1</v>
      </c>
      <c r="AE17" s="10">
        <f>COUNTIF('enter-data'!T$8:T$94,'calc.rank'!$A17)</f>
        <v>3</v>
      </c>
      <c r="AF17" s="30">
        <f>COUNTIF('enter-data'!U$8:U$94,'calc.rank'!$A17)</f>
        <v>4</v>
      </c>
      <c r="AG17" s="22">
        <f>COUNTIF('enter-data'!V$8:V$94,'calc.rank'!$A17)</f>
        <v>0</v>
      </c>
      <c r="AH17" s="10">
        <f>COUNTIF('enter-data'!W$8:W$94,'calc.rank'!$A17)</f>
        <v>1</v>
      </c>
      <c r="AI17" s="30">
        <f>COUNTIF('enter-data'!X$8:X$94,'calc.rank'!$A17)</f>
        <v>1</v>
      </c>
      <c r="AJ17" s="22">
        <f>COUNTIF('enter-data'!Y$8:Y$94,'calc.rank'!$A17)</f>
        <v>0</v>
      </c>
      <c r="AK17" s="10">
        <f>COUNTIF('enter-data'!Z$8:Z$94,'calc.rank'!$A17)</f>
        <v>0</v>
      </c>
      <c r="AL17" s="30">
        <f>COUNTIF('enter-data'!AA$8:AA$94,'calc.rank'!$A17)</f>
        <v>0</v>
      </c>
      <c r="AM17" s="22">
        <f>COUNTIF('enter-data'!AB$8:AB$94,'calc.rank'!$A17)</f>
        <v>0</v>
      </c>
      <c r="AN17" s="10">
        <f>COUNTIF('enter-data'!AC$8:AC$94,'calc.rank'!$A17)</f>
        <v>0</v>
      </c>
      <c r="AO17" s="30">
        <f>COUNTIF('enter-data'!AD$8:AD$94,'calc.rank'!$A17)</f>
        <v>0</v>
      </c>
      <c r="AP17" s="22">
        <f>COUNTIF('enter-data'!AE$8:AE$94,'calc.rank'!$A17)</f>
        <v>0</v>
      </c>
      <c r="AQ17" s="10">
        <f>COUNTIF('enter-data'!AF$8:AF$94,'calc.rank'!$A17)</f>
        <v>0</v>
      </c>
      <c r="AR17" s="23">
        <f>COUNTIF('enter-data'!AG$8:AG$94,'calc.rank'!$A17)</f>
        <v>0</v>
      </c>
      <c r="AS17" s="331"/>
      <c r="AT17" s="22">
        <f>COUNTIF('enter-data'!AI$8:AI$94,'calc.rank'!$A17)</f>
        <v>0</v>
      </c>
      <c r="AU17" s="10">
        <f>COUNTIF('enter-data'!AJ$8:AJ$94,'calc.rank'!$A17)</f>
        <v>0</v>
      </c>
      <c r="AV17" s="30">
        <f>COUNTIF('enter-data'!AK$8:AK$94,'calc.rank'!$A17)</f>
        <v>0</v>
      </c>
      <c r="AW17" s="22">
        <f>COUNTIF('enter-data'!AL$8:AL$94,'calc.rank'!$A17)</f>
        <v>0</v>
      </c>
      <c r="AX17" s="10">
        <f>COUNTIF('enter-data'!AM$8:AM$94,'calc.rank'!$A17)</f>
        <v>0</v>
      </c>
      <c r="AY17" s="30">
        <f>COUNTIF('enter-data'!AN$8:AN$94,'calc.rank'!$A17)</f>
        <v>0</v>
      </c>
      <c r="AZ17" s="22">
        <f>COUNTIF('enter-data'!AO$8:AO$94,'calc.rank'!$A17)</f>
        <v>0</v>
      </c>
      <c r="BA17" s="10">
        <f>COUNTIF('enter-data'!AP$8:AP$94,'calc.rank'!$A17)</f>
        <v>0</v>
      </c>
      <c r="BB17" s="30">
        <f>COUNTIF('enter-data'!AQ$8:AQ$94,'calc.rank'!$A17)</f>
        <v>0</v>
      </c>
      <c r="BC17" s="22">
        <f>COUNTIF('enter-data'!AR$8:AR$94,'calc.rank'!$A17)</f>
        <v>0</v>
      </c>
      <c r="BD17" s="10">
        <f>COUNTIF('enter-data'!AS$8:AS$94,'calc.rank'!$A17)</f>
        <v>0</v>
      </c>
      <c r="BE17" s="30">
        <f>COUNTIF('enter-data'!AT$8:AT$94,'calc.rank'!$A17)</f>
        <v>0</v>
      </c>
      <c r="BF17" s="22">
        <f>COUNTIF('enter-data'!AU$8:AU$94,'calc.rank'!$A17)</f>
        <v>0</v>
      </c>
      <c r="BG17" s="10">
        <f>COUNTIF('enter-data'!AV$8:AV$94,'calc.rank'!$A17)</f>
        <v>0</v>
      </c>
      <c r="BH17" s="30">
        <f>COUNTIF('enter-data'!AW$8:AW$94,'calc.rank'!$A17)</f>
        <v>0</v>
      </c>
      <c r="BI17" s="22">
        <f>COUNTIF('enter-data'!AX$8:AX$94,'calc.rank'!$A17)</f>
        <v>0</v>
      </c>
      <c r="BJ17" s="10">
        <f>COUNTIF('enter-data'!AY$8:AY$94,'calc.rank'!$A17)</f>
        <v>0</v>
      </c>
      <c r="BK17" s="30">
        <f>COUNTIF('enter-data'!AZ$8:AZ$94,'calc.rank'!$A17)</f>
        <v>0</v>
      </c>
      <c r="BL17" s="22">
        <f>COUNTIF('enter-data'!BA$8:BA$94,'calc.rank'!$A17)</f>
        <v>0</v>
      </c>
      <c r="BM17" s="10">
        <f>COUNTIF('enter-data'!BB$8:BB$94,'calc.rank'!$A17)</f>
        <v>0</v>
      </c>
      <c r="BN17" s="30">
        <f>COUNTIF('enter-data'!BC$8:BC$94,'calc.rank'!$A17)</f>
        <v>0</v>
      </c>
      <c r="BO17" s="22">
        <f>COUNTIF('enter-data'!BD$8:BD$94,'calc.rank'!$A17)</f>
        <v>0</v>
      </c>
      <c r="BP17" s="10">
        <f>COUNTIF('enter-data'!BE$8:BE$94,'calc.rank'!$A17)</f>
        <v>0</v>
      </c>
      <c r="BQ17" s="30">
        <f>COUNTIF('enter-data'!BF$8:BF$94,'calc.rank'!$A17)</f>
        <v>0</v>
      </c>
      <c r="BR17" s="22">
        <f>COUNTIF('enter-data'!BG$8:BG$94,'calc.rank'!$A17)</f>
        <v>0</v>
      </c>
      <c r="BS17" s="10">
        <f>COUNTIF('enter-data'!BH$8:BH$94,'calc.rank'!$A17)</f>
        <v>0</v>
      </c>
      <c r="BT17" s="23">
        <f>COUNTIF('enter-data'!BI$8:BI$94,'calc.rank'!$A17)</f>
        <v>0</v>
      </c>
    </row>
    <row r="18" spans="1:72" ht="18" customHeight="1" x14ac:dyDescent="0.25">
      <c r="A18" s="115" t="s">
        <v>198</v>
      </c>
      <c r="B18" s="49"/>
      <c r="C18" s="117" t="s">
        <v>233</v>
      </c>
      <c r="D18" s="108"/>
      <c r="E18" s="97">
        <f t="shared" si="14"/>
        <v>3</v>
      </c>
      <c r="F18" s="200">
        <f t="shared" si="15"/>
        <v>0</v>
      </c>
      <c r="G18" s="201">
        <f t="shared" si="16"/>
        <v>3</v>
      </c>
      <c r="H18" s="97">
        <f t="shared" si="17"/>
        <v>2</v>
      </c>
      <c r="I18" s="200">
        <f t="shared" si="18"/>
        <v>0</v>
      </c>
      <c r="J18" s="201">
        <f t="shared" si="19"/>
        <v>2</v>
      </c>
      <c r="K18" s="90">
        <f t="shared" si="20"/>
        <v>8</v>
      </c>
      <c r="L18" s="125">
        <f t="shared" si="21"/>
        <v>2</v>
      </c>
      <c r="M18" s="125">
        <f t="shared" si="22"/>
        <v>6</v>
      </c>
      <c r="N18" s="98">
        <f t="shared" si="23"/>
        <v>13</v>
      </c>
      <c r="O18" s="126">
        <f t="shared" si="24"/>
        <v>2</v>
      </c>
      <c r="P18" s="126">
        <f t="shared" si="25"/>
        <v>11</v>
      </c>
      <c r="Q18" s="78"/>
      <c r="R18" s="22">
        <f>COUNTIF('enter-data'!G$8:G$94,'calc.rank'!$A18)</f>
        <v>0</v>
      </c>
      <c r="S18" s="10">
        <f>COUNTIF('enter-data'!H$8:H$94,'calc.rank'!$A18)</f>
        <v>0</v>
      </c>
      <c r="T18" s="30">
        <f>COUNTIF('enter-data'!I$8:I$94,'calc.rank'!$A18)</f>
        <v>1</v>
      </c>
      <c r="U18" s="22">
        <f>COUNTIF('enter-data'!J$8:J$94,'calc.rank'!$A18)</f>
        <v>0</v>
      </c>
      <c r="V18" s="10">
        <f>COUNTIF('enter-data'!K$8:K$94,'calc.rank'!$A18)</f>
        <v>0</v>
      </c>
      <c r="W18" s="30">
        <f>COUNTIF('enter-data'!L$8:L$94,'calc.rank'!$A18)</f>
        <v>0</v>
      </c>
      <c r="X18" s="22">
        <f>COUNTIF('enter-data'!M$8:M$94,'calc.rank'!$A18)</f>
        <v>0</v>
      </c>
      <c r="Y18" s="10">
        <f>COUNTIF('enter-data'!N$8:N$94,'calc.rank'!$A18)</f>
        <v>0</v>
      </c>
      <c r="Z18" s="30">
        <f>COUNTIF('enter-data'!O$8:O$94,'calc.rank'!$A18)</f>
        <v>0</v>
      </c>
      <c r="AA18" s="22">
        <f>COUNTIF('enter-data'!P$8:P$94,'calc.rank'!$A18)</f>
        <v>0</v>
      </c>
      <c r="AB18" s="10">
        <f>COUNTIF('enter-data'!Q$8:Q$94,'calc.rank'!$A18)</f>
        <v>0</v>
      </c>
      <c r="AC18" s="30">
        <f>COUNTIF('enter-data'!R$8:R$94,'calc.rank'!$A18)</f>
        <v>1</v>
      </c>
      <c r="AD18" s="22">
        <f>COUNTIF('enter-data'!S$8:S$94,'calc.rank'!$A18)</f>
        <v>0</v>
      </c>
      <c r="AE18" s="10">
        <f>COUNTIF('enter-data'!T$8:T$94,'calc.rank'!$A18)</f>
        <v>0</v>
      </c>
      <c r="AF18" s="30">
        <f>COUNTIF('enter-data'!U$8:U$94,'calc.rank'!$A18)</f>
        <v>0</v>
      </c>
      <c r="AG18" s="22">
        <f>COUNTIF('enter-data'!V$8:V$94,'calc.rank'!$A18)</f>
        <v>0</v>
      </c>
      <c r="AH18" s="10">
        <f>COUNTIF('enter-data'!W$8:W$94,'calc.rank'!$A18)</f>
        <v>0</v>
      </c>
      <c r="AI18" s="30">
        <f>COUNTIF('enter-data'!X$8:X$94,'calc.rank'!$A18)</f>
        <v>0</v>
      </c>
      <c r="AJ18" s="22">
        <f>COUNTIF('enter-data'!Y$8:Y$94,'calc.rank'!$A18)</f>
        <v>0</v>
      </c>
      <c r="AK18" s="10">
        <f>COUNTIF('enter-data'!Z$8:Z$94,'calc.rank'!$A18)</f>
        <v>0</v>
      </c>
      <c r="AL18" s="30">
        <f>COUNTIF('enter-data'!AA$8:AA$94,'calc.rank'!$A18)</f>
        <v>0</v>
      </c>
      <c r="AM18" s="22">
        <f>COUNTIF('enter-data'!AB$8:AB$94,'calc.rank'!$A18)</f>
        <v>0</v>
      </c>
      <c r="AN18" s="10">
        <f>COUNTIF('enter-data'!AC$8:AC$94,'calc.rank'!$A18)</f>
        <v>0</v>
      </c>
      <c r="AO18" s="30">
        <f>COUNTIF('enter-data'!AD$8:AD$94,'calc.rank'!$A18)</f>
        <v>0</v>
      </c>
      <c r="AP18" s="22">
        <f>COUNTIF('enter-data'!AE$8:AE$94,'calc.rank'!$A18)</f>
        <v>0</v>
      </c>
      <c r="AQ18" s="10">
        <f>COUNTIF('enter-data'!AF$8:AF$94,'calc.rank'!$A18)</f>
        <v>0</v>
      </c>
      <c r="AR18" s="23">
        <f>COUNTIF('enter-data'!AG$8:AG$94,'calc.rank'!$A18)</f>
        <v>0</v>
      </c>
      <c r="AS18" s="331"/>
      <c r="AT18" s="22">
        <f>COUNTIF('enter-data'!AI$8:AI$94,'calc.rank'!$A18)</f>
        <v>2</v>
      </c>
      <c r="AU18" s="10">
        <f>COUNTIF('enter-data'!AJ$8:AJ$94,'calc.rank'!$A18)</f>
        <v>1</v>
      </c>
      <c r="AV18" s="30">
        <f>COUNTIF('enter-data'!AK$8:AK$94,'calc.rank'!$A18)</f>
        <v>1</v>
      </c>
      <c r="AW18" s="22">
        <f>COUNTIF('enter-data'!AL$8:AL$94,'calc.rank'!$A18)</f>
        <v>0</v>
      </c>
      <c r="AX18" s="10">
        <f>COUNTIF('enter-data'!AM$8:AM$94,'calc.rank'!$A18)</f>
        <v>0</v>
      </c>
      <c r="AY18" s="30">
        <f>COUNTIF('enter-data'!AN$8:AN$94,'calc.rank'!$A18)</f>
        <v>0</v>
      </c>
      <c r="AZ18" s="22">
        <f>COUNTIF('enter-data'!AO$8:AO$94,'calc.rank'!$A18)</f>
        <v>0</v>
      </c>
      <c r="BA18" s="10">
        <f>COUNTIF('enter-data'!AP$8:AP$94,'calc.rank'!$A18)</f>
        <v>0</v>
      </c>
      <c r="BB18" s="30">
        <f>COUNTIF('enter-data'!AQ$8:AQ$94,'calc.rank'!$A18)</f>
        <v>0</v>
      </c>
      <c r="BC18" s="22">
        <f>COUNTIF('enter-data'!AR$8:AR$94,'calc.rank'!$A18)</f>
        <v>1</v>
      </c>
      <c r="BD18" s="10">
        <f>COUNTIF('enter-data'!AS$8:AS$94,'calc.rank'!$A18)</f>
        <v>1</v>
      </c>
      <c r="BE18" s="30">
        <f>COUNTIF('enter-data'!AT$8:AT$94,'calc.rank'!$A18)</f>
        <v>5</v>
      </c>
      <c r="BF18" s="22">
        <f>COUNTIF('enter-data'!AU$8:AU$94,'calc.rank'!$A18)</f>
        <v>0</v>
      </c>
      <c r="BG18" s="10">
        <f>COUNTIF('enter-data'!AV$8:AV$94,'calc.rank'!$A18)</f>
        <v>0</v>
      </c>
      <c r="BH18" s="30">
        <f>COUNTIF('enter-data'!AW$8:AW$94,'calc.rank'!$A18)</f>
        <v>0</v>
      </c>
      <c r="BI18" s="22">
        <f>COUNTIF('enter-data'!AX$8:AX$94,'calc.rank'!$A18)</f>
        <v>0</v>
      </c>
      <c r="BJ18" s="10">
        <f>COUNTIF('enter-data'!AY$8:AY$94,'calc.rank'!$A18)</f>
        <v>0</v>
      </c>
      <c r="BK18" s="30">
        <f>COUNTIF('enter-data'!AZ$8:AZ$94,'calc.rank'!$A18)</f>
        <v>0</v>
      </c>
      <c r="BL18" s="22">
        <f>COUNTIF('enter-data'!BA$8:BA$94,'calc.rank'!$A18)</f>
        <v>0</v>
      </c>
      <c r="BM18" s="10">
        <f>COUNTIF('enter-data'!BB$8:BB$94,'calc.rank'!$A18)</f>
        <v>0</v>
      </c>
      <c r="BN18" s="30">
        <f>COUNTIF('enter-data'!BC$8:BC$94,'calc.rank'!$A18)</f>
        <v>0</v>
      </c>
      <c r="BO18" s="22">
        <f>COUNTIF('enter-data'!BD$8:BD$94,'calc.rank'!$A18)</f>
        <v>0</v>
      </c>
      <c r="BP18" s="10">
        <f>COUNTIF('enter-data'!BE$8:BE$94,'calc.rank'!$A18)</f>
        <v>0</v>
      </c>
      <c r="BQ18" s="30">
        <f>COUNTIF('enter-data'!BF$8:BF$94,'calc.rank'!$A18)</f>
        <v>0</v>
      </c>
      <c r="BR18" s="22">
        <f>COUNTIF('enter-data'!BG$8:BG$94,'calc.rank'!$A18)</f>
        <v>0</v>
      </c>
      <c r="BS18" s="10">
        <f>COUNTIF('enter-data'!BH$8:BH$94,'calc.rank'!$A18)</f>
        <v>0</v>
      </c>
      <c r="BT18" s="23">
        <f>COUNTIF('enter-data'!BI$8:BI$94,'calc.rank'!$A18)</f>
        <v>0</v>
      </c>
    </row>
    <row r="19" spans="1:72" ht="18" customHeight="1" x14ac:dyDescent="0.25">
      <c r="A19" s="115" t="s">
        <v>197</v>
      </c>
      <c r="B19" s="49"/>
      <c r="C19" s="117" t="s">
        <v>220</v>
      </c>
      <c r="D19" s="108"/>
      <c r="E19" s="97">
        <f t="shared" si="14"/>
        <v>2</v>
      </c>
      <c r="F19" s="200">
        <f t="shared" si="15"/>
        <v>2</v>
      </c>
      <c r="G19" s="201">
        <f t="shared" si="16"/>
        <v>0</v>
      </c>
      <c r="H19" s="97">
        <f t="shared" si="17"/>
        <v>0</v>
      </c>
      <c r="I19" s="200">
        <f t="shared" si="18"/>
        <v>0</v>
      </c>
      <c r="J19" s="201">
        <f t="shared" si="19"/>
        <v>0</v>
      </c>
      <c r="K19" s="90">
        <f t="shared" si="20"/>
        <v>1</v>
      </c>
      <c r="L19" s="125">
        <f t="shared" si="21"/>
        <v>1</v>
      </c>
      <c r="M19" s="125">
        <f t="shared" si="22"/>
        <v>0</v>
      </c>
      <c r="N19" s="98">
        <f t="shared" si="23"/>
        <v>3</v>
      </c>
      <c r="O19" s="126">
        <f t="shared" si="24"/>
        <v>3</v>
      </c>
      <c r="P19" s="126">
        <f t="shared" si="25"/>
        <v>0</v>
      </c>
      <c r="Q19" s="78"/>
      <c r="R19" s="22">
        <f>COUNTIF('enter-data'!G$8:G$94,'calc.rank'!$A19)</f>
        <v>1</v>
      </c>
      <c r="S19" s="10">
        <f>COUNTIF('enter-data'!H$8:H$94,'calc.rank'!$A19)</f>
        <v>0</v>
      </c>
      <c r="T19" s="30">
        <f>COUNTIF('enter-data'!I$8:I$94,'calc.rank'!$A19)</f>
        <v>1</v>
      </c>
      <c r="U19" s="22">
        <f>COUNTIF('enter-data'!J$8:J$94,'calc.rank'!$A19)</f>
        <v>0</v>
      </c>
      <c r="V19" s="10">
        <f>COUNTIF('enter-data'!K$8:K$94,'calc.rank'!$A19)</f>
        <v>0</v>
      </c>
      <c r="W19" s="30">
        <f>COUNTIF('enter-data'!L$8:L$94,'calc.rank'!$A19)</f>
        <v>0</v>
      </c>
      <c r="X19" s="22">
        <f>COUNTIF('enter-data'!M$8:M$94,'calc.rank'!$A19)</f>
        <v>0</v>
      </c>
      <c r="Y19" s="10">
        <f>COUNTIF('enter-data'!N$8:N$94,'calc.rank'!$A19)</f>
        <v>0</v>
      </c>
      <c r="Z19" s="30">
        <f>COUNTIF('enter-data'!O$8:O$94,'calc.rank'!$A19)</f>
        <v>0</v>
      </c>
      <c r="AA19" s="22">
        <f>COUNTIF('enter-data'!P$8:P$94,'calc.rank'!$A19)</f>
        <v>1</v>
      </c>
      <c r="AB19" s="10">
        <f>COUNTIF('enter-data'!Q$8:Q$94,'calc.rank'!$A19)</f>
        <v>0</v>
      </c>
      <c r="AC19" s="30">
        <f>COUNTIF('enter-data'!R$8:R$94,'calc.rank'!$A19)</f>
        <v>0</v>
      </c>
      <c r="AD19" s="22">
        <f>COUNTIF('enter-data'!S$8:S$94,'calc.rank'!$A19)</f>
        <v>0</v>
      </c>
      <c r="AE19" s="10">
        <f>COUNTIF('enter-data'!T$8:T$94,'calc.rank'!$A19)</f>
        <v>0</v>
      </c>
      <c r="AF19" s="30">
        <f>COUNTIF('enter-data'!U$8:U$94,'calc.rank'!$A19)</f>
        <v>0</v>
      </c>
      <c r="AG19" s="22">
        <f>COUNTIF('enter-data'!V$8:V$94,'calc.rank'!$A19)</f>
        <v>0</v>
      </c>
      <c r="AH19" s="10">
        <f>COUNTIF('enter-data'!W$8:W$94,'calc.rank'!$A19)</f>
        <v>0</v>
      </c>
      <c r="AI19" s="30">
        <f>COUNTIF('enter-data'!X$8:X$94,'calc.rank'!$A19)</f>
        <v>0</v>
      </c>
      <c r="AJ19" s="22">
        <f>COUNTIF('enter-data'!Y$8:Y$94,'calc.rank'!$A19)</f>
        <v>0</v>
      </c>
      <c r="AK19" s="10">
        <f>COUNTIF('enter-data'!Z$8:Z$94,'calc.rank'!$A19)</f>
        <v>0</v>
      </c>
      <c r="AL19" s="30">
        <f>COUNTIF('enter-data'!AA$8:AA$94,'calc.rank'!$A19)</f>
        <v>0</v>
      </c>
      <c r="AM19" s="22">
        <f>COUNTIF('enter-data'!AB$8:AB$94,'calc.rank'!$A19)</f>
        <v>0</v>
      </c>
      <c r="AN19" s="10">
        <f>COUNTIF('enter-data'!AC$8:AC$94,'calc.rank'!$A19)</f>
        <v>0</v>
      </c>
      <c r="AO19" s="30">
        <f>COUNTIF('enter-data'!AD$8:AD$94,'calc.rank'!$A19)</f>
        <v>0</v>
      </c>
      <c r="AP19" s="22">
        <f>COUNTIF('enter-data'!AE$8:AE$94,'calc.rank'!$A19)</f>
        <v>0</v>
      </c>
      <c r="AQ19" s="10">
        <f>COUNTIF('enter-data'!AF$8:AF$94,'calc.rank'!$A19)</f>
        <v>0</v>
      </c>
      <c r="AR19" s="23">
        <f>COUNTIF('enter-data'!AG$8:AG$94,'calc.rank'!$A19)</f>
        <v>0</v>
      </c>
      <c r="AS19" s="331"/>
      <c r="AT19" s="22">
        <f>COUNTIF('enter-data'!AI$8:AI$94,'calc.rank'!$A19)</f>
        <v>0</v>
      </c>
      <c r="AU19" s="10">
        <f>COUNTIF('enter-data'!AJ$8:AJ$94,'calc.rank'!$A19)</f>
        <v>0</v>
      </c>
      <c r="AV19" s="30">
        <f>COUNTIF('enter-data'!AK$8:AK$94,'calc.rank'!$A19)</f>
        <v>0</v>
      </c>
      <c r="AW19" s="22">
        <f>COUNTIF('enter-data'!AL$8:AL$94,'calc.rank'!$A19)</f>
        <v>0</v>
      </c>
      <c r="AX19" s="10">
        <f>COUNTIF('enter-data'!AM$8:AM$94,'calc.rank'!$A19)</f>
        <v>0</v>
      </c>
      <c r="AY19" s="30">
        <f>COUNTIF('enter-data'!AN$8:AN$94,'calc.rank'!$A19)</f>
        <v>0</v>
      </c>
      <c r="AZ19" s="22">
        <f>COUNTIF('enter-data'!AO$8:AO$94,'calc.rank'!$A19)</f>
        <v>0</v>
      </c>
      <c r="BA19" s="10">
        <f>COUNTIF('enter-data'!AP$8:AP$94,'calc.rank'!$A19)</f>
        <v>0</v>
      </c>
      <c r="BB19" s="30">
        <f>COUNTIF('enter-data'!AQ$8:AQ$94,'calc.rank'!$A19)</f>
        <v>0</v>
      </c>
      <c r="BC19" s="22">
        <f>COUNTIF('enter-data'!AR$8:AR$94,'calc.rank'!$A19)</f>
        <v>0</v>
      </c>
      <c r="BD19" s="10">
        <f>COUNTIF('enter-data'!AS$8:AS$94,'calc.rank'!$A19)</f>
        <v>0</v>
      </c>
      <c r="BE19" s="30">
        <f>COUNTIF('enter-data'!AT$8:AT$94,'calc.rank'!$A19)</f>
        <v>0</v>
      </c>
      <c r="BF19" s="22">
        <f>COUNTIF('enter-data'!AU$8:AU$94,'calc.rank'!$A19)</f>
        <v>0</v>
      </c>
      <c r="BG19" s="10">
        <f>COUNTIF('enter-data'!AV$8:AV$94,'calc.rank'!$A19)</f>
        <v>0</v>
      </c>
      <c r="BH19" s="30">
        <f>COUNTIF('enter-data'!AW$8:AW$94,'calc.rank'!$A19)</f>
        <v>0</v>
      </c>
      <c r="BI19" s="22">
        <f>COUNTIF('enter-data'!AX$8:AX$94,'calc.rank'!$A19)</f>
        <v>0</v>
      </c>
      <c r="BJ19" s="10">
        <f>COUNTIF('enter-data'!AY$8:AY$94,'calc.rank'!$A19)</f>
        <v>0</v>
      </c>
      <c r="BK19" s="30">
        <f>COUNTIF('enter-data'!AZ$8:AZ$94,'calc.rank'!$A19)</f>
        <v>0</v>
      </c>
      <c r="BL19" s="22">
        <f>COUNTIF('enter-data'!BA$8:BA$94,'calc.rank'!$A19)</f>
        <v>0</v>
      </c>
      <c r="BM19" s="10">
        <f>COUNTIF('enter-data'!BB$8:BB$94,'calc.rank'!$A19)</f>
        <v>0</v>
      </c>
      <c r="BN19" s="30">
        <f>COUNTIF('enter-data'!BC$8:BC$94,'calc.rank'!$A19)</f>
        <v>0</v>
      </c>
      <c r="BO19" s="22">
        <f>COUNTIF('enter-data'!BD$8:BD$94,'calc.rank'!$A19)</f>
        <v>0</v>
      </c>
      <c r="BP19" s="10">
        <f>COUNTIF('enter-data'!BE$8:BE$94,'calc.rank'!$A19)</f>
        <v>0</v>
      </c>
      <c r="BQ19" s="30">
        <f>COUNTIF('enter-data'!BF$8:BF$94,'calc.rank'!$A19)</f>
        <v>0</v>
      </c>
      <c r="BR19" s="22">
        <f>COUNTIF('enter-data'!BG$8:BG$94,'calc.rank'!$A19)</f>
        <v>0</v>
      </c>
      <c r="BS19" s="10">
        <f>COUNTIF('enter-data'!BH$8:BH$94,'calc.rank'!$A19)</f>
        <v>0</v>
      </c>
      <c r="BT19" s="23">
        <f>COUNTIF('enter-data'!BI$8:BI$94,'calc.rank'!$A19)</f>
        <v>0</v>
      </c>
    </row>
    <row r="20" spans="1:72" ht="18" customHeight="1" x14ac:dyDescent="0.25">
      <c r="A20" s="115" t="s">
        <v>203</v>
      </c>
      <c r="B20" s="49"/>
      <c r="C20" s="117" t="s">
        <v>229</v>
      </c>
      <c r="D20" s="108"/>
      <c r="E20" s="97">
        <f t="shared" si="14"/>
        <v>1</v>
      </c>
      <c r="F20" s="200">
        <f t="shared" si="15"/>
        <v>1</v>
      </c>
      <c r="G20" s="201">
        <f t="shared" si="16"/>
        <v>0</v>
      </c>
      <c r="H20" s="97">
        <f t="shared" si="17"/>
        <v>4</v>
      </c>
      <c r="I20" s="200">
        <f t="shared" si="18"/>
        <v>1</v>
      </c>
      <c r="J20" s="201">
        <f t="shared" si="19"/>
        <v>3</v>
      </c>
      <c r="K20" s="90">
        <f t="shared" si="20"/>
        <v>4</v>
      </c>
      <c r="L20" s="125">
        <f t="shared" si="21"/>
        <v>2</v>
      </c>
      <c r="M20" s="125">
        <f t="shared" si="22"/>
        <v>2</v>
      </c>
      <c r="N20" s="98">
        <f t="shared" si="23"/>
        <v>9</v>
      </c>
      <c r="O20" s="126">
        <f t="shared" si="24"/>
        <v>4</v>
      </c>
      <c r="P20" s="126">
        <f t="shared" si="25"/>
        <v>5</v>
      </c>
      <c r="Q20" s="79"/>
      <c r="R20" s="22">
        <f>COUNTIF('enter-data'!G$8:G$94,'calc.rank'!$A20)</f>
        <v>0</v>
      </c>
      <c r="S20" s="10">
        <f>COUNTIF('enter-data'!H$8:H$94,'calc.rank'!$A20)</f>
        <v>1</v>
      </c>
      <c r="T20" s="30">
        <f>COUNTIF('enter-data'!I$8:I$94,'calc.rank'!$A20)</f>
        <v>2</v>
      </c>
      <c r="U20" s="22">
        <f>COUNTIF('enter-data'!J$8:J$94,'calc.rank'!$A20)</f>
        <v>0</v>
      </c>
      <c r="V20" s="10">
        <f>COUNTIF('enter-data'!K$8:K$94,'calc.rank'!$A20)</f>
        <v>0</v>
      </c>
      <c r="W20" s="30">
        <f>COUNTIF('enter-data'!L$8:L$94,'calc.rank'!$A20)</f>
        <v>0</v>
      </c>
      <c r="X20" s="22">
        <f>COUNTIF('enter-data'!M$8:M$94,'calc.rank'!$A20)</f>
        <v>0</v>
      </c>
      <c r="Y20" s="10">
        <f>COUNTIF('enter-data'!N$8:N$94,'calc.rank'!$A20)</f>
        <v>0</v>
      </c>
      <c r="Z20" s="30">
        <f>COUNTIF('enter-data'!O$8:O$94,'calc.rank'!$A20)</f>
        <v>0</v>
      </c>
      <c r="AA20" s="22">
        <f>COUNTIF('enter-data'!P$8:P$94,'calc.rank'!$A20)</f>
        <v>1</v>
      </c>
      <c r="AB20" s="10">
        <f>COUNTIF('enter-data'!Q$8:Q$94,'calc.rank'!$A20)</f>
        <v>0</v>
      </c>
      <c r="AC20" s="30">
        <f>COUNTIF('enter-data'!R$8:R$94,'calc.rank'!$A20)</f>
        <v>0</v>
      </c>
      <c r="AD20" s="22">
        <f>COUNTIF('enter-data'!S$8:S$94,'calc.rank'!$A20)</f>
        <v>0</v>
      </c>
      <c r="AE20" s="10">
        <f>COUNTIF('enter-data'!T$8:T$94,'calc.rank'!$A20)</f>
        <v>0</v>
      </c>
      <c r="AF20" s="30">
        <f>COUNTIF('enter-data'!U$8:U$94,'calc.rank'!$A20)</f>
        <v>0</v>
      </c>
      <c r="AG20" s="22">
        <f>COUNTIF('enter-data'!V$8:V$94,'calc.rank'!$A20)</f>
        <v>0</v>
      </c>
      <c r="AH20" s="10">
        <f>COUNTIF('enter-data'!W$8:W$94,'calc.rank'!$A20)</f>
        <v>0</v>
      </c>
      <c r="AI20" s="30">
        <f>COUNTIF('enter-data'!X$8:X$94,'calc.rank'!$A20)</f>
        <v>0</v>
      </c>
      <c r="AJ20" s="22">
        <f>COUNTIF('enter-data'!Y$8:Y$94,'calc.rank'!$A20)</f>
        <v>0</v>
      </c>
      <c r="AK20" s="10">
        <f>COUNTIF('enter-data'!Z$8:Z$94,'calc.rank'!$A20)</f>
        <v>0</v>
      </c>
      <c r="AL20" s="30">
        <f>COUNTIF('enter-data'!AA$8:AA$94,'calc.rank'!$A20)</f>
        <v>0</v>
      </c>
      <c r="AM20" s="22">
        <f>COUNTIF('enter-data'!AB$8:AB$94,'calc.rank'!$A20)</f>
        <v>0</v>
      </c>
      <c r="AN20" s="10">
        <f>COUNTIF('enter-data'!AC$8:AC$94,'calc.rank'!$A20)</f>
        <v>0</v>
      </c>
      <c r="AO20" s="30">
        <f>COUNTIF('enter-data'!AD$8:AD$94,'calc.rank'!$A20)</f>
        <v>0</v>
      </c>
      <c r="AP20" s="22">
        <f>COUNTIF('enter-data'!AE$8:AE$94,'calc.rank'!$A20)</f>
        <v>0</v>
      </c>
      <c r="AQ20" s="10">
        <f>COUNTIF('enter-data'!AF$8:AF$94,'calc.rank'!$A20)</f>
        <v>0</v>
      </c>
      <c r="AR20" s="23">
        <f>COUNTIF('enter-data'!AG$8:AG$94,'calc.rank'!$A20)</f>
        <v>0</v>
      </c>
      <c r="AS20" s="331"/>
      <c r="AT20" s="22">
        <f>COUNTIF('enter-data'!AI$8:AI$94,'calc.rank'!$A20)</f>
        <v>0</v>
      </c>
      <c r="AU20" s="10">
        <f>COUNTIF('enter-data'!AJ$8:AJ$94,'calc.rank'!$A20)</f>
        <v>3</v>
      </c>
      <c r="AV20" s="30">
        <f>COUNTIF('enter-data'!AK$8:AK$94,'calc.rank'!$A20)</f>
        <v>1</v>
      </c>
      <c r="AW20" s="22">
        <f>COUNTIF('enter-data'!AL$8:AL$94,'calc.rank'!$A20)</f>
        <v>0</v>
      </c>
      <c r="AX20" s="10">
        <f>COUNTIF('enter-data'!AM$8:AM$94,'calc.rank'!$A20)</f>
        <v>0</v>
      </c>
      <c r="AY20" s="30">
        <f>COUNTIF('enter-data'!AN$8:AN$94,'calc.rank'!$A20)</f>
        <v>0</v>
      </c>
      <c r="AZ20" s="22">
        <f>COUNTIF('enter-data'!AO$8:AO$94,'calc.rank'!$A20)</f>
        <v>0</v>
      </c>
      <c r="BA20" s="10">
        <f>COUNTIF('enter-data'!AP$8:AP$94,'calc.rank'!$A20)</f>
        <v>0</v>
      </c>
      <c r="BB20" s="30">
        <f>COUNTIF('enter-data'!AQ$8:AQ$94,'calc.rank'!$A20)</f>
        <v>0</v>
      </c>
      <c r="BC20" s="22">
        <f>COUNTIF('enter-data'!AR$8:AR$94,'calc.rank'!$A20)</f>
        <v>0</v>
      </c>
      <c r="BD20" s="10">
        <f>COUNTIF('enter-data'!AS$8:AS$94,'calc.rank'!$A20)</f>
        <v>0</v>
      </c>
      <c r="BE20" s="30">
        <f>COUNTIF('enter-data'!AT$8:AT$94,'calc.rank'!$A20)</f>
        <v>1</v>
      </c>
      <c r="BF20" s="22">
        <f>COUNTIF('enter-data'!AU$8:AU$94,'calc.rank'!$A20)</f>
        <v>0</v>
      </c>
      <c r="BG20" s="10">
        <f>COUNTIF('enter-data'!AV$8:AV$94,'calc.rank'!$A20)</f>
        <v>0</v>
      </c>
      <c r="BH20" s="30">
        <f>COUNTIF('enter-data'!AW$8:AW$94,'calc.rank'!$A20)</f>
        <v>0</v>
      </c>
      <c r="BI20" s="22">
        <f>COUNTIF('enter-data'!AX$8:AX$94,'calc.rank'!$A20)</f>
        <v>0</v>
      </c>
      <c r="BJ20" s="10">
        <f>COUNTIF('enter-data'!AY$8:AY$94,'calc.rank'!$A20)</f>
        <v>0</v>
      </c>
      <c r="BK20" s="30">
        <f>COUNTIF('enter-data'!AZ$8:AZ$94,'calc.rank'!$A20)</f>
        <v>0</v>
      </c>
      <c r="BL20" s="22">
        <f>COUNTIF('enter-data'!BA$8:BA$94,'calc.rank'!$A20)</f>
        <v>0</v>
      </c>
      <c r="BM20" s="10">
        <f>COUNTIF('enter-data'!BB$8:BB$94,'calc.rank'!$A20)</f>
        <v>0</v>
      </c>
      <c r="BN20" s="30">
        <f>COUNTIF('enter-data'!BC$8:BC$94,'calc.rank'!$A20)</f>
        <v>0</v>
      </c>
      <c r="BO20" s="22">
        <f>COUNTIF('enter-data'!BD$8:BD$94,'calc.rank'!$A20)</f>
        <v>0</v>
      </c>
      <c r="BP20" s="10">
        <f>COUNTIF('enter-data'!BE$8:BE$94,'calc.rank'!$A20)</f>
        <v>0</v>
      </c>
      <c r="BQ20" s="30">
        <f>COUNTIF('enter-data'!BF$8:BF$94,'calc.rank'!$A20)</f>
        <v>0</v>
      </c>
      <c r="BR20" s="22">
        <f>COUNTIF('enter-data'!BG$8:BG$94,'calc.rank'!$A20)</f>
        <v>0</v>
      </c>
      <c r="BS20" s="10">
        <f>COUNTIF('enter-data'!BH$8:BH$94,'calc.rank'!$A20)</f>
        <v>0</v>
      </c>
      <c r="BT20" s="23">
        <f>COUNTIF('enter-data'!BI$8:BI$94,'calc.rank'!$A20)</f>
        <v>0</v>
      </c>
    </row>
    <row r="21" spans="1:72" ht="18" customHeight="1" x14ac:dyDescent="0.25">
      <c r="A21" s="115" t="s">
        <v>102</v>
      </c>
      <c r="B21" s="49"/>
      <c r="C21" s="117" t="s">
        <v>232</v>
      </c>
      <c r="D21" s="108"/>
      <c r="E21" s="97">
        <f t="shared" si="14"/>
        <v>1</v>
      </c>
      <c r="F21" s="200">
        <f t="shared" si="15"/>
        <v>1</v>
      </c>
      <c r="G21" s="201">
        <f t="shared" si="16"/>
        <v>0</v>
      </c>
      <c r="H21" s="97">
        <f t="shared" si="17"/>
        <v>3</v>
      </c>
      <c r="I21" s="200">
        <f t="shared" si="18"/>
        <v>3</v>
      </c>
      <c r="J21" s="201">
        <f t="shared" si="19"/>
        <v>0</v>
      </c>
      <c r="K21" s="90">
        <f t="shared" si="20"/>
        <v>7</v>
      </c>
      <c r="L21" s="125">
        <f t="shared" si="21"/>
        <v>7</v>
      </c>
      <c r="M21" s="125">
        <f t="shared" si="22"/>
        <v>0</v>
      </c>
      <c r="N21" s="98">
        <f t="shared" si="23"/>
        <v>11</v>
      </c>
      <c r="O21" s="126">
        <f t="shared" si="24"/>
        <v>11</v>
      </c>
      <c r="P21" s="126">
        <f t="shared" si="25"/>
        <v>0</v>
      </c>
      <c r="Q21" s="78"/>
      <c r="R21" s="22">
        <f>COUNTIF('enter-data'!G$8:G$94,'calc.rank'!$A21)</f>
        <v>0</v>
      </c>
      <c r="S21" s="10">
        <f>COUNTIF('enter-data'!H$8:H$94,'calc.rank'!$A21)</f>
        <v>1</v>
      </c>
      <c r="T21" s="30">
        <f>COUNTIF('enter-data'!I$8:I$94,'calc.rank'!$A21)</f>
        <v>4</v>
      </c>
      <c r="U21" s="22">
        <f>COUNTIF('enter-data'!J$8:J$94,'calc.rank'!$A21)</f>
        <v>0</v>
      </c>
      <c r="V21" s="10">
        <f>COUNTIF('enter-data'!K$8:K$94,'calc.rank'!$A21)</f>
        <v>0</v>
      </c>
      <c r="W21" s="30">
        <f>COUNTIF('enter-data'!L$8:L$94,'calc.rank'!$A21)</f>
        <v>0</v>
      </c>
      <c r="X21" s="22">
        <f>COUNTIF('enter-data'!M$8:M$94,'calc.rank'!$A21)</f>
        <v>0</v>
      </c>
      <c r="Y21" s="10">
        <f>COUNTIF('enter-data'!N$8:N$94,'calc.rank'!$A21)</f>
        <v>0</v>
      </c>
      <c r="Z21" s="30">
        <f>COUNTIF('enter-data'!O$8:O$94,'calc.rank'!$A21)</f>
        <v>0</v>
      </c>
      <c r="AA21" s="22">
        <f>COUNTIF('enter-data'!P$8:P$94,'calc.rank'!$A21)</f>
        <v>1</v>
      </c>
      <c r="AB21" s="10">
        <f>COUNTIF('enter-data'!Q$8:Q$94,'calc.rank'!$A21)</f>
        <v>2</v>
      </c>
      <c r="AC21" s="30">
        <f>COUNTIF('enter-data'!R$8:R$94,'calc.rank'!$A21)</f>
        <v>3</v>
      </c>
      <c r="AD21" s="22">
        <f>COUNTIF('enter-data'!S$8:S$94,'calc.rank'!$A21)</f>
        <v>0</v>
      </c>
      <c r="AE21" s="10">
        <f>COUNTIF('enter-data'!T$8:T$94,'calc.rank'!$A21)</f>
        <v>0</v>
      </c>
      <c r="AF21" s="30">
        <f>COUNTIF('enter-data'!U$8:U$94,'calc.rank'!$A21)</f>
        <v>0</v>
      </c>
      <c r="AG21" s="22">
        <f>COUNTIF('enter-data'!V$8:V$94,'calc.rank'!$A21)</f>
        <v>0</v>
      </c>
      <c r="AH21" s="10">
        <f>COUNTIF('enter-data'!W$8:W$94,'calc.rank'!$A21)</f>
        <v>0</v>
      </c>
      <c r="AI21" s="30">
        <f>COUNTIF('enter-data'!X$8:X$94,'calc.rank'!$A21)</f>
        <v>0</v>
      </c>
      <c r="AJ21" s="22">
        <f>COUNTIF('enter-data'!Y$8:Y$94,'calc.rank'!$A21)</f>
        <v>0</v>
      </c>
      <c r="AK21" s="10">
        <f>COUNTIF('enter-data'!Z$8:Z$94,'calc.rank'!$A21)</f>
        <v>0</v>
      </c>
      <c r="AL21" s="30">
        <f>COUNTIF('enter-data'!AA$8:AA$94,'calc.rank'!$A21)</f>
        <v>0</v>
      </c>
      <c r="AM21" s="22">
        <f>COUNTIF('enter-data'!AB$8:AB$94,'calc.rank'!$A21)</f>
        <v>0</v>
      </c>
      <c r="AN21" s="10">
        <f>COUNTIF('enter-data'!AC$8:AC$94,'calc.rank'!$A21)</f>
        <v>0</v>
      </c>
      <c r="AO21" s="30">
        <f>COUNTIF('enter-data'!AD$8:AD$94,'calc.rank'!$A21)</f>
        <v>0</v>
      </c>
      <c r="AP21" s="22">
        <f>COUNTIF('enter-data'!AE$8:AE$94,'calc.rank'!$A21)</f>
        <v>0</v>
      </c>
      <c r="AQ21" s="10">
        <f>COUNTIF('enter-data'!AF$8:AF$94,'calc.rank'!$A21)</f>
        <v>0</v>
      </c>
      <c r="AR21" s="23">
        <f>COUNTIF('enter-data'!AG$8:AG$94,'calc.rank'!$A21)</f>
        <v>0</v>
      </c>
      <c r="AS21" s="331"/>
      <c r="AT21" s="22">
        <f>COUNTIF('enter-data'!AI$8:AI$94,'calc.rank'!$A21)</f>
        <v>0</v>
      </c>
      <c r="AU21" s="10">
        <f>COUNTIF('enter-data'!AJ$8:AJ$94,'calc.rank'!$A21)</f>
        <v>0</v>
      </c>
      <c r="AV21" s="30">
        <f>COUNTIF('enter-data'!AK$8:AK$94,'calc.rank'!$A21)</f>
        <v>0</v>
      </c>
      <c r="AW21" s="22">
        <f>COUNTIF('enter-data'!AL$8:AL$94,'calc.rank'!$A21)</f>
        <v>0</v>
      </c>
      <c r="AX21" s="10">
        <f>COUNTIF('enter-data'!AM$8:AM$94,'calc.rank'!$A21)</f>
        <v>0</v>
      </c>
      <c r="AY21" s="30">
        <f>COUNTIF('enter-data'!AN$8:AN$94,'calc.rank'!$A21)</f>
        <v>0</v>
      </c>
      <c r="AZ21" s="22">
        <f>COUNTIF('enter-data'!AO$8:AO$94,'calc.rank'!$A21)</f>
        <v>0</v>
      </c>
      <c r="BA21" s="10">
        <f>COUNTIF('enter-data'!AP$8:AP$94,'calc.rank'!$A21)</f>
        <v>0</v>
      </c>
      <c r="BB21" s="30">
        <f>COUNTIF('enter-data'!AQ$8:AQ$94,'calc.rank'!$A21)</f>
        <v>0</v>
      </c>
      <c r="BC21" s="22">
        <f>COUNTIF('enter-data'!AR$8:AR$94,'calc.rank'!$A21)</f>
        <v>0</v>
      </c>
      <c r="BD21" s="10">
        <f>COUNTIF('enter-data'!AS$8:AS$94,'calc.rank'!$A21)</f>
        <v>0</v>
      </c>
      <c r="BE21" s="30">
        <f>COUNTIF('enter-data'!AT$8:AT$94,'calc.rank'!$A21)</f>
        <v>0</v>
      </c>
      <c r="BF21" s="22">
        <f>COUNTIF('enter-data'!AU$8:AU$94,'calc.rank'!$A21)</f>
        <v>0</v>
      </c>
      <c r="BG21" s="10">
        <f>COUNTIF('enter-data'!AV$8:AV$94,'calc.rank'!$A21)</f>
        <v>0</v>
      </c>
      <c r="BH21" s="30">
        <f>COUNTIF('enter-data'!AW$8:AW$94,'calc.rank'!$A21)</f>
        <v>0</v>
      </c>
      <c r="BI21" s="22">
        <f>COUNTIF('enter-data'!AX$8:AX$94,'calc.rank'!$A21)</f>
        <v>0</v>
      </c>
      <c r="BJ21" s="10">
        <f>COUNTIF('enter-data'!AY$8:AY$94,'calc.rank'!$A21)</f>
        <v>0</v>
      </c>
      <c r="BK21" s="30">
        <f>COUNTIF('enter-data'!AZ$8:AZ$94,'calc.rank'!$A21)</f>
        <v>0</v>
      </c>
      <c r="BL21" s="22">
        <f>COUNTIF('enter-data'!BA$8:BA$94,'calc.rank'!$A21)</f>
        <v>0</v>
      </c>
      <c r="BM21" s="10">
        <f>COUNTIF('enter-data'!BB$8:BB$94,'calc.rank'!$A21)</f>
        <v>0</v>
      </c>
      <c r="BN21" s="30">
        <f>COUNTIF('enter-data'!BC$8:BC$94,'calc.rank'!$A21)</f>
        <v>0</v>
      </c>
      <c r="BO21" s="22">
        <f>COUNTIF('enter-data'!BD$8:BD$94,'calc.rank'!$A21)</f>
        <v>0</v>
      </c>
      <c r="BP21" s="10">
        <f>COUNTIF('enter-data'!BE$8:BE$94,'calc.rank'!$A21)</f>
        <v>0</v>
      </c>
      <c r="BQ21" s="30">
        <f>COUNTIF('enter-data'!BF$8:BF$94,'calc.rank'!$A21)</f>
        <v>0</v>
      </c>
      <c r="BR21" s="22">
        <f>COUNTIF('enter-data'!BG$8:BG$94,'calc.rank'!$A21)</f>
        <v>0</v>
      </c>
      <c r="BS21" s="10">
        <f>COUNTIF('enter-data'!BH$8:BH$94,'calc.rank'!$A21)</f>
        <v>0</v>
      </c>
      <c r="BT21" s="23">
        <f>COUNTIF('enter-data'!BI$8:BI$94,'calc.rank'!$A21)</f>
        <v>0</v>
      </c>
    </row>
    <row r="22" spans="1:72" ht="18" customHeight="1" x14ac:dyDescent="0.25">
      <c r="A22" s="115" t="s">
        <v>95</v>
      </c>
      <c r="B22" s="49"/>
      <c r="C22" s="117" t="s">
        <v>244</v>
      </c>
      <c r="D22" s="108"/>
      <c r="E22" s="97">
        <f t="shared" si="14"/>
        <v>1</v>
      </c>
      <c r="F22" s="200">
        <f t="shared" si="15"/>
        <v>0</v>
      </c>
      <c r="G22" s="201">
        <f t="shared" si="16"/>
        <v>1</v>
      </c>
      <c r="H22" s="97">
        <f t="shared" si="17"/>
        <v>2</v>
      </c>
      <c r="I22" s="200">
        <f t="shared" si="18"/>
        <v>0</v>
      </c>
      <c r="J22" s="201">
        <f t="shared" si="19"/>
        <v>2</v>
      </c>
      <c r="K22" s="90">
        <f t="shared" si="20"/>
        <v>2</v>
      </c>
      <c r="L22" s="125">
        <f t="shared" si="21"/>
        <v>0</v>
      </c>
      <c r="M22" s="125">
        <f t="shared" si="22"/>
        <v>2</v>
      </c>
      <c r="N22" s="98">
        <f t="shared" si="23"/>
        <v>5</v>
      </c>
      <c r="O22" s="126">
        <f t="shared" si="24"/>
        <v>0</v>
      </c>
      <c r="P22" s="126">
        <f t="shared" si="25"/>
        <v>5</v>
      </c>
      <c r="Q22" s="78"/>
      <c r="R22" s="22">
        <f>COUNTIF('enter-data'!G$8:G$94,'calc.rank'!$A22)</f>
        <v>0</v>
      </c>
      <c r="S22" s="10">
        <f>COUNTIF('enter-data'!H$8:H$94,'calc.rank'!$A22)</f>
        <v>0</v>
      </c>
      <c r="T22" s="30">
        <f>COUNTIF('enter-data'!I$8:I$94,'calc.rank'!$A22)</f>
        <v>0</v>
      </c>
      <c r="U22" s="22">
        <f>COUNTIF('enter-data'!J$8:J$94,'calc.rank'!$A22)</f>
        <v>0</v>
      </c>
      <c r="V22" s="10">
        <f>COUNTIF('enter-data'!K$8:K$94,'calc.rank'!$A22)</f>
        <v>0</v>
      </c>
      <c r="W22" s="30">
        <f>COUNTIF('enter-data'!L$8:L$94,'calc.rank'!$A22)</f>
        <v>0</v>
      </c>
      <c r="X22" s="22">
        <f>COUNTIF('enter-data'!M$8:M$94,'calc.rank'!$A22)</f>
        <v>0</v>
      </c>
      <c r="Y22" s="10">
        <f>COUNTIF('enter-data'!N$8:N$94,'calc.rank'!$A22)</f>
        <v>0</v>
      </c>
      <c r="Z22" s="30">
        <f>COUNTIF('enter-data'!O$8:O$94,'calc.rank'!$A22)</f>
        <v>0</v>
      </c>
      <c r="AA22" s="22">
        <f>COUNTIF('enter-data'!P$8:P$94,'calc.rank'!$A22)</f>
        <v>0</v>
      </c>
      <c r="AB22" s="10">
        <f>COUNTIF('enter-data'!Q$8:Q$94,'calc.rank'!$A22)</f>
        <v>0</v>
      </c>
      <c r="AC22" s="30">
        <f>COUNTIF('enter-data'!R$8:R$94,'calc.rank'!$A22)</f>
        <v>0</v>
      </c>
      <c r="AD22" s="22">
        <f>COUNTIF('enter-data'!S$8:S$94,'calc.rank'!$A22)</f>
        <v>0</v>
      </c>
      <c r="AE22" s="10">
        <f>COUNTIF('enter-data'!T$8:T$94,'calc.rank'!$A22)</f>
        <v>0</v>
      </c>
      <c r="AF22" s="30">
        <f>COUNTIF('enter-data'!U$8:U$94,'calc.rank'!$A22)</f>
        <v>0</v>
      </c>
      <c r="AG22" s="22">
        <f>COUNTIF('enter-data'!V$8:V$94,'calc.rank'!$A22)</f>
        <v>0</v>
      </c>
      <c r="AH22" s="10">
        <f>COUNTIF('enter-data'!W$8:W$94,'calc.rank'!$A22)</f>
        <v>0</v>
      </c>
      <c r="AI22" s="30">
        <f>COUNTIF('enter-data'!X$8:X$94,'calc.rank'!$A22)</f>
        <v>0</v>
      </c>
      <c r="AJ22" s="22">
        <f>COUNTIF('enter-data'!Y$8:Y$94,'calc.rank'!$A22)</f>
        <v>0</v>
      </c>
      <c r="AK22" s="10">
        <f>COUNTIF('enter-data'!Z$8:Z$94,'calc.rank'!$A22)</f>
        <v>0</v>
      </c>
      <c r="AL22" s="30">
        <f>COUNTIF('enter-data'!AA$8:AA$94,'calc.rank'!$A22)</f>
        <v>0</v>
      </c>
      <c r="AM22" s="22">
        <f>COUNTIF('enter-data'!AB$8:AB$94,'calc.rank'!$A22)</f>
        <v>0</v>
      </c>
      <c r="AN22" s="10">
        <f>COUNTIF('enter-data'!AC$8:AC$94,'calc.rank'!$A22)</f>
        <v>0</v>
      </c>
      <c r="AO22" s="30">
        <f>COUNTIF('enter-data'!AD$8:AD$94,'calc.rank'!$A22)</f>
        <v>0</v>
      </c>
      <c r="AP22" s="22">
        <f>COUNTIF('enter-data'!AE$8:AE$94,'calc.rank'!$A22)</f>
        <v>0</v>
      </c>
      <c r="AQ22" s="10">
        <f>COUNTIF('enter-data'!AF$8:AF$94,'calc.rank'!$A22)</f>
        <v>0</v>
      </c>
      <c r="AR22" s="23">
        <f>COUNTIF('enter-data'!AG$8:AG$94,'calc.rank'!$A22)</f>
        <v>0</v>
      </c>
      <c r="AS22" s="331"/>
      <c r="AT22" s="22">
        <f>COUNTIF('enter-data'!AI$8:AI$94,'calc.rank'!$A22)</f>
        <v>0</v>
      </c>
      <c r="AU22" s="10">
        <f>COUNTIF('enter-data'!AJ$8:AJ$94,'calc.rank'!$A22)</f>
        <v>0</v>
      </c>
      <c r="AV22" s="30">
        <f>COUNTIF('enter-data'!AK$8:AK$94,'calc.rank'!$A22)</f>
        <v>0</v>
      </c>
      <c r="AW22" s="22">
        <f>COUNTIF('enter-data'!AL$8:AL$94,'calc.rank'!$A22)</f>
        <v>0</v>
      </c>
      <c r="AX22" s="10">
        <f>COUNTIF('enter-data'!AM$8:AM$94,'calc.rank'!$A22)</f>
        <v>0</v>
      </c>
      <c r="AY22" s="30">
        <f>COUNTIF('enter-data'!AN$8:AN$94,'calc.rank'!$A22)</f>
        <v>0</v>
      </c>
      <c r="AZ22" s="22">
        <f>COUNTIF('enter-data'!AO$8:AO$94,'calc.rank'!$A22)</f>
        <v>0</v>
      </c>
      <c r="BA22" s="10">
        <f>COUNTIF('enter-data'!AP$8:AP$94,'calc.rank'!$A22)</f>
        <v>0</v>
      </c>
      <c r="BB22" s="30">
        <f>COUNTIF('enter-data'!AQ$8:AQ$94,'calc.rank'!$A22)</f>
        <v>0</v>
      </c>
      <c r="BC22" s="22">
        <f>COUNTIF('enter-data'!AR$8:AR$94,'calc.rank'!$A22)</f>
        <v>0</v>
      </c>
      <c r="BD22" s="10">
        <f>COUNTIF('enter-data'!AS$8:AS$94,'calc.rank'!$A22)</f>
        <v>0</v>
      </c>
      <c r="BE22" s="30">
        <f>COUNTIF('enter-data'!AT$8:AT$94,'calc.rank'!$A22)</f>
        <v>1</v>
      </c>
      <c r="BF22" s="22">
        <f>COUNTIF('enter-data'!AU$8:AU$94,'calc.rank'!$A22)</f>
        <v>1</v>
      </c>
      <c r="BG22" s="10">
        <f>COUNTIF('enter-data'!AV$8:AV$94,'calc.rank'!$A22)</f>
        <v>1</v>
      </c>
      <c r="BH22" s="30">
        <f>COUNTIF('enter-data'!AW$8:AW$94,'calc.rank'!$A22)</f>
        <v>1</v>
      </c>
      <c r="BI22" s="22">
        <f>COUNTIF('enter-data'!AX$8:AX$94,'calc.rank'!$A22)</f>
        <v>0</v>
      </c>
      <c r="BJ22" s="10">
        <f>COUNTIF('enter-data'!AY$8:AY$94,'calc.rank'!$A22)</f>
        <v>1</v>
      </c>
      <c r="BK22" s="30">
        <f>COUNTIF('enter-data'!AZ$8:AZ$94,'calc.rank'!$A22)</f>
        <v>0</v>
      </c>
      <c r="BL22" s="22">
        <f>COUNTIF('enter-data'!BA$8:BA$94,'calc.rank'!$A22)</f>
        <v>0</v>
      </c>
      <c r="BM22" s="10">
        <f>COUNTIF('enter-data'!BB$8:BB$94,'calc.rank'!$A22)</f>
        <v>0</v>
      </c>
      <c r="BN22" s="30">
        <f>COUNTIF('enter-data'!BC$8:BC$94,'calc.rank'!$A22)</f>
        <v>0</v>
      </c>
      <c r="BO22" s="22">
        <f>COUNTIF('enter-data'!BD$8:BD$94,'calc.rank'!$A22)</f>
        <v>0</v>
      </c>
      <c r="BP22" s="10">
        <f>COUNTIF('enter-data'!BE$8:BE$94,'calc.rank'!$A22)</f>
        <v>0</v>
      </c>
      <c r="BQ22" s="30">
        <f>COUNTIF('enter-data'!BF$8:BF$94,'calc.rank'!$A22)</f>
        <v>0</v>
      </c>
      <c r="BR22" s="22">
        <f>COUNTIF('enter-data'!BG$8:BG$94,'calc.rank'!$A22)</f>
        <v>0</v>
      </c>
      <c r="BS22" s="10">
        <f>COUNTIF('enter-data'!BH$8:BH$94,'calc.rank'!$A22)</f>
        <v>0</v>
      </c>
      <c r="BT22" s="23">
        <f>COUNTIF('enter-data'!BI$8:BI$94,'calc.rank'!$A22)</f>
        <v>0</v>
      </c>
    </row>
    <row r="23" spans="1:72" ht="18" customHeight="1" x14ac:dyDescent="0.25">
      <c r="A23" s="115" t="s">
        <v>92</v>
      </c>
      <c r="B23" s="49"/>
      <c r="C23" s="117" t="s">
        <v>269</v>
      </c>
      <c r="D23" s="108"/>
      <c r="E23" s="97">
        <f t="shared" si="14"/>
        <v>1</v>
      </c>
      <c r="F23" s="200">
        <f t="shared" si="15"/>
        <v>0</v>
      </c>
      <c r="G23" s="201">
        <f t="shared" si="16"/>
        <v>1</v>
      </c>
      <c r="H23" s="97">
        <f t="shared" si="17"/>
        <v>1</v>
      </c>
      <c r="I23" s="200">
        <f t="shared" si="18"/>
        <v>0</v>
      </c>
      <c r="J23" s="201">
        <f t="shared" si="19"/>
        <v>1</v>
      </c>
      <c r="K23" s="90">
        <f t="shared" si="20"/>
        <v>3</v>
      </c>
      <c r="L23" s="125">
        <f t="shared" si="21"/>
        <v>0</v>
      </c>
      <c r="M23" s="125">
        <f t="shared" si="22"/>
        <v>3</v>
      </c>
      <c r="N23" s="98">
        <f t="shared" si="23"/>
        <v>5</v>
      </c>
      <c r="O23" s="126">
        <f t="shared" si="24"/>
        <v>0</v>
      </c>
      <c r="P23" s="126">
        <f t="shared" si="25"/>
        <v>5</v>
      </c>
      <c r="Q23" s="78"/>
      <c r="R23" s="22">
        <f>COUNTIF('enter-data'!G$8:G$94,'calc.rank'!$A23)</f>
        <v>0</v>
      </c>
      <c r="S23" s="10">
        <f>COUNTIF('enter-data'!H$8:H$94,'calc.rank'!$A23)</f>
        <v>0</v>
      </c>
      <c r="T23" s="30">
        <f>COUNTIF('enter-data'!I$8:I$94,'calc.rank'!$A23)</f>
        <v>0</v>
      </c>
      <c r="U23" s="22">
        <f>COUNTIF('enter-data'!J$8:J$94,'calc.rank'!$A23)</f>
        <v>0</v>
      </c>
      <c r="V23" s="10">
        <f>COUNTIF('enter-data'!K$8:K$94,'calc.rank'!$A23)</f>
        <v>0</v>
      </c>
      <c r="W23" s="30">
        <f>COUNTIF('enter-data'!L$8:L$94,'calc.rank'!$A23)</f>
        <v>0</v>
      </c>
      <c r="X23" s="22">
        <f>COUNTIF('enter-data'!M$8:M$94,'calc.rank'!$A23)</f>
        <v>0</v>
      </c>
      <c r="Y23" s="10">
        <f>COUNTIF('enter-data'!N$8:N$94,'calc.rank'!$A23)</f>
        <v>0</v>
      </c>
      <c r="Z23" s="30">
        <f>COUNTIF('enter-data'!O$8:O$94,'calc.rank'!$A23)</f>
        <v>0</v>
      </c>
      <c r="AA23" s="22">
        <f>COUNTIF('enter-data'!P$8:P$94,'calc.rank'!$A23)</f>
        <v>0</v>
      </c>
      <c r="AB23" s="10">
        <f>COUNTIF('enter-data'!Q$8:Q$94,'calc.rank'!$A23)</f>
        <v>0</v>
      </c>
      <c r="AC23" s="30">
        <f>COUNTIF('enter-data'!R$8:R$94,'calc.rank'!$A23)</f>
        <v>0</v>
      </c>
      <c r="AD23" s="22">
        <f>COUNTIF('enter-data'!S$8:S$94,'calc.rank'!$A23)</f>
        <v>0</v>
      </c>
      <c r="AE23" s="10">
        <f>COUNTIF('enter-data'!T$8:T$94,'calc.rank'!$A23)</f>
        <v>0</v>
      </c>
      <c r="AF23" s="30">
        <f>COUNTIF('enter-data'!U$8:U$94,'calc.rank'!$A23)</f>
        <v>0</v>
      </c>
      <c r="AG23" s="22">
        <f>COUNTIF('enter-data'!V$8:V$94,'calc.rank'!$A23)</f>
        <v>0</v>
      </c>
      <c r="AH23" s="10">
        <f>COUNTIF('enter-data'!W$8:W$94,'calc.rank'!$A23)</f>
        <v>0</v>
      </c>
      <c r="AI23" s="30">
        <f>COUNTIF('enter-data'!X$8:X$94,'calc.rank'!$A23)</f>
        <v>0</v>
      </c>
      <c r="AJ23" s="22">
        <f>COUNTIF('enter-data'!Y$8:Y$94,'calc.rank'!$A23)</f>
        <v>0</v>
      </c>
      <c r="AK23" s="10">
        <f>COUNTIF('enter-data'!Z$8:Z$94,'calc.rank'!$A23)</f>
        <v>0</v>
      </c>
      <c r="AL23" s="30">
        <f>COUNTIF('enter-data'!AA$8:AA$94,'calc.rank'!$A23)</f>
        <v>0</v>
      </c>
      <c r="AM23" s="22">
        <f>COUNTIF('enter-data'!AB$8:AB$94,'calc.rank'!$A23)</f>
        <v>0</v>
      </c>
      <c r="AN23" s="10">
        <f>COUNTIF('enter-data'!AC$8:AC$94,'calc.rank'!$A23)</f>
        <v>0</v>
      </c>
      <c r="AO23" s="30">
        <f>COUNTIF('enter-data'!AD$8:AD$94,'calc.rank'!$A23)</f>
        <v>0</v>
      </c>
      <c r="AP23" s="22">
        <f>COUNTIF('enter-data'!AE$8:AE$94,'calc.rank'!$A23)</f>
        <v>0</v>
      </c>
      <c r="AQ23" s="10">
        <f>COUNTIF('enter-data'!AF$8:AF$94,'calc.rank'!$A23)</f>
        <v>0</v>
      </c>
      <c r="AR23" s="23">
        <f>COUNTIF('enter-data'!AG$8:AG$94,'calc.rank'!$A23)</f>
        <v>0</v>
      </c>
      <c r="AS23" s="331"/>
      <c r="AT23" s="22">
        <f>COUNTIF('enter-data'!AI$8:AI$94,'calc.rank'!$A23)</f>
        <v>0</v>
      </c>
      <c r="AU23" s="10">
        <f>COUNTIF('enter-data'!AJ$8:AJ$94,'calc.rank'!$A23)</f>
        <v>0</v>
      </c>
      <c r="AV23" s="30">
        <f>COUNTIF('enter-data'!AK$8:AK$94,'calc.rank'!$A23)</f>
        <v>0</v>
      </c>
      <c r="AW23" s="22">
        <f>COUNTIF('enter-data'!AL$8:AL$94,'calc.rank'!$A23)</f>
        <v>0</v>
      </c>
      <c r="AX23" s="10">
        <f>COUNTIF('enter-data'!AM$8:AM$94,'calc.rank'!$A23)</f>
        <v>0</v>
      </c>
      <c r="AY23" s="30">
        <f>COUNTIF('enter-data'!AN$8:AN$94,'calc.rank'!$A23)</f>
        <v>0</v>
      </c>
      <c r="AZ23" s="22">
        <f>COUNTIF('enter-data'!AO$8:AO$94,'calc.rank'!$A23)</f>
        <v>0</v>
      </c>
      <c r="BA23" s="10">
        <f>COUNTIF('enter-data'!AP$8:AP$94,'calc.rank'!$A23)</f>
        <v>0</v>
      </c>
      <c r="BB23" s="30">
        <f>COUNTIF('enter-data'!AQ$8:AQ$94,'calc.rank'!$A23)</f>
        <v>0</v>
      </c>
      <c r="BC23" s="22">
        <f>COUNTIF('enter-data'!AR$8:AR$94,'calc.rank'!$A23)</f>
        <v>0</v>
      </c>
      <c r="BD23" s="10">
        <f>COUNTIF('enter-data'!AS$8:AS$94,'calc.rank'!$A23)</f>
        <v>0</v>
      </c>
      <c r="BE23" s="30">
        <f>COUNTIF('enter-data'!AT$8:AT$94,'calc.rank'!$A23)</f>
        <v>0</v>
      </c>
      <c r="BF23" s="22">
        <f>COUNTIF('enter-data'!AU$8:AU$94,'calc.rank'!$A23)</f>
        <v>0</v>
      </c>
      <c r="BG23" s="10">
        <f>COUNTIF('enter-data'!AV$8:AV$94,'calc.rank'!$A23)</f>
        <v>0</v>
      </c>
      <c r="BH23" s="30">
        <f>COUNTIF('enter-data'!AW$8:AW$94,'calc.rank'!$A23)</f>
        <v>0</v>
      </c>
      <c r="BI23" s="22">
        <f>COUNTIF('enter-data'!AX$8:AX$94,'calc.rank'!$A23)</f>
        <v>0</v>
      </c>
      <c r="BJ23" s="10">
        <f>COUNTIF('enter-data'!AY$8:AY$94,'calc.rank'!$A23)</f>
        <v>0</v>
      </c>
      <c r="BK23" s="30">
        <f>COUNTIF('enter-data'!AZ$8:AZ$94,'calc.rank'!$A23)</f>
        <v>0</v>
      </c>
      <c r="BL23" s="22">
        <f>COUNTIF('enter-data'!BA$8:BA$94,'calc.rank'!$A23)</f>
        <v>1</v>
      </c>
      <c r="BM23" s="10">
        <f>COUNTIF('enter-data'!BB$8:BB$94,'calc.rank'!$A23)</f>
        <v>1</v>
      </c>
      <c r="BN23" s="30">
        <f>COUNTIF('enter-data'!BC$8:BC$94,'calc.rank'!$A23)</f>
        <v>3</v>
      </c>
      <c r="BO23" s="22">
        <f>COUNTIF('enter-data'!BD$8:BD$94,'calc.rank'!$A23)</f>
        <v>0</v>
      </c>
      <c r="BP23" s="10">
        <f>COUNTIF('enter-data'!BE$8:BE$94,'calc.rank'!$A23)</f>
        <v>0</v>
      </c>
      <c r="BQ23" s="30">
        <f>COUNTIF('enter-data'!BF$8:BF$94,'calc.rank'!$A23)</f>
        <v>0</v>
      </c>
      <c r="BR23" s="22">
        <f>COUNTIF('enter-data'!BG$8:BG$94,'calc.rank'!$A23)</f>
        <v>0</v>
      </c>
      <c r="BS23" s="10">
        <f>COUNTIF('enter-data'!BH$8:BH$94,'calc.rank'!$A23)</f>
        <v>0</v>
      </c>
      <c r="BT23" s="23">
        <f>COUNTIF('enter-data'!BI$8:BI$94,'calc.rank'!$A23)</f>
        <v>0</v>
      </c>
    </row>
    <row r="24" spans="1:72" ht="18" customHeight="1" x14ac:dyDescent="0.25">
      <c r="A24" s="115" t="s">
        <v>4</v>
      </c>
      <c r="B24" s="49"/>
      <c r="C24" s="117" t="s">
        <v>222</v>
      </c>
      <c r="D24" s="108"/>
      <c r="E24" s="97">
        <f t="shared" si="14"/>
        <v>1</v>
      </c>
      <c r="F24" s="200">
        <f t="shared" si="15"/>
        <v>1</v>
      </c>
      <c r="G24" s="201">
        <f t="shared" si="16"/>
        <v>0</v>
      </c>
      <c r="H24" s="97">
        <f t="shared" si="17"/>
        <v>0</v>
      </c>
      <c r="I24" s="200">
        <f t="shared" si="18"/>
        <v>0</v>
      </c>
      <c r="J24" s="201">
        <f t="shared" si="19"/>
        <v>0</v>
      </c>
      <c r="K24" s="90">
        <f t="shared" si="20"/>
        <v>5</v>
      </c>
      <c r="L24" s="125">
        <f t="shared" si="21"/>
        <v>4</v>
      </c>
      <c r="M24" s="125">
        <f t="shared" si="22"/>
        <v>1</v>
      </c>
      <c r="N24" s="98">
        <f t="shared" si="23"/>
        <v>6</v>
      </c>
      <c r="O24" s="126">
        <f t="shared" si="24"/>
        <v>5</v>
      </c>
      <c r="P24" s="126">
        <f t="shared" si="25"/>
        <v>1</v>
      </c>
      <c r="Q24" s="78"/>
      <c r="R24" s="22">
        <f>COUNTIF('enter-data'!G$8:G$94,'calc.rank'!$A24)</f>
        <v>1</v>
      </c>
      <c r="S24" s="10">
        <f>COUNTIF('enter-data'!H$8:H$94,'calc.rank'!$A24)</f>
        <v>0</v>
      </c>
      <c r="T24" s="30">
        <f>COUNTIF('enter-data'!I$8:I$94,'calc.rank'!$A24)</f>
        <v>0</v>
      </c>
      <c r="U24" s="22">
        <f>COUNTIF('enter-data'!J$8:J$94,'calc.rank'!$A24)</f>
        <v>0</v>
      </c>
      <c r="V24" s="10">
        <f>COUNTIF('enter-data'!K$8:K$94,'calc.rank'!$A24)</f>
        <v>0</v>
      </c>
      <c r="W24" s="30">
        <f>COUNTIF('enter-data'!L$8:L$94,'calc.rank'!$A24)</f>
        <v>0</v>
      </c>
      <c r="X24" s="22">
        <f>COUNTIF('enter-data'!M$8:M$94,'calc.rank'!$A24)</f>
        <v>0</v>
      </c>
      <c r="Y24" s="10">
        <f>COUNTIF('enter-data'!N$8:N$94,'calc.rank'!$A24)</f>
        <v>0</v>
      </c>
      <c r="Z24" s="30">
        <f>COUNTIF('enter-data'!O$8:O$94,'calc.rank'!$A24)</f>
        <v>0</v>
      </c>
      <c r="AA24" s="22">
        <f>COUNTIF('enter-data'!P$8:P$94,'calc.rank'!$A24)</f>
        <v>0</v>
      </c>
      <c r="AB24" s="10">
        <f>COUNTIF('enter-data'!Q$8:Q$94,'calc.rank'!$A24)</f>
        <v>0</v>
      </c>
      <c r="AC24" s="30">
        <f>COUNTIF('enter-data'!R$8:R$94,'calc.rank'!$A24)</f>
        <v>1</v>
      </c>
      <c r="AD24" s="22">
        <f>COUNTIF('enter-data'!S$8:S$94,'calc.rank'!$A24)</f>
        <v>0</v>
      </c>
      <c r="AE24" s="10">
        <f>COUNTIF('enter-data'!T$8:T$94,'calc.rank'!$A24)</f>
        <v>0</v>
      </c>
      <c r="AF24" s="30">
        <f>COUNTIF('enter-data'!U$8:U$94,'calc.rank'!$A24)</f>
        <v>0</v>
      </c>
      <c r="AG24" s="22">
        <f>COUNTIF('enter-data'!V$8:V$94,'calc.rank'!$A24)</f>
        <v>0</v>
      </c>
      <c r="AH24" s="10">
        <f>COUNTIF('enter-data'!W$8:W$94,'calc.rank'!$A24)</f>
        <v>0</v>
      </c>
      <c r="AI24" s="30">
        <f>COUNTIF('enter-data'!X$8:X$94,'calc.rank'!$A24)</f>
        <v>3</v>
      </c>
      <c r="AJ24" s="22">
        <f>COUNTIF('enter-data'!Y$8:Y$94,'calc.rank'!$A24)</f>
        <v>0</v>
      </c>
      <c r="AK24" s="10">
        <f>COUNTIF('enter-data'!Z$8:Z$94,'calc.rank'!$A24)</f>
        <v>0</v>
      </c>
      <c r="AL24" s="30">
        <f>COUNTIF('enter-data'!AA$8:AA$94,'calc.rank'!$A24)</f>
        <v>0</v>
      </c>
      <c r="AM24" s="22">
        <f>COUNTIF('enter-data'!AB$8:AB$94,'calc.rank'!$A24)</f>
        <v>0</v>
      </c>
      <c r="AN24" s="10">
        <f>COUNTIF('enter-data'!AC$8:AC$94,'calc.rank'!$A24)</f>
        <v>0</v>
      </c>
      <c r="AO24" s="30">
        <f>COUNTIF('enter-data'!AD$8:AD$94,'calc.rank'!$A24)</f>
        <v>0</v>
      </c>
      <c r="AP24" s="22">
        <f>COUNTIF('enter-data'!AE$8:AE$94,'calc.rank'!$A24)</f>
        <v>0</v>
      </c>
      <c r="AQ24" s="10">
        <f>COUNTIF('enter-data'!AF$8:AF$94,'calc.rank'!$A24)</f>
        <v>0</v>
      </c>
      <c r="AR24" s="23">
        <f>COUNTIF('enter-data'!AG$8:AG$94,'calc.rank'!$A24)</f>
        <v>0</v>
      </c>
      <c r="AS24" s="331"/>
      <c r="AT24" s="22">
        <f>COUNTIF('enter-data'!AI$8:AI$94,'calc.rank'!$A24)</f>
        <v>0</v>
      </c>
      <c r="AU24" s="10">
        <f>COUNTIF('enter-data'!AJ$8:AJ$94,'calc.rank'!$A24)</f>
        <v>0</v>
      </c>
      <c r="AV24" s="30">
        <f>COUNTIF('enter-data'!AK$8:AK$94,'calc.rank'!$A24)</f>
        <v>0</v>
      </c>
      <c r="AW24" s="22">
        <f>COUNTIF('enter-data'!AL$8:AL$94,'calc.rank'!$A24)</f>
        <v>0</v>
      </c>
      <c r="AX24" s="10">
        <f>COUNTIF('enter-data'!AM$8:AM$94,'calc.rank'!$A24)</f>
        <v>0</v>
      </c>
      <c r="AY24" s="30">
        <f>COUNTIF('enter-data'!AN$8:AN$94,'calc.rank'!$A24)</f>
        <v>0</v>
      </c>
      <c r="AZ24" s="22">
        <f>COUNTIF('enter-data'!AO$8:AO$94,'calc.rank'!$A24)</f>
        <v>0</v>
      </c>
      <c r="BA24" s="10">
        <f>COUNTIF('enter-data'!AP$8:AP$94,'calc.rank'!$A24)</f>
        <v>0</v>
      </c>
      <c r="BB24" s="30">
        <f>COUNTIF('enter-data'!AQ$8:AQ$94,'calc.rank'!$A24)</f>
        <v>0</v>
      </c>
      <c r="BC24" s="22">
        <f>COUNTIF('enter-data'!AR$8:AR$94,'calc.rank'!$A24)</f>
        <v>0</v>
      </c>
      <c r="BD24" s="10">
        <f>COUNTIF('enter-data'!AS$8:AS$94,'calc.rank'!$A24)</f>
        <v>0</v>
      </c>
      <c r="BE24" s="30">
        <f>COUNTIF('enter-data'!AT$8:AT$94,'calc.rank'!$A24)</f>
        <v>0</v>
      </c>
      <c r="BF24" s="22">
        <f>COUNTIF('enter-data'!AU$8:AU$94,'calc.rank'!$A24)</f>
        <v>0</v>
      </c>
      <c r="BG24" s="10">
        <f>COUNTIF('enter-data'!AV$8:AV$94,'calc.rank'!$A24)</f>
        <v>0</v>
      </c>
      <c r="BH24" s="30">
        <f>COUNTIF('enter-data'!AW$8:AW$94,'calc.rank'!$A24)</f>
        <v>1</v>
      </c>
      <c r="BI24" s="22">
        <f>COUNTIF('enter-data'!AX$8:AX$94,'calc.rank'!$A24)</f>
        <v>0</v>
      </c>
      <c r="BJ24" s="10">
        <f>COUNTIF('enter-data'!AY$8:AY$94,'calc.rank'!$A24)</f>
        <v>0</v>
      </c>
      <c r="BK24" s="30">
        <f>COUNTIF('enter-data'!AZ$8:AZ$94,'calc.rank'!$A24)</f>
        <v>0</v>
      </c>
      <c r="BL24" s="22">
        <f>COUNTIF('enter-data'!BA$8:BA$94,'calc.rank'!$A24)</f>
        <v>0</v>
      </c>
      <c r="BM24" s="10">
        <f>COUNTIF('enter-data'!BB$8:BB$94,'calc.rank'!$A24)</f>
        <v>0</v>
      </c>
      <c r="BN24" s="30">
        <f>COUNTIF('enter-data'!BC$8:BC$94,'calc.rank'!$A24)</f>
        <v>0</v>
      </c>
      <c r="BO24" s="22">
        <f>COUNTIF('enter-data'!BD$8:BD$94,'calc.rank'!$A24)</f>
        <v>0</v>
      </c>
      <c r="BP24" s="10">
        <f>COUNTIF('enter-data'!BE$8:BE$94,'calc.rank'!$A24)</f>
        <v>0</v>
      </c>
      <c r="BQ24" s="30">
        <f>COUNTIF('enter-data'!BF$8:BF$94,'calc.rank'!$A24)</f>
        <v>0</v>
      </c>
      <c r="BR24" s="22">
        <f>COUNTIF('enter-data'!BG$8:BG$94,'calc.rank'!$A24)</f>
        <v>0</v>
      </c>
      <c r="BS24" s="10">
        <f>COUNTIF('enter-data'!BH$8:BH$94,'calc.rank'!$A24)</f>
        <v>0</v>
      </c>
      <c r="BT24" s="23">
        <f>COUNTIF('enter-data'!BI$8:BI$94,'calc.rank'!$A24)</f>
        <v>0</v>
      </c>
    </row>
    <row r="25" spans="1:72" ht="18" customHeight="1" x14ac:dyDescent="0.25">
      <c r="A25" s="115" t="s">
        <v>208</v>
      </c>
      <c r="B25" s="49"/>
      <c r="C25" s="117" t="s">
        <v>224</v>
      </c>
      <c r="D25" s="108"/>
      <c r="E25" s="97">
        <f t="shared" si="14"/>
        <v>1</v>
      </c>
      <c r="F25" s="200">
        <f t="shared" si="15"/>
        <v>1</v>
      </c>
      <c r="G25" s="201">
        <f t="shared" si="16"/>
        <v>0</v>
      </c>
      <c r="H25" s="97">
        <f t="shared" si="17"/>
        <v>0</v>
      </c>
      <c r="I25" s="200">
        <f t="shared" si="18"/>
        <v>0</v>
      </c>
      <c r="J25" s="201">
        <f t="shared" si="19"/>
        <v>0</v>
      </c>
      <c r="K25" s="90">
        <f t="shared" si="20"/>
        <v>2</v>
      </c>
      <c r="L25" s="125">
        <f t="shared" si="21"/>
        <v>2</v>
      </c>
      <c r="M25" s="125">
        <f t="shared" si="22"/>
        <v>0</v>
      </c>
      <c r="N25" s="98">
        <f t="shared" si="23"/>
        <v>3</v>
      </c>
      <c r="O25" s="126">
        <f t="shared" si="24"/>
        <v>3</v>
      </c>
      <c r="P25" s="126">
        <f t="shared" si="25"/>
        <v>0</v>
      </c>
      <c r="Q25" s="78"/>
      <c r="R25" s="22">
        <f>COUNTIF('enter-data'!G$8:G$94,'calc.rank'!$A25)</f>
        <v>1</v>
      </c>
      <c r="S25" s="10">
        <f>COUNTIF('enter-data'!H$8:H$94,'calc.rank'!$A25)</f>
        <v>0</v>
      </c>
      <c r="T25" s="30">
        <f>COUNTIF('enter-data'!I$8:I$94,'calc.rank'!$A25)</f>
        <v>1</v>
      </c>
      <c r="U25" s="22">
        <f>COUNTIF('enter-data'!J$8:J$94,'calc.rank'!$A25)</f>
        <v>0</v>
      </c>
      <c r="V25" s="10">
        <f>COUNTIF('enter-data'!K$8:K$94,'calc.rank'!$A25)</f>
        <v>0</v>
      </c>
      <c r="W25" s="30">
        <f>COUNTIF('enter-data'!L$8:L$94,'calc.rank'!$A25)</f>
        <v>0</v>
      </c>
      <c r="X25" s="22">
        <f>COUNTIF('enter-data'!M$8:M$94,'calc.rank'!$A25)</f>
        <v>0</v>
      </c>
      <c r="Y25" s="10">
        <f>COUNTIF('enter-data'!N$8:N$94,'calc.rank'!$A25)</f>
        <v>0</v>
      </c>
      <c r="Z25" s="30">
        <f>COUNTIF('enter-data'!O$8:O$94,'calc.rank'!$A25)</f>
        <v>0</v>
      </c>
      <c r="AA25" s="22">
        <f>COUNTIF('enter-data'!P$8:P$94,'calc.rank'!$A25)</f>
        <v>0</v>
      </c>
      <c r="AB25" s="10">
        <f>COUNTIF('enter-data'!Q$8:Q$94,'calc.rank'!$A25)</f>
        <v>0</v>
      </c>
      <c r="AC25" s="30">
        <f>COUNTIF('enter-data'!R$8:R$94,'calc.rank'!$A25)</f>
        <v>1</v>
      </c>
      <c r="AD25" s="22">
        <f>COUNTIF('enter-data'!S$8:S$94,'calc.rank'!$A25)</f>
        <v>0</v>
      </c>
      <c r="AE25" s="10">
        <f>COUNTIF('enter-data'!T$8:T$94,'calc.rank'!$A25)</f>
        <v>0</v>
      </c>
      <c r="AF25" s="30">
        <f>COUNTIF('enter-data'!U$8:U$94,'calc.rank'!$A25)</f>
        <v>0</v>
      </c>
      <c r="AG25" s="22">
        <f>COUNTIF('enter-data'!V$8:V$94,'calc.rank'!$A25)</f>
        <v>0</v>
      </c>
      <c r="AH25" s="10">
        <f>COUNTIF('enter-data'!W$8:W$94,'calc.rank'!$A25)</f>
        <v>0</v>
      </c>
      <c r="AI25" s="30">
        <f>COUNTIF('enter-data'!X$8:X$94,'calc.rank'!$A25)</f>
        <v>0</v>
      </c>
      <c r="AJ25" s="22">
        <f>COUNTIF('enter-data'!Y$8:Y$94,'calc.rank'!$A25)</f>
        <v>0</v>
      </c>
      <c r="AK25" s="10">
        <f>COUNTIF('enter-data'!Z$8:Z$94,'calc.rank'!$A25)</f>
        <v>0</v>
      </c>
      <c r="AL25" s="30">
        <f>COUNTIF('enter-data'!AA$8:AA$94,'calc.rank'!$A25)</f>
        <v>0</v>
      </c>
      <c r="AM25" s="22">
        <f>COUNTIF('enter-data'!AB$8:AB$94,'calc.rank'!$A25)</f>
        <v>0</v>
      </c>
      <c r="AN25" s="10">
        <f>COUNTIF('enter-data'!AC$8:AC$94,'calc.rank'!$A25)</f>
        <v>0</v>
      </c>
      <c r="AO25" s="30">
        <f>COUNTIF('enter-data'!AD$8:AD$94,'calc.rank'!$A25)</f>
        <v>0</v>
      </c>
      <c r="AP25" s="22">
        <f>COUNTIF('enter-data'!AE$8:AE$94,'calc.rank'!$A25)</f>
        <v>0</v>
      </c>
      <c r="AQ25" s="10">
        <f>COUNTIF('enter-data'!AF$8:AF$94,'calc.rank'!$A25)</f>
        <v>0</v>
      </c>
      <c r="AR25" s="23">
        <f>COUNTIF('enter-data'!AG$8:AG$94,'calc.rank'!$A25)</f>
        <v>0</v>
      </c>
      <c r="AS25" s="331"/>
      <c r="AT25" s="22">
        <f>COUNTIF('enter-data'!AI$8:AI$94,'calc.rank'!$A25)</f>
        <v>0</v>
      </c>
      <c r="AU25" s="10">
        <f>COUNTIF('enter-data'!AJ$8:AJ$94,'calc.rank'!$A25)</f>
        <v>0</v>
      </c>
      <c r="AV25" s="30">
        <f>COUNTIF('enter-data'!AK$8:AK$94,'calc.rank'!$A25)</f>
        <v>0</v>
      </c>
      <c r="AW25" s="22">
        <f>COUNTIF('enter-data'!AL$8:AL$94,'calc.rank'!$A25)</f>
        <v>0</v>
      </c>
      <c r="AX25" s="10">
        <f>COUNTIF('enter-data'!AM$8:AM$94,'calc.rank'!$A25)</f>
        <v>0</v>
      </c>
      <c r="AY25" s="30">
        <f>COUNTIF('enter-data'!AN$8:AN$94,'calc.rank'!$A25)</f>
        <v>0</v>
      </c>
      <c r="AZ25" s="22">
        <f>COUNTIF('enter-data'!AO$8:AO$94,'calc.rank'!$A25)</f>
        <v>0</v>
      </c>
      <c r="BA25" s="10">
        <f>COUNTIF('enter-data'!AP$8:AP$94,'calc.rank'!$A25)</f>
        <v>0</v>
      </c>
      <c r="BB25" s="30">
        <f>COUNTIF('enter-data'!AQ$8:AQ$94,'calc.rank'!$A25)</f>
        <v>0</v>
      </c>
      <c r="BC25" s="22">
        <f>COUNTIF('enter-data'!AR$8:AR$94,'calc.rank'!$A25)</f>
        <v>0</v>
      </c>
      <c r="BD25" s="10">
        <f>COUNTIF('enter-data'!AS$8:AS$94,'calc.rank'!$A25)</f>
        <v>0</v>
      </c>
      <c r="BE25" s="30">
        <f>COUNTIF('enter-data'!AT$8:AT$94,'calc.rank'!$A25)</f>
        <v>0</v>
      </c>
      <c r="BF25" s="22">
        <f>COUNTIF('enter-data'!AU$8:AU$94,'calc.rank'!$A25)</f>
        <v>0</v>
      </c>
      <c r="BG25" s="10">
        <f>COUNTIF('enter-data'!AV$8:AV$94,'calc.rank'!$A25)</f>
        <v>0</v>
      </c>
      <c r="BH25" s="30">
        <f>COUNTIF('enter-data'!AW$8:AW$94,'calc.rank'!$A25)</f>
        <v>0</v>
      </c>
      <c r="BI25" s="22">
        <f>COUNTIF('enter-data'!AX$8:AX$94,'calc.rank'!$A25)</f>
        <v>0</v>
      </c>
      <c r="BJ25" s="10">
        <f>COUNTIF('enter-data'!AY$8:AY$94,'calc.rank'!$A25)</f>
        <v>0</v>
      </c>
      <c r="BK25" s="30">
        <f>COUNTIF('enter-data'!AZ$8:AZ$94,'calc.rank'!$A25)</f>
        <v>0</v>
      </c>
      <c r="BL25" s="22">
        <f>COUNTIF('enter-data'!BA$8:BA$94,'calc.rank'!$A25)</f>
        <v>0</v>
      </c>
      <c r="BM25" s="10">
        <f>COUNTIF('enter-data'!BB$8:BB$94,'calc.rank'!$A25)</f>
        <v>0</v>
      </c>
      <c r="BN25" s="30">
        <f>COUNTIF('enter-data'!BC$8:BC$94,'calc.rank'!$A25)</f>
        <v>0</v>
      </c>
      <c r="BO25" s="22">
        <f>COUNTIF('enter-data'!BD$8:BD$94,'calc.rank'!$A25)</f>
        <v>0</v>
      </c>
      <c r="BP25" s="10">
        <f>COUNTIF('enter-data'!BE$8:BE$94,'calc.rank'!$A25)</f>
        <v>0</v>
      </c>
      <c r="BQ25" s="30">
        <f>COUNTIF('enter-data'!BF$8:BF$94,'calc.rank'!$A25)</f>
        <v>0</v>
      </c>
      <c r="BR25" s="22">
        <f>COUNTIF('enter-data'!BG$8:BG$94,'calc.rank'!$A25)</f>
        <v>0</v>
      </c>
      <c r="BS25" s="10">
        <f>COUNTIF('enter-data'!BH$8:BH$94,'calc.rank'!$A25)</f>
        <v>0</v>
      </c>
      <c r="BT25" s="23">
        <f>COUNTIF('enter-data'!BI$8:BI$94,'calc.rank'!$A25)</f>
        <v>0</v>
      </c>
    </row>
    <row r="26" spans="1:72" ht="18" customHeight="1" x14ac:dyDescent="0.25">
      <c r="A26" s="115" t="s">
        <v>199</v>
      </c>
      <c r="B26" s="49"/>
      <c r="C26" s="117" t="s">
        <v>266</v>
      </c>
      <c r="D26" s="108"/>
      <c r="E26" s="97">
        <f t="shared" si="14"/>
        <v>1</v>
      </c>
      <c r="F26" s="200">
        <f t="shared" si="15"/>
        <v>1</v>
      </c>
      <c r="G26" s="201">
        <f t="shared" si="16"/>
        <v>0</v>
      </c>
      <c r="H26" s="97">
        <f t="shared" si="17"/>
        <v>0</v>
      </c>
      <c r="I26" s="200">
        <f t="shared" si="18"/>
        <v>0</v>
      </c>
      <c r="J26" s="201">
        <f t="shared" si="19"/>
        <v>0</v>
      </c>
      <c r="K26" s="90">
        <f t="shared" si="20"/>
        <v>0</v>
      </c>
      <c r="L26" s="125">
        <f t="shared" si="21"/>
        <v>0</v>
      </c>
      <c r="M26" s="125">
        <f t="shared" si="22"/>
        <v>0</v>
      </c>
      <c r="N26" s="98">
        <f t="shared" si="23"/>
        <v>1</v>
      </c>
      <c r="O26" s="126">
        <f t="shared" si="24"/>
        <v>1</v>
      </c>
      <c r="P26" s="126">
        <f t="shared" si="25"/>
        <v>0</v>
      </c>
      <c r="Q26" s="78"/>
      <c r="R26" s="22">
        <f>COUNTIF('enter-data'!G$8:G$94,'calc.rank'!$A26)</f>
        <v>0</v>
      </c>
      <c r="S26" s="10">
        <f>COUNTIF('enter-data'!H$8:H$94,'calc.rank'!$A26)</f>
        <v>0</v>
      </c>
      <c r="T26" s="30">
        <f>COUNTIF('enter-data'!I$8:I$94,'calc.rank'!$A26)</f>
        <v>0</v>
      </c>
      <c r="U26" s="22">
        <f>COUNTIF('enter-data'!J$8:J$94,'calc.rank'!$A26)</f>
        <v>0</v>
      </c>
      <c r="V26" s="10">
        <f>COUNTIF('enter-data'!K$8:K$94,'calc.rank'!$A26)</f>
        <v>0</v>
      </c>
      <c r="W26" s="30">
        <f>COUNTIF('enter-data'!L$8:L$94,'calc.rank'!$A26)</f>
        <v>0</v>
      </c>
      <c r="X26" s="22">
        <f>COUNTIF('enter-data'!M$8:M$94,'calc.rank'!$A26)</f>
        <v>0</v>
      </c>
      <c r="Y26" s="10">
        <f>COUNTIF('enter-data'!N$8:N$94,'calc.rank'!$A26)</f>
        <v>0</v>
      </c>
      <c r="Z26" s="30">
        <f>COUNTIF('enter-data'!O$8:O$94,'calc.rank'!$A26)</f>
        <v>0</v>
      </c>
      <c r="AA26" s="22">
        <f>COUNTIF('enter-data'!P$8:P$94,'calc.rank'!$A26)</f>
        <v>1</v>
      </c>
      <c r="AB26" s="10">
        <f>COUNTIF('enter-data'!Q$8:Q$94,'calc.rank'!$A26)</f>
        <v>0</v>
      </c>
      <c r="AC26" s="30">
        <f>COUNTIF('enter-data'!R$8:R$94,'calc.rank'!$A26)</f>
        <v>0</v>
      </c>
      <c r="AD26" s="22">
        <f>COUNTIF('enter-data'!S$8:S$94,'calc.rank'!$A26)</f>
        <v>0</v>
      </c>
      <c r="AE26" s="10">
        <f>COUNTIF('enter-data'!T$8:T$94,'calc.rank'!$A26)</f>
        <v>0</v>
      </c>
      <c r="AF26" s="30">
        <f>COUNTIF('enter-data'!U$8:U$94,'calc.rank'!$A26)</f>
        <v>0</v>
      </c>
      <c r="AG26" s="22">
        <f>COUNTIF('enter-data'!V$8:V$94,'calc.rank'!$A26)</f>
        <v>0</v>
      </c>
      <c r="AH26" s="10">
        <f>COUNTIF('enter-data'!W$8:W$94,'calc.rank'!$A26)</f>
        <v>0</v>
      </c>
      <c r="AI26" s="30">
        <f>COUNTIF('enter-data'!X$8:X$94,'calc.rank'!$A26)</f>
        <v>0</v>
      </c>
      <c r="AJ26" s="22">
        <f>COUNTIF('enter-data'!Y$8:Y$94,'calc.rank'!$A26)</f>
        <v>0</v>
      </c>
      <c r="AK26" s="10">
        <f>COUNTIF('enter-data'!Z$8:Z$94,'calc.rank'!$A26)</f>
        <v>0</v>
      </c>
      <c r="AL26" s="30">
        <f>COUNTIF('enter-data'!AA$8:AA$94,'calc.rank'!$A26)</f>
        <v>0</v>
      </c>
      <c r="AM26" s="22">
        <f>COUNTIF('enter-data'!AB$8:AB$94,'calc.rank'!$A26)</f>
        <v>0</v>
      </c>
      <c r="AN26" s="10">
        <f>COUNTIF('enter-data'!AC$8:AC$94,'calc.rank'!$A26)</f>
        <v>0</v>
      </c>
      <c r="AO26" s="30">
        <f>COUNTIF('enter-data'!AD$8:AD$94,'calc.rank'!$A26)</f>
        <v>0</v>
      </c>
      <c r="AP26" s="22">
        <f>COUNTIF('enter-data'!AE$8:AE$94,'calc.rank'!$A26)</f>
        <v>0</v>
      </c>
      <c r="AQ26" s="10">
        <f>COUNTIF('enter-data'!AF$8:AF$94,'calc.rank'!$A26)</f>
        <v>0</v>
      </c>
      <c r="AR26" s="23">
        <f>COUNTIF('enter-data'!AG$8:AG$94,'calc.rank'!$A26)</f>
        <v>0</v>
      </c>
      <c r="AS26" s="331"/>
      <c r="AT26" s="22">
        <f>COUNTIF('enter-data'!AI$8:AI$94,'calc.rank'!$A26)</f>
        <v>0</v>
      </c>
      <c r="AU26" s="10">
        <f>COUNTIF('enter-data'!AJ$8:AJ$94,'calc.rank'!$A26)</f>
        <v>0</v>
      </c>
      <c r="AV26" s="30">
        <f>COUNTIF('enter-data'!AK$8:AK$94,'calc.rank'!$A26)</f>
        <v>0</v>
      </c>
      <c r="AW26" s="22">
        <f>COUNTIF('enter-data'!AL$8:AL$94,'calc.rank'!$A26)</f>
        <v>0</v>
      </c>
      <c r="AX26" s="10">
        <f>COUNTIF('enter-data'!AM$8:AM$94,'calc.rank'!$A26)</f>
        <v>0</v>
      </c>
      <c r="AY26" s="30">
        <f>COUNTIF('enter-data'!AN$8:AN$94,'calc.rank'!$A26)</f>
        <v>0</v>
      </c>
      <c r="AZ26" s="22">
        <f>COUNTIF('enter-data'!AO$8:AO$94,'calc.rank'!$A26)</f>
        <v>0</v>
      </c>
      <c r="BA26" s="10">
        <f>COUNTIF('enter-data'!AP$8:AP$94,'calc.rank'!$A26)</f>
        <v>0</v>
      </c>
      <c r="BB26" s="30">
        <f>COUNTIF('enter-data'!AQ$8:AQ$94,'calc.rank'!$A26)</f>
        <v>0</v>
      </c>
      <c r="BC26" s="22">
        <f>COUNTIF('enter-data'!AR$8:AR$94,'calc.rank'!$A26)</f>
        <v>0</v>
      </c>
      <c r="BD26" s="10">
        <f>COUNTIF('enter-data'!AS$8:AS$94,'calc.rank'!$A26)</f>
        <v>0</v>
      </c>
      <c r="BE26" s="30">
        <f>COUNTIF('enter-data'!AT$8:AT$94,'calc.rank'!$A26)</f>
        <v>0</v>
      </c>
      <c r="BF26" s="22">
        <f>COUNTIF('enter-data'!AU$8:AU$94,'calc.rank'!$A26)</f>
        <v>0</v>
      </c>
      <c r="BG26" s="10">
        <f>COUNTIF('enter-data'!AV$8:AV$94,'calc.rank'!$A26)</f>
        <v>0</v>
      </c>
      <c r="BH26" s="30">
        <f>COUNTIF('enter-data'!AW$8:AW$94,'calc.rank'!$A26)</f>
        <v>0</v>
      </c>
      <c r="BI26" s="22">
        <f>COUNTIF('enter-data'!AX$8:AX$94,'calc.rank'!$A26)</f>
        <v>0</v>
      </c>
      <c r="BJ26" s="10">
        <f>COUNTIF('enter-data'!AY$8:AY$94,'calc.rank'!$A26)</f>
        <v>0</v>
      </c>
      <c r="BK26" s="30">
        <f>COUNTIF('enter-data'!AZ$8:AZ$94,'calc.rank'!$A26)</f>
        <v>0</v>
      </c>
      <c r="BL26" s="22">
        <f>COUNTIF('enter-data'!BA$8:BA$94,'calc.rank'!$A26)</f>
        <v>0</v>
      </c>
      <c r="BM26" s="10">
        <f>COUNTIF('enter-data'!BB$8:BB$94,'calc.rank'!$A26)</f>
        <v>0</v>
      </c>
      <c r="BN26" s="30">
        <f>COUNTIF('enter-data'!BC$8:BC$94,'calc.rank'!$A26)</f>
        <v>0</v>
      </c>
      <c r="BO26" s="22">
        <f>COUNTIF('enter-data'!BD$8:BD$94,'calc.rank'!$A26)</f>
        <v>0</v>
      </c>
      <c r="BP26" s="10">
        <f>COUNTIF('enter-data'!BE$8:BE$94,'calc.rank'!$A26)</f>
        <v>0</v>
      </c>
      <c r="BQ26" s="30">
        <f>COUNTIF('enter-data'!BF$8:BF$94,'calc.rank'!$A26)</f>
        <v>0</v>
      </c>
      <c r="BR26" s="22">
        <f>COUNTIF('enter-data'!BG$8:BG$94,'calc.rank'!$A26)</f>
        <v>0</v>
      </c>
      <c r="BS26" s="10">
        <f>COUNTIF('enter-data'!BH$8:BH$94,'calc.rank'!$A26)</f>
        <v>0</v>
      </c>
      <c r="BT26" s="23">
        <f>COUNTIF('enter-data'!BI$8:BI$94,'calc.rank'!$A26)</f>
        <v>0</v>
      </c>
    </row>
    <row r="27" spans="1:72" ht="18" customHeight="1" x14ac:dyDescent="0.25">
      <c r="A27" s="115" t="s">
        <v>204</v>
      </c>
      <c r="B27" s="49"/>
      <c r="C27" s="118" t="s">
        <v>249</v>
      </c>
      <c r="D27" s="109"/>
      <c r="E27" s="99">
        <f t="shared" si="14"/>
        <v>0</v>
      </c>
      <c r="F27" s="202">
        <f t="shared" si="15"/>
        <v>0</v>
      </c>
      <c r="G27" s="203">
        <f t="shared" si="16"/>
        <v>0</v>
      </c>
      <c r="H27" s="99">
        <f t="shared" si="17"/>
        <v>1</v>
      </c>
      <c r="I27" s="202">
        <f t="shared" si="18"/>
        <v>0</v>
      </c>
      <c r="J27" s="203">
        <f t="shared" si="19"/>
        <v>1</v>
      </c>
      <c r="K27" s="89">
        <f t="shared" si="20"/>
        <v>0</v>
      </c>
      <c r="L27" s="127">
        <f t="shared" si="21"/>
        <v>0</v>
      </c>
      <c r="M27" s="127">
        <f t="shared" si="22"/>
        <v>0</v>
      </c>
      <c r="N27" s="100">
        <f t="shared" si="23"/>
        <v>1</v>
      </c>
      <c r="O27" s="128">
        <f t="shared" si="24"/>
        <v>0</v>
      </c>
      <c r="P27" s="128">
        <f t="shared" si="25"/>
        <v>1</v>
      </c>
      <c r="Q27" s="78"/>
      <c r="R27" s="22">
        <f>COUNTIF('enter-data'!G$8:G$94,'calc.rank'!$A27)</f>
        <v>0</v>
      </c>
      <c r="S27" s="10">
        <f>COUNTIF('enter-data'!H$8:H$94,'calc.rank'!$A27)</f>
        <v>0</v>
      </c>
      <c r="T27" s="30">
        <f>COUNTIF('enter-data'!I$8:I$94,'calc.rank'!$A27)</f>
        <v>0</v>
      </c>
      <c r="U27" s="22">
        <f>COUNTIF('enter-data'!J$8:J$94,'calc.rank'!$A27)</f>
        <v>0</v>
      </c>
      <c r="V27" s="10">
        <f>COUNTIF('enter-data'!K$8:K$94,'calc.rank'!$A27)</f>
        <v>0</v>
      </c>
      <c r="W27" s="30">
        <f>COUNTIF('enter-data'!L$8:L$94,'calc.rank'!$A27)</f>
        <v>0</v>
      </c>
      <c r="X27" s="22">
        <f>COUNTIF('enter-data'!M$8:M$94,'calc.rank'!$A27)</f>
        <v>0</v>
      </c>
      <c r="Y27" s="10">
        <f>COUNTIF('enter-data'!N$8:N$94,'calc.rank'!$A27)</f>
        <v>0</v>
      </c>
      <c r="Z27" s="30">
        <f>COUNTIF('enter-data'!O$8:O$94,'calc.rank'!$A27)</f>
        <v>0</v>
      </c>
      <c r="AA27" s="22">
        <f>COUNTIF('enter-data'!P$8:P$94,'calc.rank'!$A27)</f>
        <v>0</v>
      </c>
      <c r="AB27" s="10">
        <f>COUNTIF('enter-data'!Q$8:Q$94,'calc.rank'!$A27)</f>
        <v>0</v>
      </c>
      <c r="AC27" s="30">
        <f>COUNTIF('enter-data'!R$8:R$94,'calc.rank'!$A27)</f>
        <v>0</v>
      </c>
      <c r="AD27" s="22">
        <f>COUNTIF('enter-data'!S$8:S$94,'calc.rank'!$A27)</f>
        <v>0</v>
      </c>
      <c r="AE27" s="10">
        <f>COUNTIF('enter-data'!T$8:T$94,'calc.rank'!$A27)</f>
        <v>0</v>
      </c>
      <c r="AF27" s="30">
        <f>COUNTIF('enter-data'!U$8:U$94,'calc.rank'!$A27)</f>
        <v>0</v>
      </c>
      <c r="AG27" s="22">
        <f>COUNTIF('enter-data'!V$8:V$94,'calc.rank'!$A27)</f>
        <v>0</v>
      </c>
      <c r="AH27" s="10">
        <f>COUNTIF('enter-data'!W$8:W$94,'calc.rank'!$A27)</f>
        <v>0</v>
      </c>
      <c r="AI27" s="30">
        <f>COUNTIF('enter-data'!X$8:X$94,'calc.rank'!$A27)</f>
        <v>0</v>
      </c>
      <c r="AJ27" s="22">
        <f>COUNTIF('enter-data'!Y$8:Y$94,'calc.rank'!$A27)</f>
        <v>0</v>
      </c>
      <c r="AK27" s="10">
        <f>COUNTIF('enter-data'!Z$8:Z$94,'calc.rank'!$A27)</f>
        <v>0</v>
      </c>
      <c r="AL27" s="30">
        <f>COUNTIF('enter-data'!AA$8:AA$94,'calc.rank'!$A27)</f>
        <v>0</v>
      </c>
      <c r="AM27" s="22">
        <f>COUNTIF('enter-data'!AB$8:AB$94,'calc.rank'!$A27)</f>
        <v>0</v>
      </c>
      <c r="AN27" s="10">
        <f>COUNTIF('enter-data'!AC$8:AC$94,'calc.rank'!$A27)</f>
        <v>0</v>
      </c>
      <c r="AO27" s="30">
        <f>COUNTIF('enter-data'!AD$8:AD$94,'calc.rank'!$A27)</f>
        <v>0</v>
      </c>
      <c r="AP27" s="22">
        <f>COUNTIF('enter-data'!AE$8:AE$94,'calc.rank'!$A27)</f>
        <v>0</v>
      </c>
      <c r="AQ27" s="10">
        <f>COUNTIF('enter-data'!AF$8:AF$94,'calc.rank'!$A27)</f>
        <v>0</v>
      </c>
      <c r="AR27" s="23">
        <f>COUNTIF('enter-data'!AG$8:AG$94,'calc.rank'!$A27)</f>
        <v>0</v>
      </c>
      <c r="AS27" s="331"/>
      <c r="AT27" s="22">
        <f>COUNTIF('enter-data'!AI$8:AI$94,'calc.rank'!$A27)</f>
        <v>0</v>
      </c>
      <c r="AU27" s="10">
        <f>COUNTIF('enter-data'!AJ$8:AJ$94,'calc.rank'!$A27)</f>
        <v>1</v>
      </c>
      <c r="AV27" s="30">
        <f>COUNTIF('enter-data'!AK$8:AK$94,'calc.rank'!$A27)</f>
        <v>0</v>
      </c>
      <c r="AW27" s="22">
        <f>COUNTIF('enter-data'!AL$8:AL$94,'calc.rank'!$A27)</f>
        <v>0</v>
      </c>
      <c r="AX27" s="10">
        <f>COUNTIF('enter-data'!AM$8:AM$94,'calc.rank'!$A27)</f>
        <v>0</v>
      </c>
      <c r="AY27" s="30">
        <f>COUNTIF('enter-data'!AN$8:AN$94,'calc.rank'!$A27)</f>
        <v>0</v>
      </c>
      <c r="AZ27" s="22">
        <f>COUNTIF('enter-data'!AO$8:AO$94,'calc.rank'!$A27)</f>
        <v>0</v>
      </c>
      <c r="BA27" s="10">
        <f>COUNTIF('enter-data'!AP$8:AP$94,'calc.rank'!$A27)</f>
        <v>0</v>
      </c>
      <c r="BB27" s="30">
        <f>COUNTIF('enter-data'!AQ$8:AQ$94,'calc.rank'!$A27)</f>
        <v>0</v>
      </c>
      <c r="BC27" s="22">
        <f>COUNTIF('enter-data'!AR$8:AR$94,'calc.rank'!$A27)</f>
        <v>0</v>
      </c>
      <c r="BD27" s="10">
        <f>COUNTIF('enter-data'!AS$8:AS$94,'calc.rank'!$A27)</f>
        <v>0</v>
      </c>
      <c r="BE27" s="30">
        <f>COUNTIF('enter-data'!AT$8:AT$94,'calc.rank'!$A27)</f>
        <v>0</v>
      </c>
      <c r="BF27" s="22">
        <f>COUNTIF('enter-data'!AU$8:AU$94,'calc.rank'!$A27)</f>
        <v>0</v>
      </c>
      <c r="BG27" s="10">
        <f>COUNTIF('enter-data'!AV$8:AV$94,'calc.rank'!$A27)</f>
        <v>0</v>
      </c>
      <c r="BH27" s="30">
        <f>COUNTIF('enter-data'!AW$8:AW$94,'calc.rank'!$A27)</f>
        <v>0</v>
      </c>
      <c r="BI27" s="22">
        <f>COUNTIF('enter-data'!AX$8:AX$94,'calc.rank'!$A27)</f>
        <v>0</v>
      </c>
      <c r="BJ27" s="10">
        <f>COUNTIF('enter-data'!AY$8:AY$94,'calc.rank'!$A27)</f>
        <v>0</v>
      </c>
      <c r="BK27" s="30">
        <f>COUNTIF('enter-data'!AZ$8:AZ$94,'calc.rank'!$A27)</f>
        <v>0</v>
      </c>
      <c r="BL27" s="22">
        <f>COUNTIF('enter-data'!BA$8:BA$94,'calc.rank'!$A27)</f>
        <v>0</v>
      </c>
      <c r="BM27" s="10">
        <f>COUNTIF('enter-data'!BB$8:BB$94,'calc.rank'!$A27)</f>
        <v>0</v>
      </c>
      <c r="BN27" s="30">
        <f>COUNTIF('enter-data'!BC$8:BC$94,'calc.rank'!$A27)</f>
        <v>0</v>
      </c>
      <c r="BO27" s="22">
        <f>COUNTIF('enter-data'!BD$8:BD$94,'calc.rank'!$A27)</f>
        <v>0</v>
      </c>
      <c r="BP27" s="10">
        <f>COUNTIF('enter-data'!BE$8:BE$94,'calc.rank'!$A27)</f>
        <v>0</v>
      </c>
      <c r="BQ27" s="30">
        <f>COUNTIF('enter-data'!BF$8:BF$94,'calc.rank'!$A27)</f>
        <v>0</v>
      </c>
      <c r="BR27" s="22">
        <f>COUNTIF('enter-data'!BG$8:BG$94,'calc.rank'!$A27)</f>
        <v>0</v>
      </c>
      <c r="BS27" s="10">
        <f>COUNTIF('enter-data'!BH$8:BH$94,'calc.rank'!$A27)</f>
        <v>0</v>
      </c>
      <c r="BT27" s="23">
        <f>COUNTIF('enter-data'!BI$8:BI$94,'calc.rank'!$A27)</f>
        <v>0</v>
      </c>
    </row>
    <row r="28" spans="1:72" ht="18" customHeight="1" x14ac:dyDescent="0.25">
      <c r="A28" s="115" t="s">
        <v>107</v>
      </c>
      <c r="B28" s="49"/>
      <c r="C28" s="117" t="s">
        <v>252</v>
      </c>
      <c r="D28" s="108"/>
      <c r="E28" s="97">
        <f t="shared" si="14"/>
        <v>0</v>
      </c>
      <c r="F28" s="200">
        <f t="shared" si="15"/>
        <v>0</v>
      </c>
      <c r="G28" s="201">
        <f t="shared" si="16"/>
        <v>0</v>
      </c>
      <c r="H28" s="97">
        <f t="shared" si="17"/>
        <v>8</v>
      </c>
      <c r="I28" s="200">
        <f t="shared" si="18"/>
        <v>8</v>
      </c>
      <c r="J28" s="201">
        <f t="shared" si="19"/>
        <v>0</v>
      </c>
      <c r="K28" s="90">
        <f t="shared" si="20"/>
        <v>2</v>
      </c>
      <c r="L28" s="125">
        <f t="shared" si="21"/>
        <v>2</v>
      </c>
      <c r="M28" s="125">
        <f t="shared" si="22"/>
        <v>0</v>
      </c>
      <c r="N28" s="98">
        <f t="shared" si="23"/>
        <v>10</v>
      </c>
      <c r="O28" s="126">
        <f t="shared" si="24"/>
        <v>10</v>
      </c>
      <c r="P28" s="126">
        <f t="shared" si="25"/>
        <v>0</v>
      </c>
      <c r="Q28" s="79"/>
      <c r="R28" s="22">
        <f>COUNTIF('enter-data'!G$8:G$94,'calc.rank'!$A28)</f>
        <v>0</v>
      </c>
      <c r="S28" s="10">
        <f>COUNTIF('enter-data'!H$8:H$94,'calc.rank'!$A28)</f>
        <v>0</v>
      </c>
      <c r="T28" s="30">
        <f>COUNTIF('enter-data'!I$8:I$94,'calc.rank'!$A28)</f>
        <v>0</v>
      </c>
      <c r="U28" s="22">
        <f>COUNTIF('enter-data'!J$8:J$94,'calc.rank'!$A28)</f>
        <v>0</v>
      </c>
      <c r="V28" s="10">
        <f>COUNTIF('enter-data'!K$8:K$94,'calc.rank'!$A28)</f>
        <v>0</v>
      </c>
      <c r="W28" s="30">
        <f>COUNTIF('enter-data'!L$8:L$94,'calc.rank'!$A28)</f>
        <v>0</v>
      </c>
      <c r="X28" s="22">
        <f>COUNTIF('enter-data'!M$8:M$94,'calc.rank'!$A28)</f>
        <v>0</v>
      </c>
      <c r="Y28" s="10">
        <f>COUNTIF('enter-data'!N$8:N$94,'calc.rank'!$A28)</f>
        <v>0</v>
      </c>
      <c r="Z28" s="30">
        <f>COUNTIF('enter-data'!O$8:O$94,'calc.rank'!$A28)</f>
        <v>0</v>
      </c>
      <c r="AA28" s="22">
        <f>COUNTIF('enter-data'!P$8:P$94,'calc.rank'!$A28)</f>
        <v>0</v>
      </c>
      <c r="AB28" s="10">
        <f>COUNTIF('enter-data'!Q$8:Q$94,'calc.rank'!$A28)</f>
        <v>0</v>
      </c>
      <c r="AC28" s="30">
        <f>COUNTIF('enter-data'!R$8:R$94,'calc.rank'!$A28)</f>
        <v>0</v>
      </c>
      <c r="AD28" s="22">
        <f>COUNTIF('enter-data'!S$8:S$94,'calc.rank'!$A28)</f>
        <v>0</v>
      </c>
      <c r="AE28" s="10">
        <f>COUNTIF('enter-data'!T$8:T$94,'calc.rank'!$A28)</f>
        <v>8</v>
      </c>
      <c r="AF28" s="30">
        <f>COUNTIF('enter-data'!U$8:U$94,'calc.rank'!$A28)</f>
        <v>1</v>
      </c>
      <c r="AG28" s="22">
        <f>COUNTIF('enter-data'!V$8:V$94,'calc.rank'!$A28)</f>
        <v>0</v>
      </c>
      <c r="AH28" s="10">
        <f>COUNTIF('enter-data'!W$8:W$94,'calc.rank'!$A28)</f>
        <v>0</v>
      </c>
      <c r="AI28" s="30">
        <f>COUNTIF('enter-data'!X$8:X$94,'calc.rank'!$A28)</f>
        <v>0</v>
      </c>
      <c r="AJ28" s="22">
        <f>COUNTIF('enter-data'!Y$8:Y$94,'calc.rank'!$A28)</f>
        <v>0</v>
      </c>
      <c r="AK28" s="10">
        <f>COUNTIF('enter-data'!Z$8:Z$94,'calc.rank'!$A28)</f>
        <v>0</v>
      </c>
      <c r="AL28" s="30">
        <f>COUNTIF('enter-data'!AA$8:AA$94,'calc.rank'!$A28)</f>
        <v>1</v>
      </c>
      <c r="AM28" s="22">
        <f>COUNTIF('enter-data'!AB$8:AB$94,'calc.rank'!$A28)</f>
        <v>0</v>
      </c>
      <c r="AN28" s="10">
        <f>COUNTIF('enter-data'!AC$8:AC$94,'calc.rank'!$A28)</f>
        <v>0</v>
      </c>
      <c r="AO28" s="30">
        <f>COUNTIF('enter-data'!AD$8:AD$94,'calc.rank'!$A28)</f>
        <v>0</v>
      </c>
      <c r="AP28" s="22">
        <f>COUNTIF('enter-data'!AE$8:AE$94,'calc.rank'!$A28)</f>
        <v>0</v>
      </c>
      <c r="AQ28" s="10">
        <f>COUNTIF('enter-data'!AF$8:AF$94,'calc.rank'!$A28)</f>
        <v>0</v>
      </c>
      <c r="AR28" s="23">
        <f>COUNTIF('enter-data'!AG$8:AG$94,'calc.rank'!$A28)</f>
        <v>0</v>
      </c>
      <c r="AS28" s="331"/>
      <c r="AT28" s="22">
        <f>COUNTIF('enter-data'!AI$8:AI$94,'calc.rank'!$A28)</f>
        <v>0</v>
      </c>
      <c r="AU28" s="10">
        <f>COUNTIF('enter-data'!AJ$8:AJ$94,'calc.rank'!$A28)</f>
        <v>0</v>
      </c>
      <c r="AV28" s="30">
        <f>COUNTIF('enter-data'!AK$8:AK$94,'calc.rank'!$A28)</f>
        <v>0</v>
      </c>
      <c r="AW28" s="22">
        <f>COUNTIF('enter-data'!AL$8:AL$94,'calc.rank'!$A28)</f>
        <v>0</v>
      </c>
      <c r="AX28" s="10">
        <f>COUNTIF('enter-data'!AM$8:AM$94,'calc.rank'!$A28)</f>
        <v>0</v>
      </c>
      <c r="AY28" s="30">
        <f>COUNTIF('enter-data'!AN$8:AN$94,'calc.rank'!$A28)</f>
        <v>0</v>
      </c>
      <c r="AZ28" s="22">
        <f>COUNTIF('enter-data'!AO$8:AO$94,'calc.rank'!$A28)</f>
        <v>0</v>
      </c>
      <c r="BA28" s="10">
        <f>COUNTIF('enter-data'!AP$8:AP$94,'calc.rank'!$A28)</f>
        <v>0</v>
      </c>
      <c r="BB28" s="30">
        <f>COUNTIF('enter-data'!AQ$8:AQ$94,'calc.rank'!$A28)</f>
        <v>0</v>
      </c>
      <c r="BC28" s="22">
        <f>COUNTIF('enter-data'!AR$8:AR$94,'calc.rank'!$A28)</f>
        <v>0</v>
      </c>
      <c r="BD28" s="10">
        <f>COUNTIF('enter-data'!AS$8:AS$94,'calc.rank'!$A28)</f>
        <v>0</v>
      </c>
      <c r="BE28" s="30">
        <f>COUNTIF('enter-data'!AT$8:AT$94,'calc.rank'!$A28)</f>
        <v>0</v>
      </c>
      <c r="BF28" s="22">
        <f>COUNTIF('enter-data'!AU$8:AU$94,'calc.rank'!$A28)</f>
        <v>0</v>
      </c>
      <c r="BG28" s="10">
        <f>COUNTIF('enter-data'!AV$8:AV$94,'calc.rank'!$A28)</f>
        <v>0</v>
      </c>
      <c r="BH28" s="30">
        <f>COUNTIF('enter-data'!AW$8:AW$94,'calc.rank'!$A28)</f>
        <v>0</v>
      </c>
      <c r="BI28" s="22">
        <f>COUNTIF('enter-data'!AX$8:AX$94,'calc.rank'!$A28)</f>
        <v>0</v>
      </c>
      <c r="BJ28" s="10">
        <f>COUNTIF('enter-data'!AY$8:AY$94,'calc.rank'!$A28)</f>
        <v>0</v>
      </c>
      <c r="BK28" s="30">
        <f>COUNTIF('enter-data'!AZ$8:AZ$94,'calc.rank'!$A28)</f>
        <v>0</v>
      </c>
      <c r="BL28" s="22">
        <f>COUNTIF('enter-data'!BA$8:BA$94,'calc.rank'!$A28)</f>
        <v>0</v>
      </c>
      <c r="BM28" s="10">
        <f>COUNTIF('enter-data'!BB$8:BB$94,'calc.rank'!$A28)</f>
        <v>0</v>
      </c>
      <c r="BN28" s="30">
        <f>COUNTIF('enter-data'!BC$8:BC$94,'calc.rank'!$A28)</f>
        <v>0</v>
      </c>
      <c r="BO28" s="22">
        <f>COUNTIF('enter-data'!BD$8:BD$94,'calc.rank'!$A28)</f>
        <v>0</v>
      </c>
      <c r="BP28" s="10">
        <f>COUNTIF('enter-data'!BE$8:BE$94,'calc.rank'!$A28)</f>
        <v>0</v>
      </c>
      <c r="BQ28" s="30">
        <f>COUNTIF('enter-data'!BF$8:BF$94,'calc.rank'!$A28)</f>
        <v>0</v>
      </c>
      <c r="BR28" s="22">
        <f>COUNTIF('enter-data'!BG$8:BG$94,'calc.rank'!$A28)</f>
        <v>0</v>
      </c>
      <c r="BS28" s="10">
        <f>COUNTIF('enter-data'!BH$8:BH$94,'calc.rank'!$A28)</f>
        <v>0</v>
      </c>
      <c r="BT28" s="23">
        <f>COUNTIF('enter-data'!BI$8:BI$94,'calc.rank'!$A28)</f>
        <v>0</v>
      </c>
    </row>
    <row r="29" spans="1:72" ht="18" customHeight="1" x14ac:dyDescent="0.25">
      <c r="A29" s="115" t="s">
        <v>205</v>
      </c>
      <c r="B29" s="49"/>
      <c r="C29" s="118" t="s">
        <v>261</v>
      </c>
      <c r="D29" s="109"/>
      <c r="E29" s="99">
        <f t="shared" si="14"/>
        <v>0</v>
      </c>
      <c r="F29" s="202">
        <f t="shared" si="15"/>
        <v>0</v>
      </c>
      <c r="G29" s="203">
        <f t="shared" si="16"/>
        <v>0</v>
      </c>
      <c r="H29" s="99">
        <f t="shared" si="17"/>
        <v>4</v>
      </c>
      <c r="I29" s="202">
        <f t="shared" si="18"/>
        <v>0</v>
      </c>
      <c r="J29" s="203">
        <f t="shared" si="19"/>
        <v>4</v>
      </c>
      <c r="K29" s="89">
        <f t="shared" si="20"/>
        <v>2</v>
      </c>
      <c r="L29" s="127">
        <f t="shared" si="21"/>
        <v>0</v>
      </c>
      <c r="M29" s="127">
        <f t="shared" si="22"/>
        <v>2</v>
      </c>
      <c r="N29" s="100">
        <f t="shared" si="23"/>
        <v>6</v>
      </c>
      <c r="O29" s="128">
        <f t="shared" si="24"/>
        <v>0</v>
      </c>
      <c r="P29" s="128">
        <f t="shared" si="25"/>
        <v>6</v>
      </c>
      <c r="Q29" s="78"/>
      <c r="R29" s="22">
        <f>COUNTIF('enter-data'!G$8:G$94,'calc.rank'!$A29)</f>
        <v>0</v>
      </c>
      <c r="S29" s="10">
        <f>COUNTIF('enter-data'!H$8:H$94,'calc.rank'!$A29)</f>
        <v>0</v>
      </c>
      <c r="T29" s="30">
        <f>COUNTIF('enter-data'!I$8:I$94,'calc.rank'!$A29)</f>
        <v>0</v>
      </c>
      <c r="U29" s="22">
        <f>COUNTIF('enter-data'!J$8:J$94,'calc.rank'!$A29)</f>
        <v>0</v>
      </c>
      <c r="V29" s="10">
        <f>COUNTIF('enter-data'!K$8:K$94,'calc.rank'!$A29)</f>
        <v>0</v>
      </c>
      <c r="W29" s="30">
        <f>COUNTIF('enter-data'!L$8:L$94,'calc.rank'!$A29)</f>
        <v>0</v>
      </c>
      <c r="X29" s="22">
        <f>COUNTIF('enter-data'!M$8:M$94,'calc.rank'!$A29)</f>
        <v>0</v>
      </c>
      <c r="Y29" s="10">
        <f>COUNTIF('enter-data'!N$8:N$94,'calc.rank'!$A29)</f>
        <v>0</v>
      </c>
      <c r="Z29" s="30">
        <f>COUNTIF('enter-data'!O$8:O$94,'calc.rank'!$A29)</f>
        <v>0</v>
      </c>
      <c r="AA29" s="22">
        <f>COUNTIF('enter-data'!P$8:P$94,'calc.rank'!$A29)</f>
        <v>0</v>
      </c>
      <c r="AB29" s="10">
        <f>COUNTIF('enter-data'!Q$8:Q$94,'calc.rank'!$A29)</f>
        <v>0</v>
      </c>
      <c r="AC29" s="30">
        <f>COUNTIF('enter-data'!R$8:R$94,'calc.rank'!$A29)</f>
        <v>0</v>
      </c>
      <c r="AD29" s="22">
        <f>COUNTIF('enter-data'!S$8:S$94,'calc.rank'!$A29)</f>
        <v>0</v>
      </c>
      <c r="AE29" s="10">
        <f>COUNTIF('enter-data'!T$8:T$94,'calc.rank'!$A29)</f>
        <v>0</v>
      </c>
      <c r="AF29" s="30">
        <f>COUNTIF('enter-data'!U$8:U$94,'calc.rank'!$A29)</f>
        <v>0</v>
      </c>
      <c r="AG29" s="22">
        <f>COUNTIF('enter-data'!V$8:V$94,'calc.rank'!$A29)</f>
        <v>0</v>
      </c>
      <c r="AH29" s="10">
        <f>COUNTIF('enter-data'!W$8:W$94,'calc.rank'!$A29)</f>
        <v>0</v>
      </c>
      <c r="AI29" s="30">
        <f>COUNTIF('enter-data'!X$8:X$94,'calc.rank'!$A29)</f>
        <v>0</v>
      </c>
      <c r="AJ29" s="22">
        <f>COUNTIF('enter-data'!Y$8:Y$94,'calc.rank'!$A29)</f>
        <v>0</v>
      </c>
      <c r="AK29" s="10">
        <f>COUNTIF('enter-data'!Z$8:Z$94,'calc.rank'!$A29)</f>
        <v>0</v>
      </c>
      <c r="AL29" s="30">
        <f>COUNTIF('enter-data'!AA$8:AA$94,'calc.rank'!$A29)</f>
        <v>0</v>
      </c>
      <c r="AM29" s="22">
        <f>COUNTIF('enter-data'!AB$8:AB$94,'calc.rank'!$A29)</f>
        <v>0</v>
      </c>
      <c r="AN29" s="10">
        <f>COUNTIF('enter-data'!AC$8:AC$94,'calc.rank'!$A29)</f>
        <v>0</v>
      </c>
      <c r="AO29" s="30">
        <f>COUNTIF('enter-data'!AD$8:AD$94,'calc.rank'!$A29)</f>
        <v>0</v>
      </c>
      <c r="AP29" s="22">
        <f>COUNTIF('enter-data'!AE$8:AE$94,'calc.rank'!$A29)</f>
        <v>0</v>
      </c>
      <c r="AQ29" s="10">
        <f>COUNTIF('enter-data'!AF$8:AF$94,'calc.rank'!$A29)</f>
        <v>0</v>
      </c>
      <c r="AR29" s="23">
        <f>COUNTIF('enter-data'!AG$8:AG$94,'calc.rank'!$A29)</f>
        <v>0</v>
      </c>
      <c r="AS29" s="331"/>
      <c r="AT29" s="22">
        <f>COUNTIF('enter-data'!AI$8:AI$94,'calc.rank'!$A29)</f>
        <v>0</v>
      </c>
      <c r="AU29" s="10">
        <f>COUNTIF('enter-data'!AJ$8:AJ$94,'calc.rank'!$A29)</f>
        <v>1</v>
      </c>
      <c r="AV29" s="30">
        <f>COUNTIF('enter-data'!AK$8:AK$94,'calc.rank'!$A29)</f>
        <v>0</v>
      </c>
      <c r="AW29" s="22">
        <f>COUNTIF('enter-data'!AL$8:AL$94,'calc.rank'!$A29)</f>
        <v>0</v>
      </c>
      <c r="AX29" s="10">
        <f>COUNTIF('enter-data'!AM$8:AM$94,'calc.rank'!$A29)</f>
        <v>0</v>
      </c>
      <c r="AY29" s="30">
        <f>COUNTIF('enter-data'!AN$8:AN$94,'calc.rank'!$A29)</f>
        <v>0</v>
      </c>
      <c r="AZ29" s="22">
        <f>COUNTIF('enter-data'!AO$8:AO$94,'calc.rank'!$A29)</f>
        <v>0</v>
      </c>
      <c r="BA29" s="10">
        <f>COUNTIF('enter-data'!AP$8:AP$94,'calc.rank'!$A29)</f>
        <v>0</v>
      </c>
      <c r="BB29" s="30">
        <f>COUNTIF('enter-data'!AQ$8:AQ$94,'calc.rank'!$A29)</f>
        <v>0</v>
      </c>
      <c r="BC29" s="22">
        <f>COUNTIF('enter-data'!AR$8:AR$94,'calc.rank'!$A29)</f>
        <v>0</v>
      </c>
      <c r="BD29" s="10">
        <f>COUNTIF('enter-data'!AS$8:AS$94,'calc.rank'!$A29)</f>
        <v>0</v>
      </c>
      <c r="BE29" s="30">
        <f>COUNTIF('enter-data'!AT$8:AT$94,'calc.rank'!$A29)</f>
        <v>2</v>
      </c>
      <c r="BF29" s="22">
        <f>COUNTIF('enter-data'!AU$8:AU$94,'calc.rank'!$A29)</f>
        <v>0</v>
      </c>
      <c r="BG29" s="10">
        <f>COUNTIF('enter-data'!AV$8:AV$94,'calc.rank'!$A29)</f>
        <v>0</v>
      </c>
      <c r="BH29" s="30">
        <f>COUNTIF('enter-data'!AW$8:AW$94,'calc.rank'!$A29)</f>
        <v>0</v>
      </c>
      <c r="BI29" s="22">
        <f>COUNTIF('enter-data'!AX$8:AX$94,'calc.rank'!$A29)</f>
        <v>0</v>
      </c>
      <c r="BJ29" s="10">
        <f>COUNTIF('enter-data'!AY$8:AY$94,'calc.rank'!$A29)</f>
        <v>0</v>
      </c>
      <c r="BK29" s="30">
        <f>COUNTIF('enter-data'!AZ$8:AZ$94,'calc.rank'!$A29)</f>
        <v>0</v>
      </c>
      <c r="BL29" s="22">
        <f>COUNTIF('enter-data'!BA$8:BA$94,'calc.rank'!$A29)</f>
        <v>0</v>
      </c>
      <c r="BM29" s="10">
        <f>COUNTIF('enter-data'!BB$8:BB$94,'calc.rank'!$A29)</f>
        <v>1</v>
      </c>
      <c r="BN29" s="30">
        <f>COUNTIF('enter-data'!BC$8:BC$94,'calc.rank'!$A29)</f>
        <v>0</v>
      </c>
      <c r="BO29" s="22">
        <f>COUNTIF('enter-data'!BD$8:BD$94,'calc.rank'!$A29)</f>
        <v>0</v>
      </c>
      <c r="BP29" s="10">
        <f>COUNTIF('enter-data'!BE$8:BE$94,'calc.rank'!$A29)</f>
        <v>1</v>
      </c>
      <c r="BQ29" s="30">
        <f>COUNTIF('enter-data'!BF$8:BF$94,'calc.rank'!$A29)</f>
        <v>0</v>
      </c>
      <c r="BR29" s="22">
        <f>COUNTIF('enter-data'!BG$8:BG$94,'calc.rank'!$A29)</f>
        <v>0</v>
      </c>
      <c r="BS29" s="10">
        <f>COUNTIF('enter-data'!BH$8:BH$94,'calc.rank'!$A29)</f>
        <v>1</v>
      </c>
      <c r="BT29" s="23">
        <f>COUNTIF('enter-data'!BI$8:BI$94,'calc.rank'!$A29)</f>
        <v>0</v>
      </c>
    </row>
    <row r="30" spans="1:72" ht="18" customHeight="1" x14ac:dyDescent="0.25">
      <c r="A30" s="115" t="s">
        <v>201</v>
      </c>
      <c r="B30" s="49"/>
      <c r="C30" s="117" t="s">
        <v>338</v>
      </c>
      <c r="D30" s="108"/>
      <c r="E30" s="97">
        <f t="shared" si="14"/>
        <v>0</v>
      </c>
      <c r="F30" s="200">
        <f t="shared" si="15"/>
        <v>0</v>
      </c>
      <c r="G30" s="201">
        <f t="shared" si="16"/>
        <v>0</v>
      </c>
      <c r="H30" s="97">
        <f t="shared" si="17"/>
        <v>1</v>
      </c>
      <c r="I30" s="200">
        <f t="shared" si="18"/>
        <v>0</v>
      </c>
      <c r="J30" s="201">
        <f t="shared" si="19"/>
        <v>1</v>
      </c>
      <c r="K30" s="90">
        <f t="shared" si="20"/>
        <v>3</v>
      </c>
      <c r="L30" s="125">
        <f t="shared" si="21"/>
        <v>0</v>
      </c>
      <c r="M30" s="125">
        <f t="shared" si="22"/>
        <v>3</v>
      </c>
      <c r="N30" s="98">
        <f t="shared" si="23"/>
        <v>4</v>
      </c>
      <c r="O30" s="126">
        <f t="shared" si="24"/>
        <v>0</v>
      </c>
      <c r="P30" s="126">
        <f t="shared" si="25"/>
        <v>4</v>
      </c>
      <c r="Q30" s="78"/>
      <c r="R30" s="22">
        <f>COUNTIF('enter-data'!G$8:G$94,'calc.rank'!$A30)</f>
        <v>0</v>
      </c>
      <c r="S30" s="10">
        <f>COUNTIF('enter-data'!H$8:H$94,'calc.rank'!$A30)</f>
        <v>0</v>
      </c>
      <c r="T30" s="30">
        <f>COUNTIF('enter-data'!I$8:I$94,'calc.rank'!$A30)</f>
        <v>0</v>
      </c>
      <c r="U30" s="22">
        <f>COUNTIF('enter-data'!J$8:J$94,'calc.rank'!$A30)</f>
        <v>0</v>
      </c>
      <c r="V30" s="10">
        <f>COUNTIF('enter-data'!K$8:K$94,'calc.rank'!$A30)</f>
        <v>0</v>
      </c>
      <c r="W30" s="30">
        <f>COUNTIF('enter-data'!L$8:L$94,'calc.rank'!$A30)</f>
        <v>0</v>
      </c>
      <c r="X30" s="22">
        <f>COUNTIF('enter-data'!M$8:M$94,'calc.rank'!$A30)</f>
        <v>0</v>
      </c>
      <c r="Y30" s="10">
        <f>COUNTIF('enter-data'!N$8:N$94,'calc.rank'!$A30)</f>
        <v>0</v>
      </c>
      <c r="Z30" s="30">
        <f>COUNTIF('enter-data'!O$8:O$94,'calc.rank'!$A30)</f>
        <v>0</v>
      </c>
      <c r="AA30" s="22">
        <f>COUNTIF('enter-data'!P$8:P$94,'calc.rank'!$A30)</f>
        <v>0</v>
      </c>
      <c r="AB30" s="10">
        <f>COUNTIF('enter-data'!Q$8:Q$94,'calc.rank'!$A30)</f>
        <v>0</v>
      </c>
      <c r="AC30" s="30">
        <f>COUNTIF('enter-data'!R$8:R$94,'calc.rank'!$A30)</f>
        <v>0</v>
      </c>
      <c r="AD30" s="22">
        <f>COUNTIF('enter-data'!S$8:S$94,'calc.rank'!$A30)</f>
        <v>0</v>
      </c>
      <c r="AE30" s="10">
        <f>COUNTIF('enter-data'!T$8:T$94,'calc.rank'!$A30)</f>
        <v>0</v>
      </c>
      <c r="AF30" s="30">
        <f>COUNTIF('enter-data'!U$8:U$94,'calc.rank'!$A30)</f>
        <v>0</v>
      </c>
      <c r="AG30" s="22">
        <f>COUNTIF('enter-data'!V$8:V$94,'calc.rank'!$A30)</f>
        <v>0</v>
      </c>
      <c r="AH30" s="10">
        <f>COUNTIF('enter-data'!W$8:W$94,'calc.rank'!$A30)</f>
        <v>0</v>
      </c>
      <c r="AI30" s="30">
        <f>COUNTIF('enter-data'!X$8:X$94,'calc.rank'!$A30)</f>
        <v>0</v>
      </c>
      <c r="AJ30" s="22">
        <f>COUNTIF('enter-data'!Y$8:Y$94,'calc.rank'!$A30)</f>
        <v>0</v>
      </c>
      <c r="AK30" s="10">
        <f>COUNTIF('enter-data'!Z$8:Z$94,'calc.rank'!$A30)</f>
        <v>0</v>
      </c>
      <c r="AL30" s="30">
        <f>COUNTIF('enter-data'!AA$8:AA$94,'calc.rank'!$A30)</f>
        <v>0</v>
      </c>
      <c r="AM30" s="22">
        <f>COUNTIF('enter-data'!AB$8:AB$94,'calc.rank'!$A30)</f>
        <v>0</v>
      </c>
      <c r="AN30" s="10">
        <f>COUNTIF('enter-data'!AC$8:AC$94,'calc.rank'!$A30)</f>
        <v>0</v>
      </c>
      <c r="AO30" s="30">
        <f>COUNTIF('enter-data'!AD$8:AD$94,'calc.rank'!$A30)</f>
        <v>0</v>
      </c>
      <c r="AP30" s="22">
        <f>COUNTIF('enter-data'!AE$8:AE$94,'calc.rank'!$A30)</f>
        <v>0</v>
      </c>
      <c r="AQ30" s="10">
        <f>COUNTIF('enter-data'!AF$8:AF$94,'calc.rank'!$A30)</f>
        <v>0</v>
      </c>
      <c r="AR30" s="23">
        <f>COUNTIF('enter-data'!AG$8:AG$94,'calc.rank'!$A30)</f>
        <v>0</v>
      </c>
      <c r="AS30" s="331"/>
      <c r="AT30" s="22">
        <f>COUNTIF('enter-data'!AI$8:AI$94,'calc.rank'!$A30)</f>
        <v>0</v>
      </c>
      <c r="AU30" s="10">
        <f>COUNTIF('enter-data'!AJ$8:AJ$94,'calc.rank'!$A30)</f>
        <v>0</v>
      </c>
      <c r="AV30" s="30">
        <f>COUNTIF('enter-data'!AK$8:AK$94,'calc.rank'!$A30)</f>
        <v>0</v>
      </c>
      <c r="AW30" s="22">
        <f>COUNTIF('enter-data'!AL$8:AL$94,'calc.rank'!$A30)</f>
        <v>0</v>
      </c>
      <c r="AX30" s="10">
        <f>COUNTIF('enter-data'!AM$8:AM$94,'calc.rank'!$A30)</f>
        <v>0</v>
      </c>
      <c r="AY30" s="30">
        <f>COUNTIF('enter-data'!AN$8:AN$94,'calc.rank'!$A30)</f>
        <v>0</v>
      </c>
      <c r="AZ30" s="22">
        <f>COUNTIF('enter-data'!AO$8:AO$94,'calc.rank'!$A30)</f>
        <v>0</v>
      </c>
      <c r="BA30" s="10">
        <f>COUNTIF('enter-data'!AP$8:AP$94,'calc.rank'!$A30)</f>
        <v>0</v>
      </c>
      <c r="BB30" s="30">
        <f>COUNTIF('enter-data'!AQ$8:AQ$94,'calc.rank'!$A30)</f>
        <v>1</v>
      </c>
      <c r="BC30" s="22">
        <f>COUNTIF('enter-data'!AR$8:AR$94,'calc.rank'!$A30)</f>
        <v>0</v>
      </c>
      <c r="BD30" s="10">
        <f>COUNTIF('enter-data'!AS$8:AS$94,'calc.rank'!$A30)</f>
        <v>0</v>
      </c>
      <c r="BE30" s="30">
        <f>COUNTIF('enter-data'!AT$8:AT$94,'calc.rank'!$A30)</f>
        <v>1</v>
      </c>
      <c r="BF30" s="22">
        <f>COUNTIF('enter-data'!AU$8:AU$94,'calc.rank'!$A30)</f>
        <v>0</v>
      </c>
      <c r="BG30" s="10">
        <f>COUNTIF('enter-data'!AV$8:AV$94,'calc.rank'!$A30)</f>
        <v>0</v>
      </c>
      <c r="BH30" s="30">
        <f>COUNTIF('enter-data'!AW$8:AW$94,'calc.rank'!$A30)</f>
        <v>1</v>
      </c>
      <c r="BI30" s="22">
        <f>COUNTIF('enter-data'!AX$8:AX$94,'calc.rank'!$A30)</f>
        <v>0</v>
      </c>
      <c r="BJ30" s="10">
        <f>COUNTIF('enter-data'!AY$8:AY$94,'calc.rank'!$A30)</f>
        <v>1</v>
      </c>
      <c r="BK30" s="30">
        <f>COUNTIF('enter-data'!AZ$8:AZ$94,'calc.rank'!$A30)</f>
        <v>0</v>
      </c>
      <c r="BL30" s="22">
        <f>COUNTIF('enter-data'!BA$8:BA$94,'calc.rank'!$A30)</f>
        <v>0</v>
      </c>
      <c r="BM30" s="10">
        <f>COUNTIF('enter-data'!BB$8:BB$94,'calc.rank'!$A30)</f>
        <v>0</v>
      </c>
      <c r="BN30" s="30">
        <f>COUNTIF('enter-data'!BC$8:BC$94,'calc.rank'!$A30)</f>
        <v>0</v>
      </c>
      <c r="BO30" s="22">
        <f>COUNTIF('enter-data'!BD$8:BD$94,'calc.rank'!$A30)</f>
        <v>0</v>
      </c>
      <c r="BP30" s="10">
        <f>COUNTIF('enter-data'!BE$8:BE$94,'calc.rank'!$A30)</f>
        <v>0</v>
      </c>
      <c r="BQ30" s="30">
        <f>COUNTIF('enter-data'!BF$8:BF$94,'calc.rank'!$A30)</f>
        <v>0</v>
      </c>
      <c r="BR30" s="22">
        <f>COUNTIF('enter-data'!BG$8:BG$94,'calc.rank'!$A30)</f>
        <v>0</v>
      </c>
      <c r="BS30" s="10">
        <f>COUNTIF('enter-data'!BH$8:BH$94,'calc.rank'!$A30)</f>
        <v>0</v>
      </c>
      <c r="BT30" s="23">
        <f>COUNTIF('enter-data'!BI$8:BI$94,'calc.rank'!$A30)</f>
        <v>0</v>
      </c>
    </row>
    <row r="31" spans="1:72" ht="18" customHeight="1" x14ac:dyDescent="0.25">
      <c r="A31" s="115" t="s">
        <v>207</v>
      </c>
      <c r="B31" s="49"/>
      <c r="C31" s="117" t="s">
        <v>304</v>
      </c>
      <c r="D31" s="108"/>
      <c r="E31" s="97">
        <f t="shared" si="14"/>
        <v>0</v>
      </c>
      <c r="F31" s="200">
        <f t="shared" si="15"/>
        <v>0</v>
      </c>
      <c r="G31" s="201">
        <f t="shared" si="16"/>
        <v>0</v>
      </c>
      <c r="H31" s="97">
        <f t="shared" si="17"/>
        <v>1</v>
      </c>
      <c r="I31" s="200">
        <f t="shared" si="18"/>
        <v>0</v>
      </c>
      <c r="J31" s="201">
        <f t="shared" si="19"/>
        <v>1</v>
      </c>
      <c r="K31" s="90">
        <f t="shared" si="20"/>
        <v>1</v>
      </c>
      <c r="L31" s="125">
        <f t="shared" si="21"/>
        <v>0</v>
      </c>
      <c r="M31" s="125">
        <f t="shared" si="22"/>
        <v>1</v>
      </c>
      <c r="N31" s="98">
        <f t="shared" si="23"/>
        <v>2</v>
      </c>
      <c r="O31" s="126">
        <f t="shared" si="24"/>
        <v>0</v>
      </c>
      <c r="P31" s="126">
        <f t="shared" si="25"/>
        <v>2</v>
      </c>
      <c r="Q31" s="78"/>
      <c r="R31" s="22">
        <f>COUNTIF('enter-data'!G$8:G$94,'calc.rank'!$A31)</f>
        <v>0</v>
      </c>
      <c r="S31" s="10">
        <f>COUNTIF('enter-data'!H$8:H$94,'calc.rank'!$A31)</f>
        <v>0</v>
      </c>
      <c r="T31" s="30">
        <f>COUNTIF('enter-data'!I$8:I$94,'calc.rank'!$A31)</f>
        <v>0</v>
      </c>
      <c r="U31" s="22">
        <f>COUNTIF('enter-data'!J$8:J$94,'calc.rank'!$A31)</f>
        <v>0</v>
      </c>
      <c r="V31" s="10">
        <f>COUNTIF('enter-data'!K$8:K$94,'calc.rank'!$A31)</f>
        <v>0</v>
      </c>
      <c r="W31" s="30">
        <f>COUNTIF('enter-data'!L$8:L$94,'calc.rank'!$A31)</f>
        <v>0</v>
      </c>
      <c r="X31" s="22">
        <f>COUNTIF('enter-data'!M$8:M$94,'calc.rank'!$A31)</f>
        <v>0</v>
      </c>
      <c r="Y31" s="10">
        <f>COUNTIF('enter-data'!N$8:N$94,'calc.rank'!$A31)</f>
        <v>0</v>
      </c>
      <c r="Z31" s="30">
        <f>COUNTIF('enter-data'!O$8:O$94,'calc.rank'!$A31)</f>
        <v>0</v>
      </c>
      <c r="AA31" s="22">
        <f>COUNTIF('enter-data'!P$8:P$94,'calc.rank'!$A31)</f>
        <v>0</v>
      </c>
      <c r="AB31" s="10">
        <f>COUNTIF('enter-data'!Q$8:Q$94,'calc.rank'!$A31)</f>
        <v>0</v>
      </c>
      <c r="AC31" s="30">
        <f>COUNTIF('enter-data'!R$8:R$94,'calc.rank'!$A31)</f>
        <v>0</v>
      </c>
      <c r="AD31" s="22">
        <f>COUNTIF('enter-data'!S$8:S$94,'calc.rank'!$A31)</f>
        <v>0</v>
      </c>
      <c r="AE31" s="10">
        <f>COUNTIF('enter-data'!T$8:T$94,'calc.rank'!$A31)</f>
        <v>0</v>
      </c>
      <c r="AF31" s="30">
        <f>COUNTIF('enter-data'!U$8:U$94,'calc.rank'!$A31)</f>
        <v>0</v>
      </c>
      <c r="AG31" s="22">
        <f>COUNTIF('enter-data'!V$8:V$94,'calc.rank'!$A31)</f>
        <v>0</v>
      </c>
      <c r="AH31" s="10">
        <f>COUNTIF('enter-data'!W$8:W$94,'calc.rank'!$A31)</f>
        <v>0</v>
      </c>
      <c r="AI31" s="30">
        <f>COUNTIF('enter-data'!X$8:X$94,'calc.rank'!$A31)</f>
        <v>0</v>
      </c>
      <c r="AJ31" s="22">
        <f>COUNTIF('enter-data'!Y$8:Y$94,'calc.rank'!$A31)</f>
        <v>0</v>
      </c>
      <c r="AK31" s="10">
        <f>COUNTIF('enter-data'!Z$8:Z$94,'calc.rank'!$A31)</f>
        <v>0</v>
      </c>
      <c r="AL31" s="30">
        <f>COUNTIF('enter-data'!AA$8:AA$94,'calc.rank'!$A31)</f>
        <v>0</v>
      </c>
      <c r="AM31" s="22">
        <f>COUNTIF('enter-data'!AB$8:AB$94,'calc.rank'!$A31)</f>
        <v>0</v>
      </c>
      <c r="AN31" s="10">
        <f>COUNTIF('enter-data'!AC$8:AC$94,'calc.rank'!$A31)</f>
        <v>0</v>
      </c>
      <c r="AO31" s="30">
        <f>COUNTIF('enter-data'!AD$8:AD$94,'calc.rank'!$A31)</f>
        <v>0</v>
      </c>
      <c r="AP31" s="22">
        <f>COUNTIF('enter-data'!AE$8:AE$94,'calc.rank'!$A31)</f>
        <v>0</v>
      </c>
      <c r="AQ31" s="10">
        <f>COUNTIF('enter-data'!AF$8:AF$94,'calc.rank'!$A31)</f>
        <v>0</v>
      </c>
      <c r="AR31" s="23">
        <f>COUNTIF('enter-data'!AG$8:AG$94,'calc.rank'!$A31)</f>
        <v>0</v>
      </c>
      <c r="AS31" s="331"/>
      <c r="AT31" s="22">
        <f>COUNTIF('enter-data'!AI$8:AI$94,'calc.rank'!$A31)</f>
        <v>0</v>
      </c>
      <c r="AU31" s="10">
        <f>COUNTIF('enter-data'!AJ$8:AJ$94,'calc.rank'!$A31)</f>
        <v>0</v>
      </c>
      <c r="AV31" s="30">
        <f>COUNTIF('enter-data'!AK$8:AK$94,'calc.rank'!$A31)</f>
        <v>0</v>
      </c>
      <c r="AW31" s="22">
        <f>COUNTIF('enter-data'!AL$8:AL$94,'calc.rank'!$A31)</f>
        <v>0</v>
      </c>
      <c r="AX31" s="10">
        <f>COUNTIF('enter-data'!AM$8:AM$94,'calc.rank'!$A31)</f>
        <v>0</v>
      </c>
      <c r="AY31" s="30">
        <f>COUNTIF('enter-data'!AN$8:AN$94,'calc.rank'!$A31)</f>
        <v>0</v>
      </c>
      <c r="AZ31" s="22">
        <f>COUNTIF('enter-data'!AO$8:AO$94,'calc.rank'!$A31)</f>
        <v>0</v>
      </c>
      <c r="BA31" s="10">
        <f>COUNTIF('enter-data'!AP$8:AP$94,'calc.rank'!$A31)</f>
        <v>0</v>
      </c>
      <c r="BB31" s="30">
        <f>COUNTIF('enter-data'!AQ$8:AQ$94,'calc.rank'!$A31)</f>
        <v>0</v>
      </c>
      <c r="BC31" s="22">
        <f>COUNTIF('enter-data'!AR$8:AR$94,'calc.rank'!$A31)</f>
        <v>0</v>
      </c>
      <c r="BD31" s="10">
        <f>COUNTIF('enter-data'!AS$8:AS$94,'calc.rank'!$A31)</f>
        <v>0</v>
      </c>
      <c r="BE31" s="30">
        <f>COUNTIF('enter-data'!AT$8:AT$94,'calc.rank'!$A31)</f>
        <v>0</v>
      </c>
      <c r="BF31" s="22">
        <f>COUNTIF('enter-data'!AU$8:AU$94,'calc.rank'!$A31)</f>
        <v>0</v>
      </c>
      <c r="BG31" s="10">
        <f>COUNTIF('enter-data'!AV$8:AV$94,'calc.rank'!$A31)</f>
        <v>1</v>
      </c>
      <c r="BH31" s="30">
        <f>COUNTIF('enter-data'!AW$8:AW$94,'calc.rank'!$A31)</f>
        <v>1</v>
      </c>
      <c r="BI31" s="22">
        <f>COUNTIF('enter-data'!AX$8:AX$94,'calc.rank'!$A31)</f>
        <v>0</v>
      </c>
      <c r="BJ31" s="10">
        <f>COUNTIF('enter-data'!AY$8:AY$94,'calc.rank'!$A31)</f>
        <v>0</v>
      </c>
      <c r="BK31" s="30">
        <f>COUNTIF('enter-data'!AZ$8:AZ$94,'calc.rank'!$A31)</f>
        <v>0</v>
      </c>
      <c r="BL31" s="22">
        <f>COUNTIF('enter-data'!BA$8:BA$94,'calc.rank'!$A31)</f>
        <v>0</v>
      </c>
      <c r="BM31" s="10">
        <f>COUNTIF('enter-data'!BB$8:BB$94,'calc.rank'!$A31)</f>
        <v>0</v>
      </c>
      <c r="BN31" s="30">
        <f>COUNTIF('enter-data'!BC$8:BC$94,'calc.rank'!$A31)</f>
        <v>0</v>
      </c>
      <c r="BO31" s="22">
        <f>COUNTIF('enter-data'!BD$8:BD$94,'calc.rank'!$A31)</f>
        <v>0</v>
      </c>
      <c r="BP31" s="10">
        <f>COUNTIF('enter-data'!BE$8:BE$94,'calc.rank'!$A31)</f>
        <v>0</v>
      </c>
      <c r="BQ31" s="30">
        <f>COUNTIF('enter-data'!BF$8:BF$94,'calc.rank'!$A31)</f>
        <v>0</v>
      </c>
      <c r="BR31" s="22">
        <f>COUNTIF('enter-data'!BG$8:BG$94,'calc.rank'!$A31)</f>
        <v>0</v>
      </c>
      <c r="BS31" s="10">
        <f>COUNTIF('enter-data'!BH$8:BH$94,'calc.rank'!$A31)</f>
        <v>0</v>
      </c>
      <c r="BT31" s="23">
        <f>COUNTIF('enter-data'!BI$8:BI$94,'calc.rank'!$A31)</f>
        <v>0</v>
      </c>
    </row>
    <row r="32" spans="1:72" ht="18" customHeight="1" x14ac:dyDescent="0.25">
      <c r="A32" s="115" t="s">
        <v>28</v>
      </c>
      <c r="B32" s="49"/>
      <c r="C32" s="118" t="s">
        <v>225</v>
      </c>
      <c r="D32" s="109"/>
      <c r="E32" s="99">
        <f t="shared" si="14"/>
        <v>0</v>
      </c>
      <c r="F32" s="202">
        <f t="shared" si="15"/>
        <v>0</v>
      </c>
      <c r="G32" s="203">
        <f t="shared" si="16"/>
        <v>0</v>
      </c>
      <c r="H32" s="99">
        <f t="shared" si="17"/>
        <v>1</v>
      </c>
      <c r="I32" s="202">
        <f t="shared" si="18"/>
        <v>0</v>
      </c>
      <c r="J32" s="203">
        <f t="shared" si="19"/>
        <v>1</v>
      </c>
      <c r="K32" s="89">
        <f t="shared" si="20"/>
        <v>1</v>
      </c>
      <c r="L32" s="127">
        <f t="shared" si="21"/>
        <v>0</v>
      </c>
      <c r="M32" s="127">
        <f t="shared" si="22"/>
        <v>1</v>
      </c>
      <c r="N32" s="100">
        <f t="shared" si="23"/>
        <v>2</v>
      </c>
      <c r="O32" s="128">
        <f t="shared" si="24"/>
        <v>0</v>
      </c>
      <c r="P32" s="128">
        <f t="shared" si="25"/>
        <v>2</v>
      </c>
      <c r="Q32" s="78"/>
      <c r="R32" s="22">
        <f>COUNTIF('enter-data'!G$8:G$94,'calc.rank'!$A32)</f>
        <v>0</v>
      </c>
      <c r="S32" s="10">
        <f>COUNTIF('enter-data'!H$8:H$94,'calc.rank'!$A32)</f>
        <v>0</v>
      </c>
      <c r="T32" s="30">
        <f>COUNTIF('enter-data'!I$8:I$94,'calc.rank'!$A32)</f>
        <v>0</v>
      </c>
      <c r="U32" s="22">
        <f>COUNTIF('enter-data'!J$8:J$94,'calc.rank'!$A32)</f>
        <v>0</v>
      </c>
      <c r="V32" s="10">
        <f>COUNTIF('enter-data'!K$8:K$94,'calc.rank'!$A32)</f>
        <v>0</v>
      </c>
      <c r="W32" s="30">
        <f>COUNTIF('enter-data'!L$8:L$94,'calc.rank'!$A32)</f>
        <v>0</v>
      </c>
      <c r="X32" s="22">
        <f>COUNTIF('enter-data'!M$8:M$94,'calc.rank'!$A32)</f>
        <v>0</v>
      </c>
      <c r="Y32" s="10">
        <f>COUNTIF('enter-data'!N$8:N$94,'calc.rank'!$A32)</f>
        <v>0</v>
      </c>
      <c r="Z32" s="30">
        <f>COUNTIF('enter-data'!O$8:O$94,'calc.rank'!$A32)</f>
        <v>0</v>
      </c>
      <c r="AA32" s="22">
        <f>COUNTIF('enter-data'!P$8:P$94,'calc.rank'!$A32)</f>
        <v>0</v>
      </c>
      <c r="AB32" s="10">
        <f>COUNTIF('enter-data'!Q$8:Q$94,'calc.rank'!$A32)</f>
        <v>0</v>
      </c>
      <c r="AC32" s="30">
        <f>COUNTIF('enter-data'!R$8:R$94,'calc.rank'!$A32)</f>
        <v>0</v>
      </c>
      <c r="AD32" s="22">
        <f>COUNTIF('enter-data'!S$8:S$94,'calc.rank'!$A32)</f>
        <v>0</v>
      </c>
      <c r="AE32" s="10">
        <f>COUNTIF('enter-data'!T$8:T$94,'calc.rank'!$A32)</f>
        <v>0</v>
      </c>
      <c r="AF32" s="30">
        <f>COUNTIF('enter-data'!U$8:U$94,'calc.rank'!$A32)</f>
        <v>0</v>
      </c>
      <c r="AG32" s="22">
        <f>COUNTIF('enter-data'!V$8:V$94,'calc.rank'!$A32)</f>
        <v>0</v>
      </c>
      <c r="AH32" s="10">
        <f>COUNTIF('enter-data'!W$8:W$94,'calc.rank'!$A32)</f>
        <v>0</v>
      </c>
      <c r="AI32" s="30">
        <f>COUNTIF('enter-data'!X$8:X$94,'calc.rank'!$A32)</f>
        <v>0</v>
      </c>
      <c r="AJ32" s="22">
        <f>COUNTIF('enter-data'!Y$8:Y$94,'calc.rank'!$A32)</f>
        <v>0</v>
      </c>
      <c r="AK32" s="10">
        <f>COUNTIF('enter-data'!Z$8:Z$94,'calc.rank'!$A32)</f>
        <v>0</v>
      </c>
      <c r="AL32" s="30">
        <f>COUNTIF('enter-data'!AA$8:AA$94,'calc.rank'!$A32)</f>
        <v>0</v>
      </c>
      <c r="AM32" s="22">
        <f>COUNTIF('enter-data'!AB$8:AB$94,'calc.rank'!$A32)</f>
        <v>0</v>
      </c>
      <c r="AN32" s="10">
        <f>COUNTIF('enter-data'!AC$8:AC$94,'calc.rank'!$A32)</f>
        <v>0</v>
      </c>
      <c r="AO32" s="30">
        <f>COUNTIF('enter-data'!AD$8:AD$94,'calc.rank'!$A32)</f>
        <v>0</v>
      </c>
      <c r="AP32" s="22">
        <f>COUNTIF('enter-data'!AE$8:AE$94,'calc.rank'!$A32)</f>
        <v>0</v>
      </c>
      <c r="AQ32" s="10">
        <f>COUNTIF('enter-data'!AF$8:AF$94,'calc.rank'!$A32)</f>
        <v>0</v>
      </c>
      <c r="AR32" s="23">
        <f>COUNTIF('enter-data'!AG$8:AG$94,'calc.rank'!$A32)</f>
        <v>0</v>
      </c>
      <c r="AS32" s="331"/>
      <c r="AT32" s="22">
        <f>COUNTIF('enter-data'!AI$8:AI$94,'calc.rank'!$A32)</f>
        <v>0</v>
      </c>
      <c r="AU32" s="10">
        <f>COUNTIF('enter-data'!AJ$8:AJ$94,'calc.rank'!$A32)</f>
        <v>0</v>
      </c>
      <c r="AV32" s="30">
        <f>COUNTIF('enter-data'!AK$8:AK$94,'calc.rank'!$A32)</f>
        <v>1</v>
      </c>
      <c r="AW32" s="22">
        <f>COUNTIF('enter-data'!AL$8:AL$94,'calc.rank'!$A32)</f>
        <v>0</v>
      </c>
      <c r="AX32" s="10">
        <f>COUNTIF('enter-data'!AM$8:AM$94,'calc.rank'!$A32)</f>
        <v>0</v>
      </c>
      <c r="AY32" s="30">
        <f>COUNTIF('enter-data'!AN$8:AN$94,'calc.rank'!$A32)</f>
        <v>0</v>
      </c>
      <c r="AZ32" s="22">
        <f>COUNTIF('enter-data'!AO$8:AO$94,'calc.rank'!$A32)</f>
        <v>0</v>
      </c>
      <c r="BA32" s="10">
        <f>COUNTIF('enter-data'!AP$8:AP$94,'calc.rank'!$A32)</f>
        <v>0</v>
      </c>
      <c r="BB32" s="30">
        <f>COUNTIF('enter-data'!AQ$8:AQ$94,'calc.rank'!$A32)</f>
        <v>0</v>
      </c>
      <c r="BC32" s="22">
        <f>COUNTIF('enter-data'!AR$8:AR$94,'calc.rank'!$A32)</f>
        <v>0</v>
      </c>
      <c r="BD32" s="10">
        <f>COUNTIF('enter-data'!AS$8:AS$94,'calc.rank'!$A32)</f>
        <v>0</v>
      </c>
      <c r="BE32" s="30">
        <f>COUNTIF('enter-data'!AT$8:AT$94,'calc.rank'!$A32)</f>
        <v>0</v>
      </c>
      <c r="BF32" s="22">
        <f>COUNTIF('enter-data'!AU$8:AU$94,'calc.rank'!$A32)</f>
        <v>0</v>
      </c>
      <c r="BG32" s="10">
        <f>COUNTIF('enter-data'!AV$8:AV$94,'calc.rank'!$A32)</f>
        <v>1</v>
      </c>
      <c r="BH32" s="30">
        <f>COUNTIF('enter-data'!AW$8:AW$94,'calc.rank'!$A32)</f>
        <v>0</v>
      </c>
      <c r="BI32" s="22">
        <f>COUNTIF('enter-data'!AX$8:AX$94,'calc.rank'!$A32)</f>
        <v>0</v>
      </c>
      <c r="BJ32" s="10">
        <f>COUNTIF('enter-data'!AY$8:AY$94,'calc.rank'!$A32)</f>
        <v>0</v>
      </c>
      <c r="BK32" s="30">
        <f>COUNTIF('enter-data'!AZ$8:AZ$94,'calc.rank'!$A32)</f>
        <v>0</v>
      </c>
      <c r="BL32" s="22">
        <f>COUNTIF('enter-data'!BA$8:BA$94,'calc.rank'!$A32)</f>
        <v>0</v>
      </c>
      <c r="BM32" s="10">
        <f>COUNTIF('enter-data'!BB$8:BB$94,'calc.rank'!$A32)</f>
        <v>0</v>
      </c>
      <c r="BN32" s="30">
        <f>COUNTIF('enter-data'!BC$8:BC$94,'calc.rank'!$A32)</f>
        <v>0</v>
      </c>
      <c r="BO32" s="22">
        <f>COUNTIF('enter-data'!BD$8:BD$94,'calc.rank'!$A32)</f>
        <v>0</v>
      </c>
      <c r="BP32" s="10">
        <f>COUNTIF('enter-data'!BE$8:BE$94,'calc.rank'!$A32)</f>
        <v>0</v>
      </c>
      <c r="BQ32" s="30">
        <f>COUNTIF('enter-data'!BF$8:BF$94,'calc.rank'!$A32)</f>
        <v>0</v>
      </c>
      <c r="BR32" s="22">
        <f>COUNTIF('enter-data'!BG$8:BG$94,'calc.rank'!$A32)</f>
        <v>0</v>
      </c>
      <c r="BS32" s="10">
        <f>COUNTIF('enter-data'!BH$8:BH$94,'calc.rank'!$A32)</f>
        <v>0</v>
      </c>
      <c r="BT32" s="23">
        <f>COUNTIF('enter-data'!BI$8:BI$94,'calc.rank'!$A32)</f>
        <v>0</v>
      </c>
    </row>
    <row r="33" spans="1:72" ht="18" customHeight="1" x14ac:dyDescent="0.25">
      <c r="A33" s="115" t="s">
        <v>209</v>
      </c>
      <c r="B33" s="49"/>
      <c r="C33" s="117" t="s">
        <v>313</v>
      </c>
      <c r="D33" s="108"/>
      <c r="E33" s="97">
        <f t="shared" si="14"/>
        <v>0</v>
      </c>
      <c r="F33" s="200">
        <f t="shared" si="15"/>
        <v>0</v>
      </c>
      <c r="G33" s="201">
        <f t="shared" si="16"/>
        <v>0</v>
      </c>
      <c r="H33" s="97">
        <f t="shared" si="17"/>
        <v>1</v>
      </c>
      <c r="I33" s="200">
        <f t="shared" si="18"/>
        <v>0</v>
      </c>
      <c r="J33" s="201">
        <f t="shared" si="19"/>
        <v>1</v>
      </c>
      <c r="K33" s="90">
        <f t="shared" si="20"/>
        <v>0</v>
      </c>
      <c r="L33" s="125">
        <f t="shared" si="21"/>
        <v>0</v>
      </c>
      <c r="M33" s="125">
        <f t="shared" si="22"/>
        <v>0</v>
      </c>
      <c r="N33" s="98">
        <f t="shared" si="23"/>
        <v>1</v>
      </c>
      <c r="O33" s="126">
        <f t="shared" si="24"/>
        <v>0</v>
      </c>
      <c r="P33" s="126">
        <f t="shared" si="25"/>
        <v>1</v>
      </c>
      <c r="Q33" s="78"/>
      <c r="R33" s="22">
        <f>COUNTIF('enter-data'!G$8:G$94,'calc.rank'!$A33)</f>
        <v>0</v>
      </c>
      <c r="S33" s="10">
        <f>COUNTIF('enter-data'!H$8:H$94,'calc.rank'!$A33)</f>
        <v>0</v>
      </c>
      <c r="T33" s="30">
        <f>COUNTIF('enter-data'!I$8:I$94,'calc.rank'!$A33)</f>
        <v>0</v>
      </c>
      <c r="U33" s="22">
        <f>COUNTIF('enter-data'!J$8:J$94,'calc.rank'!$A33)</f>
        <v>0</v>
      </c>
      <c r="V33" s="10">
        <f>COUNTIF('enter-data'!K$8:K$94,'calc.rank'!$A33)</f>
        <v>0</v>
      </c>
      <c r="W33" s="30">
        <f>COUNTIF('enter-data'!L$8:L$94,'calc.rank'!$A33)</f>
        <v>0</v>
      </c>
      <c r="X33" s="22">
        <f>COUNTIF('enter-data'!M$8:M$94,'calc.rank'!$A33)</f>
        <v>0</v>
      </c>
      <c r="Y33" s="10">
        <f>COUNTIF('enter-data'!N$8:N$94,'calc.rank'!$A33)</f>
        <v>0</v>
      </c>
      <c r="Z33" s="30">
        <f>COUNTIF('enter-data'!O$8:O$94,'calc.rank'!$A33)</f>
        <v>0</v>
      </c>
      <c r="AA33" s="22">
        <f>COUNTIF('enter-data'!P$8:P$94,'calc.rank'!$A33)</f>
        <v>0</v>
      </c>
      <c r="AB33" s="10">
        <f>COUNTIF('enter-data'!Q$8:Q$94,'calc.rank'!$A33)</f>
        <v>0</v>
      </c>
      <c r="AC33" s="30">
        <f>COUNTIF('enter-data'!R$8:R$94,'calc.rank'!$A33)</f>
        <v>0</v>
      </c>
      <c r="AD33" s="22">
        <f>COUNTIF('enter-data'!S$8:S$94,'calc.rank'!$A33)</f>
        <v>0</v>
      </c>
      <c r="AE33" s="10">
        <f>COUNTIF('enter-data'!T$8:T$94,'calc.rank'!$A33)</f>
        <v>0</v>
      </c>
      <c r="AF33" s="30">
        <f>COUNTIF('enter-data'!U$8:U$94,'calc.rank'!$A33)</f>
        <v>0</v>
      </c>
      <c r="AG33" s="22">
        <f>COUNTIF('enter-data'!V$8:V$94,'calc.rank'!$A33)</f>
        <v>0</v>
      </c>
      <c r="AH33" s="10">
        <f>COUNTIF('enter-data'!W$8:W$94,'calc.rank'!$A33)</f>
        <v>0</v>
      </c>
      <c r="AI33" s="30">
        <f>COUNTIF('enter-data'!X$8:X$94,'calc.rank'!$A33)</f>
        <v>0</v>
      </c>
      <c r="AJ33" s="22">
        <f>COUNTIF('enter-data'!Y$8:Y$94,'calc.rank'!$A33)</f>
        <v>0</v>
      </c>
      <c r="AK33" s="10">
        <f>COUNTIF('enter-data'!Z$8:Z$94,'calc.rank'!$A33)</f>
        <v>0</v>
      </c>
      <c r="AL33" s="30">
        <f>COUNTIF('enter-data'!AA$8:AA$94,'calc.rank'!$A33)</f>
        <v>0</v>
      </c>
      <c r="AM33" s="22">
        <f>COUNTIF('enter-data'!AB$8:AB$94,'calc.rank'!$A33)</f>
        <v>0</v>
      </c>
      <c r="AN33" s="10">
        <f>COUNTIF('enter-data'!AC$8:AC$94,'calc.rank'!$A33)</f>
        <v>0</v>
      </c>
      <c r="AO33" s="30">
        <f>COUNTIF('enter-data'!AD$8:AD$94,'calc.rank'!$A33)</f>
        <v>0</v>
      </c>
      <c r="AP33" s="22">
        <f>COUNTIF('enter-data'!AE$8:AE$94,'calc.rank'!$A33)</f>
        <v>0</v>
      </c>
      <c r="AQ33" s="10">
        <f>COUNTIF('enter-data'!AF$8:AF$94,'calc.rank'!$A33)</f>
        <v>0</v>
      </c>
      <c r="AR33" s="23">
        <f>COUNTIF('enter-data'!AG$8:AG$94,'calc.rank'!$A33)</f>
        <v>0</v>
      </c>
      <c r="AS33" s="331"/>
      <c r="AT33" s="22">
        <f>COUNTIF('enter-data'!AI$8:AI$94,'calc.rank'!$A33)</f>
        <v>0</v>
      </c>
      <c r="AU33" s="10">
        <f>COUNTIF('enter-data'!AJ$8:AJ$94,'calc.rank'!$A33)</f>
        <v>0</v>
      </c>
      <c r="AV33" s="30">
        <f>COUNTIF('enter-data'!AK$8:AK$94,'calc.rank'!$A33)</f>
        <v>0</v>
      </c>
      <c r="AW33" s="22">
        <f>COUNTIF('enter-data'!AL$8:AL$94,'calc.rank'!$A33)</f>
        <v>0</v>
      </c>
      <c r="AX33" s="10">
        <f>COUNTIF('enter-data'!AM$8:AM$94,'calc.rank'!$A33)</f>
        <v>0</v>
      </c>
      <c r="AY33" s="30">
        <f>COUNTIF('enter-data'!AN$8:AN$94,'calc.rank'!$A33)</f>
        <v>0</v>
      </c>
      <c r="AZ33" s="22">
        <f>COUNTIF('enter-data'!AO$8:AO$94,'calc.rank'!$A33)</f>
        <v>0</v>
      </c>
      <c r="BA33" s="10">
        <f>COUNTIF('enter-data'!AP$8:AP$94,'calc.rank'!$A33)</f>
        <v>0</v>
      </c>
      <c r="BB33" s="30">
        <f>COUNTIF('enter-data'!AQ$8:AQ$94,'calc.rank'!$A33)</f>
        <v>0</v>
      </c>
      <c r="BC33" s="22">
        <f>COUNTIF('enter-data'!AR$8:AR$94,'calc.rank'!$A33)</f>
        <v>0</v>
      </c>
      <c r="BD33" s="10">
        <f>COUNTIF('enter-data'!AS$8:AS$94,'calc.rank'!$A33)</f>
        <v>1</v>
      </c>
      <c r="BE33" s="30">
        <f>COUNTIF('enter-data'!AT$8:AT$94,'calc.rank'!$A33)</f>
        <v>0</v>
      </c>
      <c r="BF33" s="22">
        <f>COUNTIF('enter-data'!AU$8:AU$94,'calc.rank'!$A33)</f>
        <v>0</v>
      </c>
      <c r="BG33" s="10">
        <f>COUNTIF('enter-data'!AV$8:AV$94,'calc.rank'!$A33)</f>
        <v>0</v>
      </c>
      <c r="BH33" s="30">
        <f>COUNTIF('enter-data'!AW$8:AW$94,'calc.rank'!$A33)</f>
        <v>0</v>
      </c>
      <c r="BI33" s="22">
        <f>COUNTIF('enter-data'!AX$8:AX$94,'calc.rank'!$A33)</f>
        <v>0</v>
      </c>
      <c r="BJ33" s="10">
        <f>COUNTIF('enter-data'!AY$8:AY$94,'calc.rank'!$A33)</f>
        <v>0</v>
      </c>
      <c r="BK33" s="30">
        <f>COUNTIF('enter-data'!AZ$8:AZ$94,'calc.rank'!$A33)</f>
        <v>0</v>
      </c>
      <c r="BL33" s="22">
        <f>COUNTIF('enter-data'!BA$8:BA$94,'calc.rank'!$A33)</f>
        <v>0</v>
      </c>
      <c r="BM33" s="10">
        <f>COUNTIF('enter-data'!BB$8:BB$94,'calc.rank'!$A33)</f>
        <v>0</v>
      </c>
      <c r="BN33" s="30">
        <f>COUNTIF('enter-data'!BC$8:BC$94,'calc.rank'!$A33)</f>
        <v>0</v>
      </c>
      <c r="BO33" s="22">
        <f>COUNTIF('enter-data'!BD$8:BD$94,'calc.rank'!$A33)</f>
        <v>0</v>
      </c>
      <c r="BP33" s="10">
        <f>COUNTIF('enter-data'!BE$8:BE$94,'calc.rank'!$A33)</f>
        <v>0</v>
      </c>
      <c r="BQ33" s="30">
        <f>COUNTIF('enter-data'!BF$8:BF$94,'calc.rank'!$A33)</f>
        <v>0</v>
      </c>
      <c r="BR33" s="22">
        <f>COUNTIF('enter-data'!BG$8:BG$94,'calc.rank'!$A33)</f>
        <v>0</v>
      </c>
      <c r="BS33" s="10">
        <f>COUNTIF('enter-data'!BH$8:BH$94,'calc.rank'!$A33)</f>
        <v>0</v>
      </c>
      <c r="BT33" s="23">
        <f>COUNTIF('enter-data'!BI$8:BI$94,'calc.rank'!$A33)</f>
        <v>0</v>
      </c>
    </row>
    <row r="34" spans="1:72" ht="18" customHeight="1" x14ac:dyDescent="0.25">
      <c r="A34" s="115" t="s">
        <v>206</v>
      </c>
      <c r="B34" s="49"/>
      <c r="C34" s="117" t="s">
        <v>241</v>
      </c>
      <c r="D34" s="108"/>
      <c r="E34" s="97">
        <f t="shared" si="14"/>
        <v>0</v>
      </c>
      <c r="F34" s="200">
        <f t="shared" si="15"/>
        <v>0</v>
      </c>
      <c r="G34" s="201">
        <f t="shared" si="16"/>
        <v>0</v>
      </c>
      <c r="H34" s="97">
        <f t="shared" si="17"/>
        <v>0</v>
      </c>
      <c r="I34" s="200">
        <f t="shared" si="18"/>
        <v>0</v>
      </c>
      <c r="J34" s="201">
        <f t="shared" si="19"/>
        <v>0</v>
      </c>
      <c r="K34" s="90">
        <f t="shared" si="20"/>
        <v>1</v>
      </c>
      <c r="L34" s="125">
        <f t="shared" si="21"/>
        <v>1</v>
      </c>
      <c r="M34" s="125">
        <f t="shared" si="22"/>
        <v>0</v>
      </c>
      <c r="N34" s="98">
        <f t="shared" si="23"/>
        <v>1</v>
      </c>
      <c r="O34" s="126">
        <f t="shared" si="24"/>
        <v>1</v>
      </c>
      <c r="P34" s="126">
        <f t="shared" si="25"/>
        <v>0</v>
      </c>
      <c r="Q34" s="78"/>
      <c r="R34" s="22">
        <f>COUNTIF('enter-data'!G$8:G$94,'calc.rank'!$A34)</f>
        <v>0</v>
      </c>
      <c r="S34" s="10">
        <f>COUNTIF('enter-data'!H$8:H$94,'calc.rank'!$A34)</f>
        <v>0</v>
      </c>
      <c r="T34" s="30">
        <f>COUNTIF('enter-data'!I$8:I$94,'calc.rank'!$A34)</f>
        <v>0</v>
      </c>
      <c r="U34" s="22">
        <f>COUNTIF('enter-data'!J$8:J$94,'calc.rank'!$A34)</f>
        <v>0</v>
      </c>
      <c r="V34" s="10">
        <f>COUNTIF('enter-data'!K$8:K$94,'calc.rank'!$A34)</f>
        <v>0</v>
      </c>
      <c r="W34" s="30">
        <f>COUNTIF('enter-data'!L$8:L$94,'calc.rank'!$A34)</f>
        <v>0</v>
      </c>
      <c r="X34" s="22">
        <f>COUNTIF('enter-data'!M$8:M$94,'calc.rank'!$A34)</f>
        <v>0</v>
      </c>
      <c r="Y34" s="10">
        <f>COUNTIF('enter-data'!N$8:N$94,'calc.rank'!$A34)</f>
        <v>0</v>
      </c>
      <c r="Z34" s="30">
        <f>COUNTIF('enter-data'!O$8:O$94,'calc.rank'!$A34)</f>
        <v>0</v>
      </c>
      <c r="AA34" s="22">
        <f>COUNTIF('enter-data'!P$8:P$94,'calc.rank'!$A34)</f>
        <v>0</v>
      </c>
      <c r="AB34" s="10">
        <f>COUNTIF('enter-data'!Q$8:Q$94,'calc.rank'!$A34)</f>
        <v>0</v>
      </c>
      <c r="AC34" s="30">
        <f>COUNTIF('enter-data'!R$8:R$94,'calc.rank'!$A34)</f>
        <v>0</v>
      </c>
      <c r="AD34" s="22">
        <f>COUNTIF('enter-data'!S$8:S$94,'calc.rank'!$A34)</f>
        <v>0</v>
      </c>
      <c r="AE34" s="10">
        <f>COUNTIF('enter-data'!T$8:T$94,'calc.rank'!$A34)</f>
        <v>0</v>
      </c>
      <c r="AF34" s="30">
        <f>COUNTIF('enter-data'!U$8:U$94,'calc.rank'!$A34)</f>
        <v>1</v>
      </c>
      <c r="AG34" s="22">
        <f>COUNTIF('enter-data'!V$8:V$94,'calc.rank'!$A34)</f>
        <v>0</v>
      </c>
      <c r="AH34" s="10">
        <f>COUNTIF('enter-data'!W$8:W$94,'calc.rank'!$A34)</f>
        <v>0</v>
      </c>
      <c r="AI34" s="30">
        <f>COUNTIF('enter-data'!X$8:X$94,'calc.rank'!$A34)</f>
        <v>0</v>
      </c>
      <c r="AJ34" s="22">
        <f>COUNTIF('enter-data'!Y$8:Y$94,'calc.rank'!$A34)</f>
        <v>0</v>
      </c>
      <c r="AK34" s="10">
        <f>COUNTIF('enter-data'!Z$8:Z$94,'calc.rank'!$A34)</f>
        <v>0</v>
      </c>
      <c r="AL34" s="30">
        <f>COUNTIF('enter-data'!AA$8:AA$94,'calc.rank'!$A34)</f>
        <v>0</v>
      </c>
      <c r="AM34" s="22">
        <f>COUNTIF('enter-data'!AB$8:AB$94,'calc.rank'!$A34)</f>
        <v>0</v>
      </c>
      <c r="AN34" s="10">
        <f>COUNTIF('enter-data'!AC$8:AC$94,'calc.rank'!$A34)</f>
        <v>0</v>
      </c>
      <c r="AO34" s="30">
        <f>COUNTIF('enter-data'!AD$8:AD$94,'calc.rank'!$A34)</f>
        <v>0</v>
      </c>
      <c r="AP34" s="22">
        <f>COUNTIF('enter-data'!AE$8:AE$94,'calc.rank'!$A34)</f>
        <v>0</v>
      </c>
      <c r="AQ34" s="10">
        <f>COUNTIF('enter-data'!AF$8:AF$94,'calc.rank'!$A34)</f>
        <v>0</v>
      </c>
      <c r="AR34" s="23">
        <f>COUNTIF('enter-data'!AG$8:AG$94,'calc.rank'!$A34)</f>
        <v>0</v>
      </c>
      <c r="AS34" s="331"/>
      <c r="AT34" s="22">
        <f>COUNTIF('enter-data'!AI$8:AI$94,'calc.rank'!$A34)</f>
        <v>0</v>
      </c>
      <c r="AU34" s="10">
        <f>COUNTIF('enter-data'!AJ$8:AJ$94,'calc.rank'!$A34)</f>
        <v>0</v>
      </c>
      <c r="AV34" s="30">
        <f>COUNTIF('enter-data'!AK$8:AK$94,'calc.rank'!$A34)</f>
        <v>0</v>
      </c>
      <c r="AW34" s="22">
        <f>COUNTIF('enter-data'!AL$8:AL$94,'calc.rank'!$A34)</f>
        <v>0</v>
      </c>
      <c r="AX34" s="10">
        <f>COUNTIF('enter-data'!AM$8:AM$94,'calc.rank'!$A34)</f>
        <v>0</v>
      </c>
      <c r="AY34" s="30">
        <f>COUNTIF('enter-data'!AN$8:AN$94,'calc.rank'!$A34)</f>
        <v>0</v>
      </c>
      <c r="AZ34" s="22">
        <f>COUNTIF('enter-data'!AO$8:AO$94,'calc.rank'!$A34)</f>
        <v>0</v>
      </c>
      <c r="BA34" s="10">
        <f>COUNTIF('enter-data'!AP$8:AP$94,'calc.rank'!$A34)</f>
        <v>0</v>
      </c>
      <c r="BB34" s="30">
        <f>COUNTIF('enter-data'!AQ$8:AQ$94,'calc.rank'!$A34)</f>
        <v>0</v>
      </c>
      <c r="BC34" s="22">
        <f>COUNTIF('enter-data'!AR$8:AR$94,'calc.rank'!$A34)</f>
        <v>0</v>
      </c>
      <c r="BD34" s="10">
        <f>COUNTIF('enter-data'!AS$8:AS$94,'calc.rank'!$A34)</f>
        <v>0</v>
      </c>
      <c r="BE34" s="30">
        <f>COUNTIF('enter-data'!AT$8:AT$94,'calc.rank'!$A34)</f>
        <v>0</v>
      </c>
      <c r="BF34" s="22">
        <f>COUNTIF('enter-data'!AU$8:AU$94,'calc.rank'!$A34)</f>
        <v>0</v>
      </c>
      <c r="BG34" s="10">
        <f>COUNTIF('enter-data'!AV$8:AV$94,'calc.rank'!$A34)</f>
        <v>0</v>
      </c>
      <c r="BH34" s="30">
        <f>COUNTIF('enter-data'!AW$8:AW$94,'calc.rank'!$A34)</f>
        <v>0</v>
      </c>
      <c r="BI34" s="22">
        <f>COUNTIF('enter-data'!AX$8:AX$94,'calc.rank'!$A34)</f>
        <v>0</v>
      </c>
      <c r="BJ34" s="10">
        <f>COUNTIF('enter-data'!AY$8:AY$94,'calc.rank'!$A34)</f>
        <v>0</v>
      </c>
      <c r="BK34" s="30">
        <f>COUNTIF('enter-data'!AZ$8:AZ$94,'calc.rank'!$A34)</f>
        <v>0</v>
      </c>
      <c r="BL34" s="22">
        <f>COUNTIF('enter-data'!BA$8:BA$94,'calc.rank'!$A34)</f>
        <v>0</v>
      </c>
      <c r="BM34" s="10">
        <f>COUNTIF('enter-data'!BB$8:BB$94,'calc.rank'!$A34)</f>
        <v>0</v>
      </c>
      <c r="BN34" s="30">
        <f>COUNTIF('enter-data'!BC$8:BC$94,'calc.rank'!$A34)</f>
        <v>0</v>
      </c>
      <c r="BO34" s="22">
        <f>COUNTIF('enter-data'!BD$8:BD$94,'calc.rank'!$A34)</f>
        <v>0</v>
      </c>
      <c r="BP34" s="10">
        <f>COUNTIF('enter-data'!BE$8:BE$94,'calc.rank'!$A34)</f>
        <v>0</v>
      </c>
      <c r="BQ34" s="30">
        <f>COUNTIF('enter-data'!BF$8:BF$94,'calc.rank'!$A34)</f>
        <v>0</v>
      </c>
      <c r="BR34" s="22">
        <f>COUNTIF('enter-data'!BG$8:BG$94,'calc.rank'!$A34)</f>
        <v>0</v>
      </c>
      <c r="BS34" s="10">
        <f>COUNTIF('enter-data'!BH$8:BH$94,'calc.rank'!$A34)</f>
        <v>0</v>
      </c>
      <c r="BT34" s="23">
        <f>COUNTIF('enter-data'!BI$8:BI$94,'calc.rank'!$A34)</f>
        <v>0</v>
      </c>
    </row>
    <row r="35" spans="1:72" ht="18" customHeight="1" x14ac:dyDescent="0.25">
      <c r="A35" s="115" t="s">
        <v>69</v>
      </c>
      <c r="B35" s="49"/>
      <c r="C35" s="117" t="s">
        <v>243</v>
      </c>
      <c r="D35" s="108"/>
      <c r="E35" s="97">
        <f t="shared" ref="E35:E66" si="26">F35+G35</f>
        <v>0</v>
      </c>
      <c r="F35" s="200">
        <f t="shared" ref="F35:F66" si="27">R35+U35+X35+AA35+AD35+AG35+AJ35+AM35+AP35</f>
        <v>0</v>
      </c>
      <c r="G35" s="201">
        <f t="shared" ref="G35:G66" si="28">AT35+AW35+AZ35+BC35+BF35+BI35+BL35+BO35+BR35</f>
        <v>0</v>
      </c>
      <c r="H35" s="97">
        <f t="shared" ref="H35:H66" si="29">I35+J35</f>
        <v>0</v>
      </c>
      <c r="I35" s="200">
        <f t="shared" ref="I35:I66" si="30">S35+V35+Y35+AB35+AE35+AH35+AK35+AN35+AQ35</f>
        <v>0</v>
      </c>
      <c r="J35" s="201">
        <f t="shared" ref="J35:J66" si="31">AU35+AX35+BA35+BD35+BG35+BJ35+BM35+BP35+BS35</f>
        <v>0</v>
      </c>
      <c r="K35" s="90">
        <f t="shared" ref="K35:K66" si="32">L35+M35</f>
        <v>1</v>
      </c>
      <c r="L35" s="125">
        <f t="shared" ref="L35:L66" si="33">T35+W35+Z35+AC35+AF35+AI35+AL35+AO35+AR35</f>
        <v>1</v>
      </c>
      <c r="M35" s="125">
        <f t="shared" ref="M35:M66" si="34">AV35+AY35+BB35+BE35+BH35+BK35+BN35+BQ35+BT35</f>
        <v>0</v>
      </c>
      <c r="N35" s="98">
        <f t="shared" ref="N35:N66" si="35">E35+H35+K35</f>
        <v>1</v>
      </c>
      <c r="O35" s="126">
        <f t="shared" ref="O35:O66" si="36">F35+I35+L35</f>
        <v>1</v>
      </c>
      <c r="P35" s="126">
        <f t="shared" ref="P35:P66" si="37">G35+J35+M35</f>
        <v>0</v>
      </c>
      <c r="Q35" s="78"/>
      <c r="R35" s="22">
        <f>COUNTIF('enter-data'!G$8:G$94,'calc.rank'!$A35)</f>
        <v>0</v>
      </c>
      <c r="S35" s="10">
        <f>COUNTIF('enter-data'!H$8:H$94,'calc.rank'!$A35)</f>
        <v>0</v>
      </c>
      <c r="T35" s="30">
        <f>COUNTIF('enter-data'!I$8:I$94,'calc.rank'!$A35)</f>
        <v>0</v>
      </c>
      <c r="U35" s="22">
        <f>COUNTIF('enter-data'!J$8:J$94,'calc.rank'!$A35)</f>
        <v>0</v>
      </c>
      <c r="V35" s="10">
        <f>COUNTIF('enter-data'!K$8:K$94,'calc.rank'!$A35)</f>
        <v>0</v>
      </c>
      <c r="W35" s="30">
        <f>COUNTIF('enter-data'!L$8:L$94,'calc.rank'!$A35)</f>
        <v>1</v>
      </c>
      <c r="X35" s="22">
        <f>COUNTIF('enter-data'!M$8:M$94,'calc.rank'!$A35)</f>
        <v>0</v>
      </c>
      <c r="Y35" s="10">
        <f>COUNTIF('enter-data'!N$8:N$94,'calc.rank'!$A35)</f>
        <v>0</v>
      </c>
      <c r="Z35" s="30">
        <f>COUNTIF('enter-data'!O$8:O$94,'calc.rank'!$A35)</f>
        <v>0</v>
      </c>
      <c r="AA35" s="22">
        <f>COUNTIF('enter-data'!P$8:P$94,'calc.rank'!$A35)</f>
        <v>0</v>
      </c>
      <c r="AB35" s="10">
        <f>COUNTIF('enter-data'!Q$8:Q$94,'calc.rank'!$A35)</f>
        <v>0</v>
      </c>
      <c r="AC35" s="30">
        <f>COUNTIF('enter-data'!R$8:R$94,'calc.rank'!$A35)</f>
        <v>0</v>
      </c>
      <c r="AD35" s="22">
        <f>COUNTIF('enter-data'!S$8:S$94,'calc.rank'!$A35)</f>
        <v>0</v>
      </c>
      <c r="AE35" s="10">
        <f>COUNTIF('enter-data'!T$8:T$94,'calc.rank'!$A35)</f>
        <v>0</v>
      </c>
      <c r="AF35" s="30">
        <f>COUNTIF('enter-data'!U$8:U$94,'calc.rank'!$A35)</f>
        <v>0</v>
      </c>
      <c r="AG35" s="22">
        <f>COUNTIF('enter-data'!V$8:V$94,'calc.rank'!$A35)</f>
        <v>0</v>
      </c>
      <c r="AH35" s="10">
        <f>COUNTIF('enter-data'!W$8:W$94,'calc.rank'!$A35)</f>
        <v>0</v>
      </c>
      <c r="AI35" s="30">
        <f>COUNTIF('enter-data'!X$8:X$94,'calc.rank'!$A35)</f>
        <v>0</v>
      </c>
      <c r="AJ35" s="22">
        <f>COUNTIF('enter-data'!Y$8:Y$94,'calc.rank'!$A35)</f>
        <v>0</v>
      </c>
      <c r="AK35" s="10">
        <f>COUNTIF('enter-data'!Z$8:Z$94,'calc.rank'!$A35)</f>
        <v>0</v>
      </c>
      <c r="AL35" s="30">
        <f>COUNTIF('enter-data'!AA$8:AA$94,'calc.rank'!$A35)</f>
        <v>0</v>
      </c>
      <c r="AM35" s="22">
        <f>COUNTIF('enter-data'!AB$8:AB$94,'calc.rank'!$A35)</f>
        <v>0</v>
      </c>
      <c r="AN35" s="10">
        <f>COUNTIF('enter-data'!AC$8:AC$94,'calc.rank'!$A35)</f>
        <v>0</v>
      </c>
      <c r="AO35" s="30">
        <f>COUNTIF('enter-data'!AD$8:AD$94,'calc.rank'!$A35)</f>
        <v>0</v>
      </c>
      <c r="AP35" s="22">
        <f>COUNTIF('enter-data'!AE$8:AE$94,'calc.rank'!$A35)</f>
        <v>0</v>
      </c>
      <c r="AQ35" s="10">
        <f>COUNTIF('enter-data'!AF$8:AF$94,'calc.rank'!$A35)</f>
        <v>0</v>
      </c>
      <c r="AR35" s="23">
        <f>COUNTIF('enter-data'!AG$8:AG$94,'calc.rank'!$A35)</f>
        <v>0</v>
      </c>
      <c r="AS35" s="331"/>
      <c r="AT35" s="22">
        <f>COUNTIF('enter-data'!AI$8:AI$94,'calc.rank'!$A35)</f>
        <v>0</v>
      </c>
      <c r="AU35" s="10">
        <f>COUNTIF('enter-data'!AJ$8:AJ$94,'calc.rank'!$A35)</f>
        <v>0</v>
      </c>
      <c r="AV35" s="30">
        <f>COUNTIF('enter-data'!AK$8:AK$94,'calc.rank'!$A35)</f>
        <v>0</v>
      </c>
      <c r="AW35" s="22">
        <f>COUNTIF('enter-data'!AL$8:AL$94,'calc.rank'!$A35)</f>
        <v>0</v>
      </c>
      <c r="AX35" s="10">
        <f>COUNTIF('enter-data'!AM$8:AM$94,'calc.rank'!$A35)</f>
        <v>0</v>
      </c>
      <c r="AY35" s="30">
        <f>COUNTIF('enter-data'!AN$8:AN$94,'calc.rank'!$A35)</f>
        <v>0</v>
      </c>
      <c r="AZ35" s="22">
        <f>COUNTIF('enter-data'!AO$8:AO$94,'calc.rank'!$A35)</f>
        <v>0</v>
      </c>
      <c r="BA35" s="10">
        <f>COUNTIF('enter-data'!AP$8:AP$94,'calc.rank'!$A35)</f>
        <v>0</v>
      </c>
      <c r="BB35" s="30">
        <f>COUNTIF('enter-data'!AQ$8:AQ$94,'calc.rank'!$A35)</f>
        <v>0</v>
      </c>
      <c r="BC35" s="22">
        <f>COUNTIF('enter-data'!AR$8:AR$94,'calc.rank'!$A35)</f>
        <v>0</v>
      </c>
      <c r="BD35" s="10">
        <f>COUNTIF('enter-data'!AS$8:AS$94,'calc.rank'!$A35)</f>
        <v>0</v>
      </c>
      <c r="BE35" s="30">
        <f>COUNTIF('enter-data'!AT$8:AT$94,'calc.rank'!$A35)</f>
        <v>0</v>
      </c>
      <c r="BF35" s="22">
        <f>COUNTIF('enter-data'!AU$8:AU$94,'calc.rank'!$A35)</f>
        <v>0</v>
      </c>
      <c r="BG35" s="10">
        <f>COUNTIF('enter-data'!AV$8:AV$94,'calc.rank'!$A35)</f>
        <v>0</v>
      </c>
      <c r="BH35" s="30">
        <f>COUNTIF('enter-data'!AW$8:AW$94,'calc.rank'!$A35)</f>
        <v>0</v>
      </c>
      <c r="BI35" s="22">
        <f>COUNTIF('enter-data'!AX$8:AX$94,'calc.rank'!$A35)</f>
        <v>0</v>
      </c>
      <c r="BJ35" s="10">
        <f>COUNTIF('enter-data'!AY$8:AY$94,'calc.rank'!$A35)</f>
        <v>0</v>
      </c>
      <c r="BK35" s="30">
        <f>COUNTIF('enter-data'!AZ$8:AZ$94,'calc.rank'!$A35)</f>
        <v>0</v>
      </c>
      <c r="BL35" s="22">
        <f>COUNTIF('enter-data'!BA$8:BA$94,'calc.rank'!$A35)</f>
        <v>0</v>
      </c>
      <c r="BM35" s="10">
        <f>COUNTIF('enter-data'!BB$8:BB$94,'calc.rank'!$A35)</f>
        <v>0</v>
      </c>
      <c r="BN35" s="30">
        <f>COUNTIF('enter-data'!BC$8:BC$94,'calc.rank'!$A35)</f>
        <v>0</v>
      </c>
      <c r="BO35" s="22">
        <f>COUNTIF('enter-data'!BD$8:BD$94,'calc.rank'!$A35)</f>
        <v>0</v>
      </c>
      <c r="BP35" s="10">
        <f>COUNTIF('enter-data'!BE$8:BE$94,'calc.rank'!$A35)</f>
        <v>0</v>
      </c>
      <c r="BQ35" s="30">
        <f>COUNTIF('enter-data'!BF$8:BF$94,'calc.rank'!$A35)</f>
        <v>0</v>
      </c>
      <c r="BR35" s="22">
        <f>COUNTIF('enter-data'!BG$8:BG$94,'calc.rank'!$A35)</f>
        <v>0</v>
      </c>
      <c r="BS35" s="10">
        <f>COUNTIF('enter-data'!BH$8:BH$94,'calc.rank'!$A35)</f>
        <v>0</v>
      </c>
      <c r="BT35" s="23">
        <f>COUNTIF('enter-data'!BI$8:BI$94,'calc.rank'!$A35)</f>
        <v>0</v>
      </c>
    </row>
    <row r="36" spans="1:72" ht="18" customHeight="1" x14ac:dyDescent="0.25">
      <c r="A36" s="115" t="s">
        <v>73</v>
      </c>
      <c r="B36" s="49"/>
      <c r="C36" s="117" t="s">
        <v>235</v>
      </c>
      <c r="D36" s="108"/>
      <c r="E36" s="97">
        <f t="shared" si="26"/>
        <v>0</v>
      </c>
      <c r="F36" s="200">
        <f t="shared" si="27"/>
        <v>0</v>
      </c>
      <c r="G36" s="201">
        <f t="shared" si="28"/>
        <v>0</v>
      </c>
      <c r="H36" s="97">
        <f t="shared" si="29"/>
        <v>0</v>
      </c>
      <c r="I36" s="200">
        <f t="shared" si="30"/>
        <v>0</v>
      </c>
      <c r="J36" s="201">
        <f t="shared" si="31"/>
        <v>0</v>
      </c>
      <c r="K36" s="90">
        <f t="shared" si="32"/>
        <v>0</v>
      </c>
      <c r="L36" s="125">
        <f t="shared" si="33"/>
        <v>0</v>
      </c>
      <c r="M36" s="125">
        <f t="shared" si="34"/>
        <v>0</v>
      </c>
      <c r="N36" s="98">
        <f t="shared" si="35"/>
        <v>0</v>
      </c>
      <c r="O36" s="126">
        <f t="shared" si="36"/>
        <v>0</v>
      </c>
      <c r="P36" s="126">
        <f t="shared" si="37"/>
        <v>0</v>
      </c>
      <c r="Q36" s="78"/>
      <c r="R36" s="22">
        <f>COUNTIF('enter-data'!G$8:G$94,'calc.rank'!$A36)</f>
        <v>0</v>
      </c>
      <c r="S36" s="10">
        <f>COUNTIF('enter-data'!H$8:H$94,'calc.rank'!$A36)</f>
        <v>0</v>
      </c>
      <c r="T36" s="30">
        <f>COUNTIF('enter-data'!I$8:I$94,'calc.rank'!$A36)</f>
        <v>0</v>
      </c>
      <c r="U36" s="22">
        <f>COUNTIF('enter-data'!J$8:J$94,'calc.rank'!$A36)</f>
        <v>0</v>
      </c>
      <c r="V36" s="10">
        <f>COUNTIF('enter-data'!K$8:K$94,'calc.rank'!$A36)</f>
        <v>0</v>
      </c>
      <c r="W36" s="30">
        <f>COUNTIF('enter-data'!L$8:L$94,'calc.rank'!$A36)</f>
        <v>0</v>
      </c>
      <c r="X36" s="22">
        <f>COUNTIF('enter-data'!M$8:M$94,'calc.rank'!$A36)</f>
        <v>0</v>
      </c>
      <c r="Y36" s="10">
        <f>COUNTIF('enter-data'!N$8:N$94,'calc.rank'!$A36)</f>
        <v>0</v>
      </c>
      <c r="Z36" s="30">
        <f>COUNTIF('enter-data'!O$8:O$94,'calc.rank'!$A36)</f>
        <v>0</v>
      </c>
      <c r="AA36" s="22">
        <f>COUNTIF('enter-data'!P$8:P$94,'calc.rank'!$A36)</f>
        <v>0</v>
      </c>
      <c r="AB36" s="10">
        <f>COUNTIF('enter-data'!Q$8:Q$94,'calc.rank'!$A36)</f>
        <v>0</v>
      </c>
      <c r="AC36" s="30">
        <f>COUNTIF('enter-data'!R$8:R$94,'calc.rank'!$A36)</f>
        <v>0</v>
      </c>
      <c r="AD36" s="22">
        <f>COUNTIF('enter-data'!S$8:S$94,'calc.rank'!$A36)</f>
        <v>0</v>
      </c>
      <c r="AE36" s="10">
        <f>COUNTIF('enter-data'!T$8:T$94,'calc.rank'!$A36)</f>
        <v>0</v>
      </c>
      <c r="AF36" s="30">
        <f>COUNTIF('enter-data'!U$8:U$94,'calc.rank'!$A36)</f>
        <v>0</v>
      </c>
      <c r="AG36" s="22">
        <f>COUNTIF('enter-data'!V$8:V$94,'calc.rank'!$A36)</f>
        <v>0</v>
      </c>
      <c r="AH36" s="10">
        <f>COUNTIF('enter-data'!W$8:W$94,'calc.rank'!$A36)</f>
        <v>0</v>
      </c>
      <c r="AI36" s="30">
        <f>COUNTIF('enter-data'!X$8:X$94,'calc.rank'!$A36)</f>
        <v>0</v>
      </c>
      <c r="AJ36" s="22">
        <f>COUNTIF('enter-data'!Y$8:Y$94,'calc.rank'!$A36)</f>
        <v>0</v>
      </c>
      <c r="AK36" s="10">
        <f>COUNTIF('enter-data'!Z$8:Z$94,'calc.rank'!$A36)</f>
        <v>0</v>
      </c>
      <c r="AL36" s="30">
        <f>COUNTIF('enter-data'!AA$8:AA$94,'calc.rank'!$A36)</f>
        <v>0</v>
      </c>
      <c r="AM36" s="22">
        <f>COUNTIF('enter-data'!AB$8:AB$94,'calc.rank'!$A36)</f>
        <v>0</v>
      </c>
      <c r="AN36" s="10">
        <f>COUNTIF('enter-data'!AC$8:AC$94,'calc.rank'!$A36)</f>
        <v>0</v>
      </c>
      <c r="AO36" s="30">
        <f>COUNTIF('enter-data'!AD$8:AD$94,'calc.rank'!$A36)</f>
        <v>0</v>
      </c>
      <c r="AP36" s="22">
        <f>COUNTIF('enter-data'!AE$8:AE$94,'calc.rank'!$A36)</f>
        <v>0</v>
      </c>
      <c r="AQ36" s="10">
        <f>COUNTIF('enter-data'!AF$8:AF$94,'calc.rank'!$A36)</f>
        <v>0</v>
      </c>
      <c r="AR36" s="23">
        <f>COUNTIF('enter-data'!AG$8:AG$94,'calc.rank'!$A36)</f>
        <v>0</v>
      </c>
      <c r="AS36" s="331"/>
      <c r="AT36" s="22">
        <f>COUNTIF('enter-data'!AI$8:AI$94,'calc.rank'!$A36)</f>
        <v>0</v>
      </c>
      <c r="AU36" s="10">
        <f>COUNTIF('enter-data'!AJ$8:AJ$94,'calc.rank'!$A36)</f>
        <v>0</v>
      </c>
      <c r="AV36" s="30">
        <f>COUNTIF('enter-data'!AK$8:AK$94,'calc.rank'!$A36)</f>
        <v>0</v>
      </c>
      <c r="AW36" s="22">
        <f>COUNTIF('enter-data'!AL$8:AL$94,'calc.rank'!$A36)</f>
        <v>0</v>
      </c>
      <c r="AX36" s="10">
        <f>COUNTIF('enter-data'!AM$8:AM$94,'calc.rank'!$A36)</f>
        <v>0</v>
      </c>
      <c r="AY36" s="30">
        <f>COUNTIF('enter-data'!AN$8:AN$94,'calc.rank'!$A36)</f>
        <v>0</v>
      </c>
      <c r="AZ36" s="22">
        <f>COUNTIF('enter-data'!AO$8:AO$94,'calc.rank'!$A36)</f>
        <v>0</v>
      </c>
      <c r="BA36" s="10">
        <f>COUNTIF('enter-data'!AP$8:AP$94,'calc.rank'!$A36)</f>
        <v>0</v>
      </c>
      <c r="BB36" s="30">
        <f>COUNTIF('enter-data'!AQ$8:AQ$94,'calc.rank'!$A36)</f>
        <v>0</v>
      </c>
      <c r="BC36" s="22">
        <f>COUNTIF('enter-data'!AR$8:AR$94,'calc.rank'!$A36)</f>
        <v>0</v>
      </c>
      <c r="BD36" s="10">
        <f>COUNTIF('enter-data'!AS$8:AS$94,'calc.rank'!$A36)</f>
        <v>0</v>
      </c>
      <c r="BE36" s="30">
        <f>COUNTIF('enter-data'!AT$8:AT$94,'calc.rank'!$A36)</f>
        <v>0</v>
      </c>
      <c r="BF36" s="22">
        <f>COUNTIF('enter-data'!AU$8:AU$94,'calc.rank'!$A36)</f>
        <v>0</v>
      </c>
      <c r="BG36" s="10">
        <f>COUNTIF('enter-data'!AV$8:AV$94,'calc.rank'!$A36)</f>
        <v>0</v>
      </c>
      <c r="BH36" s="30">
        <f>COUNTIF('enter-data'!AW$8:AW$94,'calc.rank'!$A36)</f>
        <v>0</v>
      </c>
      <c r="BI36" s="22">
        <f>COUNTIF('enter-data'!AX$8:AX$94,'calc.rank'!$A36)</f>
        <v>0</v>
      </c>
      <c r="BJ36" s="10">
        <f>COUNTIF('enter-data'!AY$8:AY$94,'calc.rank'!$A36)</f>
        <v>0</v>
      </c>
      <c r="BK36" s="30">
        <f>COUNTIF('enter-data'!AZ$8:AZ$94,'calc.rank'!$A36)</f>
        <v>0</v>
      </c>
      <c r="BL36" s="22">
        <f>COUNTIF('enter-data'!BA$8:BA$94,'calc.rank'!$A36)</f>
        <v>0</v>
      </c>
      <c r="BM36" s="10">
        <f>COUNTIF('enter-data'!BB$8:BB$94,'calc.rank'!$A36)</f>
        <v>0</v>
      </c>
      <c r="BN36" s="30">
        <f>COUNTIF('enter-data'!BC$8:BC$94,'calc.rank'!$A36)</f>
        <v>0</v>
      </c>
      <c r="BO36" s="22">
        <f>COUNTIF('enter-data'!BD$8:BD$94,'calc.rank'!$A36)</f>
        <v>0</v>
      </c>
      <c r="BP36" s="10">
        <f>COUNTIF('enter-data'!BE$8:BE$94,'calc.rank'!$A36)</f>
        <v>0</v>
      </c>
      <c r="BQ36" s="30">
        <f>COUNTIF('enter-data'!BF$8:BF$94,'calc.rank'!$A36)</f>
        <v>0</v>
      </c>
      <c r="BR36" s="22">
        <f>COUNTIF('enter-data'!BG$8:BG$94,'calc.rank'!$A36)</f>
        <v>0</v>
      </c>
      <c r="BS36" s="10">
        <f>COUNTIF('enter-data'!BH$8:BH$94,'calc.rank'!$A36)</f>
        <v>0</v>
      </c>
      <c r="BT36" s="23">
        <f>COUNTIF('enter-data'!BI$8:BI$94,'calc.rank'!$A36)</f>
        <v>0</v>
      </c>
    </row>
    <row r="37" spans="1:72" ht="18" customHeight="1" x14ac:dyDescent="0.25">
      <c r="A37" s="115" t="s">
        <v>339</v>
      </c>
      <c r="B37" s="49"/>
      <c r="C37" s="117" t="s">
        <v>340</v>
      </c>
      <c r="D37" s="108"/>
      <c r="E37" s="97">
        <f t="shared" si="26"/>
        <v>0</v>
      </c>
      <c r="F37" s="200">
        <f t="shared" si="27"/>
        <v>0</v>
      </c>
      <c r="G37" s="201">
        <f t="shared" si="28"/>
        <v>0</v>
      </c>
      <c r="H37" s="97">
        <f t="shared" si="29"/>
        <v>0</v>
      </c>
      <c r="I37" s="200">
        <f t="shared" si="30"/>
        <v>0</v>
      </c>
      <c r="J37" s="201">
        <f t="shared" si="31"/>
        <v>0</v>
      </c>
      <c r="K37" s="90">
        <f t="shared" si="32"/>
        <v>0</v>
      </c>
      <c r="L37" s="125">
        <f t="shared" si="33"/>
        <v>0</v>
      </c>
      <c r="M37" s="125">
        <f t="shared" si="34"/>
        <v>0</v>
      </c>
      <c r="N37" s="98">
        <f t="shared" si="35"/>
        <v>0</v>
      </c>
      <c r="O37" s="126">
        <f t="shared" si="36"/>
        <v>0</v>
      </c>
      <c r="P37" s="126">
        <f t="shared" si="37"/>
        <v>0</v>
      </c>
      <c r="Q37" s="78"/>
      <c r="R37" s="22">
        <f>COUNTIF('enter-data'!G$8:G$94,'calc.rank'!$A37)</f>
        <v>0</v>
      </c>
      <c r="S37" s="10">
        <f>COUNTIF('enter-data'!H$8:H$94,'calc.rank'!$A37)</f>
        <v>0</v>
      </c>
      <c r="T37" s="30">
        <f>COUNTIF('enter-data'!I$8:I$94,'calc.rank'!$A37)</f>
        <v>0</v>
      </c>
      <c r="U37" s="22">
        <f>COUNTIF('enter-data'!J$8:J$94,'calc.rank'!$A37)</f>
        <v>0</v>
      </c>
      <c r="V37" s="10">
        <f>COUNTIF('enter-data'!K$8:K$94,'calc.rank'!$A37)</f>
        <v>0</v>
      </c>
      <c r="W37" s="30">
        <f>COUNTIF('enter-data'!L$8:L$94,'calc.rank'!$A37)</f>
        <v>0</v>
      </c>
      <c r="X37" s="22">
        <f>COUNTIF('enter-data'!M$8:M$94,'calc.rank'!$A37)</f>
        <v>0</v>
      </c>
      <c r="Y37" s="10">
        <f>COUNTIF('enter-data'!N$8:N$94,'calc.rank'!$A37)</f>
        <v>0</v>
      </c>
      <c r="Z37" s="30">
        <f>COUNTIF('enter-data'!O$8:O$94,'calc.rank'!$A37)</f>
        <v>0</v>
      </c>
      <c r="AA37" s="22">
        <f>COUNTIF('enter-data'!P$8:P$94,'calc.rank'!$A37)</f>
        <v>0</v>
      </c>
      <c r="AB37" s="10">
        <f>COUNTIF('enter-data'!Q$8:Q$94,'calc.rank'!$A37)</f>
        <v>0</v>
      </c>
      <c r="AC37" s="30">
        <f>COUNTIF('enter-data'!R$8:R$94,'calc.rank'!$A37)</f>
        <v>0</v>
      </c>
      <c r="AD37" s="22">
        <f>COUNTIF('enter-data'!S$8:S$94,'calc.rank'!$A37)</f>
        <v>0</v>
      </c>
      <c r="AE37" s="10">
        <f>COUNTIF('enter-data'!T$8:T$94,'calc.rank'!$A37)</f>
        <v>0</v>
      </c>
      <c r="AF37" s="30">
        <f>COUNTIF('enter-data'!U$8:U$94,'calc.rank'!$A37)</f>
        <v>0</v>
      </c>
      <c r="AG37" s="22">
        <f>COUNTIF('enter-data'!V$8:V$94,'calc.rank'!$A37)</f>
        <v>0</v>
      </c>
      <c r="AH37" s="10">
        <f>COUNTIF('enter-data'!W$8:W$94,'calc.rank'!$A37)</f>
        <v>0</v>
      </c>
      <c r="AI37" s="30">
        <f>COUNTIF('enter-data'!X$8:X$94,'calc.rank'!$A37)</f>
        <v>0</v>
      </c>
      <c r="AJ37" s="22">
        <f>COUNTIF('enter-data'!Y$8:Y$94,'calc.rank'!$A37)</f>
        <v>0</v>
      </c>
      <c r="AK37" s="10">
        <f>COUNTIF('enter-data'!Z$8:Z$94,'calc.rank'!$A37)</f>
        <v>0</v>
      </c>
      <c r="AL37" s="30">
        <f>COUNTIF('enter-data'!AA$8:AA$94,'calc.rank'!$A37)</f>
        <v>0</v>
      </c>
      <c r="AM37" s="22">
        <f>COUNTIF('enter-data'!AB$8:AB$94,'calc.rank'!$A37)</f>
        <v>0</v>
      </c>
      <c r="AN37" s="10">
        <f>COUNTIF('enter-data'!AC$8:AC$94,'calc.rank'!$A37)</f>
        <v>0</v>
      </c>
      <c r="AO37" s="30">
        <f>COUNTIF('enter-data'!AD$8:AD$94,'calc.rank'!$A37)</f>
        <v>0</v>
      </c>
      <c r="AP37" s="22">
        <f>COUNTIF('enter-data'!AE$8:AE$94,'calc.rank'!$A37)</f>
        <v>0</v>
      </c>
      <c r="AQ37" s="10">
        <f>COUNTIF('enter-data'!AF$8:AF$94,'calc.rank'!$A37)</f>
        <v>0</v>
      </c>
      <c r="AR37" s="23">
        <f>COUNTIF('enter-data'!AG$8:AG$94,'calc.rank'!$A37)</f>
        <v>0</v>
      </c>
      <c r="AS37" s="331"/>
      <c r="AT37" s="22">
        <f>COUNTIF('enter-data'!AI$8:AI$94,'calc.rank'!$A37)</f>
        <v>0</v>
      </c>
      <c r="AU37" s="10">
        <f>COUNTIF('enter-data'!AJ$8:AJ$94,'calc.rank'!$A37)</f>
        <v>0</v>
      </c>
      <c r="AV37" s="30">
        <f>COUNTIF('enter-data'!AK$8:AK$94,'calc.rank'!$A37)</f>
        <v>0</v>
      </c>
      <c r="AW37" s="22">
        <f>COUNTIF('enter-data'!AL$8:AL$94,'calc.rank'!$A37)</f>
        <v>0</v>
      </c>
      <c r="AX37" s="10">
        <f>COUNTIF('enter-data'!AM$8:AM$94,'calc.rank'!$A37)</f>
        <v>0</v>
      </c>
      <c r="AY37" s="30">
        <f>COUNTIF('enter-data'!AN$8:AN$94,'calc.rank'!$A37)</f>
        <v>0</v>
      </c>
      <c r="AZ37" s="22">
        <f>COUNTIF('enter-data'!AO$8:AO$94,'calc.rank'!$A37)</f>
        <v>0</v>
      </c>
      <c r="BA37" s="10">
        <f>COUNTIF('enter-data'!AP$8:AP$94,'calc.rank'!$A37)</f>
        <v>0</v>
      </c>
      <c r="BB37" s="30">
        <f>COUNTIF('enter-data'!AQ$8:AQ$94,'calc.rank'!$A37)</f>
        <v>0</v>
      </c>
      <c r="BC37" s="22">
        <f>COUNTIF('enter-data'!AR$8:AR$94,'calc.rank'!$A37)</f>
        <v>0</v>
      </c>
      <c r="BD37" s="10">
        <f>COUNTIF('enter-data'!AS$8:AS$94,'calc.rank'!$A37)</f>
        <v>0</v>
      </c>
      <c r="BE37" s="30">
        <f>COUNTIF('enter-data'!AT$8:AT$94,'calc.rank'!$A37)</f>
        <v>0</v>
      </c>
      <c r="BF37" s="22">
        <f>COUNTIF('enter-data'!AU$8:AU$94,'calc.rank'!$A37)</f>
        <v>0</v>
      </c>
      <c r="BG37" s="10">
        <f>COUNTIF('enter-data'!AV$8:AV$94,'calc.rank'!$A37)</f>
        <v>0</v>
      </c>
      <c r="BH37" s="30">
        <f>COUNTIF('enter-data'!AW$8:AW$94,'calc.rank'!$A37)</f>
        <v>0</v>
      </c>
      <c r="BI37" s="22">
        <f>COUNTIF('enter-data'!AX$8:AX$94,'calc.rank'!$A37)</f>
        <v>0</v>
      </c>
      <c r="BJ37" s="10">
        <f>COUNTIF('enter-data'!AY$8:AY$94,'calc.rank'!$A37)</f>
        <v>0</v>
      </c>
      <c r="BK37" s="30">
        <f>COUNTIF('enter-data'!AZ$8:AZ$94,'calc.rank'!$A37)</f>
        <v>0</v>
      </c>
      <c r="BL37" s="22">
        <f>COUNTIF('enter-data'!BA$8:BA$94,'calc.rank'!$A37)</f>
        <v>0</v>
      </c>
      <c r="BM37" s="10">
        <f>COUNTIF('enter-data'!BB$8:BB$94,'calc.rank'!$A37)</f>
        <v>0</v>
      </c>
      <c r="BN37" s="30">
        <f>COUNTIF('enter-data'!BC$8:BC$94,'calc.rank'!$A37)</f>
        <v>0</v>
      </c>
      <c r="BO37" s="22">
        <f>COUNTIF('enter-data'!BD$8:BD$94,'calc.rank'!$A37)</f>
        <v>0</v>
      </c>
      <c r="BP37" s="10">
        <f>COUNTIF('enter-data'!BE$8:BE$94,'calc.rank'!$A37)</f>
        <v>0</v>
      </c>
      <c r="BQ37" s="30">
        <f>COUNTIF('enter-data'!BF$8:BF$94,'calc.rank'!$A37)</f>
        <v>0</v>
      </c>
      <c r="BR37" s="22">
        <f>COUNTIF('enter-data'!BG$8:BG$94,'calc.rank'!$A37)</f>
        <v>0</v>
      </c>
      <c r="BS37" s="10">
        <f>COUNTIF('enter-data'!BH$8:BH$94,'calc.rank'!$A37)</f>
        <v>0</v>
      </c>
      <c r="BT37" s="23">
        <f>COUNTIF('enter-data'!BI$8:BI$94,'calc.rank'!$A37)</f>
        <v>0</v>
      </c>
    </row>
    <row r="38" spans="1:72" ht="18" customHeight="1" x14ac:dyDescent="0.25">
      <c r="A38" s="115" t="s">
        <v>264</v>
      </c>
      <c r="B38" s="49"/>
      <c r="C38" s="117" t="s">
        <v>265</v>
      </c>
      <c r="D38" s="108"/>
      <c r="E38" s="97">
        <f t="shared" si="26"/>
        <v>0</v>
      </c>
      <c r="F38" s="200">
        <f t="shared" si="27"/>
        <v>0</v>
      </c>
      <c r="G38" s="201">
        <f t="shared" si="28"/>
        <v>0</v>
      </c>
      <c r="H38" s="97">
        <f t="shared" si="29"/>
        <v>0</v>
      </c>
      <c r="I38" s="200">
        <f t="shared" si="30"/>
        <v>0</v>
      </c>
      <c r="J38" s="201">
        <f t="shared" si="31"/>
        <v>0</v>
      </c>
      <c r="K38" s="90">
        <f t="shared" si="32"/>
        <v>0</v>
      </c>
      <c r="L38" s="125">
        <f t="shared" si="33"/>
        <v>0</v>
      </c>
      <c r="M38" s="125">
        <f t="shared" si="34"/>
        <v>0</v>
      </c>
      <c r="N38" s="98">
        <f t="shared" si="35"/>
        <v>0</v>
      </c>
      <c r="O38" s="126">
        <f t="shared" si="36"/>
        <v>0</v>
      </c>
      <c r="P38" s="126">
        <f t="shared" si="37"/>
        <v>0</v>
      </c>
      <c r="Q38" s="79"/>
      <c r="R38" s="22">
        <f>COUNTIF('enter-data'!G$8:G$94,'calc.rank'!$A38)</f>
        <v>0</v>
      </c>
      <c r="S38" s="10">
        <f>COUNTIF('enter-data'!H$8:H$94,'calc.rank'!$A38)</f>
        <v>0</v>
      </c>
      <c r="T38" s="30">
        <f>COUNTIF('enter-data'!I$8:I$94,'calc.rank'!$A38)</f>
        <v>0</v>
      </c>
      <c r="U38" s="22">
        <f>COUNTIF('enter-data'!J$8:J$94,'calc.rank'!$A38)</f>
        <v>0</v>
      </c>
      <c r="V38" s="10">
        <f>COUNTIF('enter-data'!K$8:K$94,'calc.rank'!$A38)</f>
        <v>0</v>
      </c>
      <c r="W38" s="30">
        <f>COUNTIF('enter-data'!L$8:L$94,'calc.rank'!$A38)</f>
        <v>0</v>
      </c>
      <c r="X38" s="22">
        <f>COUNTIF('enter-data'!M$8:M$94,'calc.rank'!$A38)</f>
        <v>0</v>
      </c>
      <c r="Y38" s="10">
        <f>COUNTIF('enter-data'!N$8:N$94,'calc.rank'!$A38)</f>
        <v>0</v>
      </c>
      <c r="Z38" s="30">
        <f>COUNTIF('enter-data'!O$8:O$94,'calc.rank'!$A38)</f>
        <v>0</v>
      </c>
      <c r="AA38" s="22">
        <f>COUNTIF('enter-data'!P$8:P$94,'calc.rank'!$A38)</f>
        <v>0</v>
      </c>
      <c r="AB38" s="10">
        <f>COUNTIF('enter-data'!Q$8:Q$94,'calc.rank'!$A38)</f>
        <v>0</v>
      </c>
      <c r="AC38" s="30">
        <f>COUNTIF('enter-data'!R$8:R$94,'calc.rank'!$A38)</f>
        <v>0</v>
      </c>
      <c r="AD38" s="22">
        <f>COUNTIF('enter-data'!S$8:S$94,'calc.rank'!$A38)</f>
        <v>0</v>
      </c>
      <c r="AE38" s="10">
        <f>COUNTIF('enter-data'!T$8:T$94,'calc.rank'!$A38)</f>
        <v>0</v>
      </c>
      <c r="AF38" s="30">
        <f>COUNTIF('enter-data'!U$8:U$94,'calc.rank'!$A38)</f>
        <v>0</v>
      </c>
      <c r="AG38" s="22">
        <f>COUNTIF('enter-data'!V$8:V$94,'calc.rank'!$A38)</f>
        <v>0</v>
      </c>
      <c r="AH38" s="10">
        <f>COUNTIF('enter-data'!W$8:W$94,'calc.rank'!$A38)</f>
        <v>0</v>
      </c>
      <c r="AI38" s="30">
        <f>COUNTIF('enter-data'!X$8:X$94,'calc.rank'!$A38)</f>
        <v>0</v>
      </c>
      <c r="AJ38" s="22">
        <f>COUNTIF('enter-data'!Y$8:Y$94,'calc.rank'!$A38)</f>
        <v>0</v>
      </c>
      <c r="AK38" s="10">
        <f>COUNTIF('enter-data'!Z$8:Z$94,'calc.rank'!$A38)</f>
        <v>0</v>
      </c>
      <c r="AL38" s="30">
        <f>COUNTIF('enter-data'!AA$8:AA$94,'calc.rank'!$A38)</f>
        <v>0</v>
      </c>
      <c r="AM38" s="22">
        <f>COUNTIF('enter-data'!AB$8:AB$94,'calc.rank'!$A38)</f>
        <v>0</v>
      </c>
      <c r="AN38" s="10">
        <f>COUNTIF('enter-data'!AC$8:AC$94,'calc.rank'!$A38)</f>
        <v>0</v>
      </c>
      <c r="AO38" s="30">
        <f>COUNTIF('enter-data'!AD$8:AD$94,'calc.rank'!$A38)</f>
        <v>0</v>
      </c>
      <c r="AP38" s="22">
        <f>COUNTIF('enter-data'!AE$8:AE$94,'calc.rank'!$A38)</f>
        <v>0</v>
      </c>
      <c r="AQ38" s="10">
        <f>COUNTIF('enter-data'!AF$8:AF$94,'calc.rank'!$A38)</f>
        <v>0</v>
      </c>
      <c r="AR38" s="23">
        <f>COUNTIF('enter-data'!AG$8:AG$94,'calc.rank'!$A38)</f>
        <v>0</v>
      </c>
      <c r="AS38" s="331"/>
      <c r="AT38" s="22">
        <f>COUNTIF('enter-data'!AI$8:AI$94,'calc.rank'!$A38)</f>
        <v>0</v>
      </c>
      <c r="AU38" s="10">
        <f>COUNTIF('enter-data'!AJ$8:AJ$94,'calc.rank'!$A38)</f>
        <v>0</v>
      </c>
      <c r="AV38" s="30">
        <f>COUNTIF('enter-data'!AK$8:AK$94,'calc.rank'!$A38)</f>
        <v>0</v>
      </c>
      <c r="AW38" s="22">
        <f>COUNTIF('enter-data'!AL$8:AL$94,'calc.rank'!$A38)</f>
        <v>0</v>
      </c>
      <c r="AX38" s="10">
        <f>COUNTIF('enter-data'!AM$8:AM$94,'calc.rank'!$A38)</f>
        <v>0</v>
      </c>
      <c r="AY38" s="30">
        <f>COUNTIF('enter-data'!AN$8:AN$94,'calc.rank'!$A38)</f>
        <v>0</v>
      </c>
      <c r="AZ38" s="22">
        <f>COUNTIF('enter-data'!AO$8:AO$94,'calc.rank'!$A38)</f>
        <v>0</v>
      </c>
      <c r="BA38" s="10">
        <f>COUNTIF('enter-data'!AP$8:AP$94,'calc.rank'!$A38)</f>
        <v>0</v>
      </c>
      <c r="BB38" s="30">
        <f>COUNTIF('enter-data'!AQ$8:AQ$94,'calc.rank'!$A38)</f>
        <v>0</v>
      </c>
      <c r="BC38" s="22">
        <f>COUNTIF('enter-data'!AR$8:AR$94,'calc.rank'!$A38)</f>
        <v>0</v>
      </c>
      <c r="BD38" s="10">
        <f>COUNTIF('enter-data'!AS$8:AS$94,'calc.rank'!$A38)</f>
        <v>0</v>
      </c>
      <c r="BE38" s="30">
        <f>COUNTIF('enter-data'!AT$8:AT$94,'calc.rank'!$A38)</f>
        <v>0</v>
      </c>
      <c r="BF38" s="22">
        <f>COUNTIF('enter-data'!AU$8:AU$94,'calc.rank'!$A38)</f>
        <v>0</v>
      </c>
      <c r="BG38" s="10">
        <f>COUNTIF('enter-data'!AV$8:AV$94,'calc.rank'!$A38)</f>
        <v>0</v>
      </c>
      <c r="BH38" s="30">
        <f>COUNTIF('enter-data'!AW$8:AW$94,'calc.rank'!$A38)</f>
        <v>0</v>
      </c>
      <c r="BI38" s="22">
        <f>COUNTIF('enter-data'!AX$8:AX$94,'calc.rank'!$A38)</f>
        <v>0</v>
      </c>
      <c r="BJ38" s="10">
        <f>COUNTIF('enter-data'!AY$8:AY$94,'calc.rank'!$A38)</f>
        <v>0</v>
      </c>
      <c r="BK38" s="30">
        <f>COUNTIF('enter-data'!AZ$8:AZ$94,'calc.rank'!$A38)</f>
        <v>0</v>
      </c>
      <c r="BL38" s="22">
        <f>COUNTIF('enter-data'!BA$8:BA$94,'calc.rank'!$A38)</f>
        <v>0</v>
      </c>
      <c r="BM38" s="10">
        <f>COUNTIF('enter-data'!BB$8:BB$94,'calc.rank'!$A38)</f>
        <v>0</v>
      </c>
      <c r="BN38" s="30">
        <f>COUNTIF('enter-data'!BC$8:BC$94,'calc.rank'!$A38)</f>
        <v>0</v>
      </c>
      <c r="BO38" s="22">
        <f>COUNTIF('enter-data'!BD$8:BD$94,'calc.rank'!$A38)</f>
        <v>0</v>
      </c>
      <c r="BP38" s="10">
        <f>COUNTIF('enter-data'!BE$8:BE$94,'calc.rank'!$A38)</f>
        <v>0</v>
      </c>
      <c r="BQ38" s="30">
        <f>COUNTIF('enter-data'!BF$8:BF$94,'calc.rank'!$A38)</f>
        <v>0</v>
      </c>
      <c r="BR38" s="22">
        <f>COUNTIF('enter-data'!BG$8:BG$94,'calc.rank'!$A38)</f>
        <v>0</v>
      </c>
      <c r="BS38" s="10">
        <f>COUNTIF('enter-data'!BH$8:BH$94,'calc.rank'!$A38)</f>
        <v>0</v>
      </c>
      <c r="BT38" s="23">
        <f>COUNTIF('enter-data'!BI$8:BI$94,'calc.rank'!$A38)</f>
        <v>0</v>
      </c>
    </row>
    <row r="39" spans="1:72" ht="18" customHeight="1" x14ac:dyDescent="0.25">
      <c r="A39" s="115" t="s">
        <v>324</v>
      </c>
      <c r="B39" s="49"/>
      <c r="C39" s="117" t="s">
        <v>325</v>
      </c>
      <c r="D39" s="108"/>
      <c r="E39" s="97">
        <f t="shared" si="26"/>
        <v>0</v>
      </c>
      <c r="F39" s="200">
        <f t="shared" si="27"/>
        <v>0</v>
      </c>
      <c r="G39" s="201">
        <f t="shared" si="28"/>
        <v>0</v>
      </c>
      <c r="H39" s="97">
        <f t="shared" si="29"/>
        <v>0</v>
      </c>
      <c r="I39" s="200">
        <f t="shared" si="30"/>
        <v>0</v>
      </c>
      <c r="J39" s="201">
        <f t="shared" si="31"/>
        <v>0</v>
      </c>
      <c r="K39" s="90">
        <f t="shared" si="32"/>
        <v>0</v>
      </c>
      <c r="L39" s="125">
        <f t="shared" si="33"/>
        <v>0</v>
      </c>
      <c r="M39" s="125">
        <f t="shared" si="34"/>
        <v>0</v>
      </c>
      <c r="N39" s="98">
        <f t="shared" si="35"/>
        <v>0</v>
      </c>
      <c r="O39" s="126">
        <f t="shared" si="36"/>
        <v>0</v>
      </c>
      <c r="P39" s="126">
        <f t="shared" si="37"/>
        <v>0</v>
      </c>
      <c r="Q39" s="78"/>
      <c r="R39" s="22">
        <f>COUNTIF('enter-data'!G$8:G$94,'calc.rank'!$A39)</f>
        <v>0</v>
      </c>
      <c r="S39" s="10">
        <f>COUNTIF('enter-data'!H$8:H$94,'calc.rank'!$A39)</f>
        <v>0</v>
      </c>
      <c r="T39" s="30">
        <f>COUNTIF('enter-data'!I$8:I$94,'calc.rank'!$A39)</f>
        <v>0</v>
      </c>
      <c r="U39" s="22">
        <f>COUNTIF('enter-data'!J$8:J$94,'calc.rank'!$A39)</f>
        <v>0</v>
      </c>
      <c r="V39" s="10">
        <f>COUNTIF('enter-data'!K$8:K$94,'calc.rank'!$A39)</f>
        <v>0</v>
      </c>
      <c r="W39" s="30">
        <f>COUNTIF('enter-data'!L$8:L$94,'calc.rank'!$A39)</f>
        <v>0</v>
      </c>
      <c r="X39" s="22">
        <f>COUNTIF('enter-data'!M$8:M$94,'calc.rank'!$A39)</f>
        <v>0</v>
      </c>
      <c r="Y39" s="10">
        <f>COUNTIF('enter-data'!N$8:N$94,'calc.rank'!$A39)</f>
        <v>0</v>
      </c>
      <c r="Z39" s="30">
        <f>COUNTIF('enter-data'!O$8:O$94,'calc.rank'!$A39)</f>
        <v>0</v>
      </c>
      <c r="AA39" s="22">
        <f>COUNTIF('enter-data'!P$8:P$94,'calc.rank'!$A39)</f>
        <v>0</v>
      </c>
      <c r="AB39" s="10">
        <f>COUNTIF('enter-data'!Q$8:Q$94,'calc.rank'!$A39)</f>
        <v>0</v>
      </c>
      <c r="AC39" s="30">
        <f>COUNTIF('enter-data'!R$8:R$94,'calc.rank'!$A39)</f>
        <v>0</v>
      </c>
      <c r="AD39" s="22">
        <f>COUNTIF('enter-data'!S$8:S$94,'calc.rank'!$A39)</f>
        <v>0</v>
      </c>
      <c r="AE39" s="10">
        <f>COUNTIF('enter-data'!T$8:T$94,'calc.rank'!$A39)</f>
        <v>0</v>
      </c>
      <c r="AF39" s="30">
        <f>COUNTIF('enter-data'!U$8:U$94,'calc.rank'!$A39)</f>
        <v>0</v>
      </c>
      <c r="AG39" s="22">
        <f>COUNTIF('enter-data'!V$8:V$94,'calc.rank'!$A39)</f>
        <v>0</v>
      </c>
      <c r="AH39" s="10">
        <f>COUNTIF('enter-data'!W$8:W$94,'calc.rank'!$A39)</f>
        <v>0</v>
      </c>
      <c r="AI39" s="30">
        <f>COUNTIF('enter-data'!X$8:X$94,'calc.rank'!$A39)</f>
        <v>0</v>
      </c>
      <c r="AJ39" s="22">
        <f>COUNTIF('enter-data'!Y$8:Y$94,'calc.rank'!$A39)</f>
        <v>0</v>
      </c>
      <c r="AK39" s="10">
        <f>COUNTIF('enter-data'!Z$8:Z$94,'calc.rank'!$A39)</f>
        <v>0</v>
      </c>
      <c r="AL39" s="30">
        <f>COUNTIF('enter-data'!AA$8:AA$94,'calc.rank'!$A39)</f>
        <v>0</v>
      </c>
      <c r="AM39" s="22">
        <f>COUNTIF('enter-data'!AB$8:AB$94,'calc.rank'!$A39)</f>
        <v>0</v>
      </c>
      <c r="AN39" s="10">
        <f>COUNTIF('enter-data'!AC$8:AC$94,'calc.rank'!$A39)</f>
        <v>0</v>
      </c>
      <c r="AO39" s="30">
        <f>COUNTIF('enter-data'!AD$8:AD$94,'calc.rank'!$A39)</f>
        <v>0</v>
      </c>
      <c r="AP39" s="22">
        <f>COUNTIF('enter-data'!AE$8:AE$94,'calc.rank'!$A39)</f>
        <v>0</v>
      </c>
      <c r="AQ39" s="10">
        <f>COUNTIF('enter-data'!AF$8:AF$94,'calc.rank'!$A39)</f>
        <v>0</v>
      </c>
      <c r="AR39" s="23">
        <f>COUNTIF('enter-data'!AG$8:AG$94,'calc.rank'!$A39)</f>
        <v>0</v>
      </c>
      <c r="AS39" s="331"/>
      <c r="AT39" s="22">
        <f>COUNTIF('enter-data'!AI$8:AI$94,'calc.rank'!$A39)</f>
        <v>0</v>
      </c>
      <c r="AU39" s="10">
        <f>COUNTIF('enter-data'!AJ$8:AJ$94,'calc.rank'!$A39)</f>
        <v>0</v>
      </c>
      <c r="AV39" s="30">
        <f>COUNTIF('enter-data'!AK$8:AK$94,'calc.rank'!$A39)</f>
        <v>0</v>
      </c>
      <c r="AW39" s="22">
        <f>COUNTIF('enter-data'!AL$8:AL$94,'calc.rank'!$A39)</f>
        <v>0</v>
      </c>
      <c r="AX39" s="10">
        <f>COUNTIF('enter-data'!AM$8:AM$94,'calc.rank'!$A39)</f>
        <v>0</v>
      </c>
      <c r="AY39" s="30">
        <f>COUNTIF('enter-data'!AN$8:AN$94,'calc.rank'!$A39)</f>
        <v>0</v>
      </c>
      <c r="AZ39" s="22">
        <f>COUNTIF('enter-data'!AO$8:AO$94,'calc.rank'!$A39)</f>
        <v>0</v>
      </c>
      <c r="BA39" s="10">
        <f>COUNTIF('enter-data'!AP$8:AP$94,'calc.rank'!$A39)</f>
        <v>0</v>
      </c>
      <c r="BB39" s="30">
        <f>COUNTIF('enter-data'!AQ$8:AQ$94,'calc.rank'!$A39)</f>
        <v>0</v>
      </c>
      <c r="BC39" s="22">
        <f>COUNTIF('enter-data'!AR$8:AR$94,'calc.rank'!$A39)</f>
        <v>0</v>
      </c>
      <c r="BD39" s="10">
        <f>COUNTIF('enter-data'!AS$8:AS$94,'calc.rank'!$A39)</f>
        <v>0</v>
      </c>
      <c r="BE39" s="30">
        <f>COUNTIF('enter-data'!AT$8:AT$94,'calc.rank'!$A39)</f>
        <v>0</v>
      </c>
      <c r="BF39" s="22">
        <f>COUNTIF('enter-data'!AU$8:AU$94,'calc.rank'!$A39)</f>
        <v>0</v>
      </c>
      <c r="BG39" s="10">
        <f>COUNTIF('enter-data'!AV$8:AV$94,'calc.rank'!$A39)</f>
        <v>0</v>
      </c>
      <c r="BH39" s="30">
        <f>COUNTIF('enter-data'!AW$8:AW$94,'calc.rank'!$A39)</f>
        <v>0</v>
      </c>
      <c r="BI39" s="22">
        <f>COUNTIF('enter-data'!AX$8:AX$94,'calc.rank'!$A39)</f>
        <v>0</v>
      </c>
      <c r="BJ39" s="10">
        <f>COUNTIF('enter-data'!AY$8:AY$94,'calc.rank'!$A39)</f>
        <v>0</v>
      </c>
      <c r="BK39" s="30">
        <f>COUNTIF('enter-data'!AZ$8:AZ$94,'calc.rank'!$A39)</f>
        <v>0</v>
      </c>
      <c r="BL39" s="22">
        <f>COUNTIF('enter-data'!BA$8:BA$94,'calc.rank'!$A39)</f>
        <v>0</v>
      </c>
      <c r="BM39" s="10">
        <f>COUNTIF('enter-data'!BB$8:BB$94,'calc.rank'!$A39)</f>
        <v>0</v>
      </c>
      <c r="BN39" s="30">
        <f>COUNTIF('enter-data'!BC$8:BC$94,'calc.rank'!$A39)</f>
        <v>0</v>
      </c>
      <c r="BO39" s="22">
        <f>COUNTIF('enter-data'!BD$8:BD$94,'calc.rank'!$A39)</f>
        <v>0</v>
      </c>
      <c r="BP39" s="10">
        <f>COUNTIF('enter-data'!BE$8:BE$94,'calc.rank'!$A39)</f>
        <v>0</v>
      </c>
      <c r="BQ39" s="30">
        <f>COUNTIF('enter-data'!BF$8:BF$94,'calc.rank'!$A39)</f>
        <v>0</v>
      </c>
      <c r="BR39" s="22">
        <f>COUNTIF('enter-data'!BG$8:BG$94,'calc.rank'!$A39)</f>
        <v>0</v>
      </c>
      <c r="BS39" s="10">
        <f>COUNTIF('enter-data'!BH$8:BH$94,'calc.rank'!$A39)</f>
        <v>0</v>
      </c>
      <c r="BT39" s="23">
        <f>COUNTIF('enter-data'!BI$8:BI$94,'calc.rank'!$A39)</f>
        <v>0</v>
      </c>
    </row>
    <row r="40" spans="1:72" ht="18" customHeight="1" x14ac:dyDescent="0.25">
      <c r="A40" s="115" t="s">
        <v>253</v>
      </c>
      <c r="B40" s="49"/>
      <c r="C40" s="117" t="s">
        <v>254</v>
      </c>
      <c r="D40" s="108"/>
      <c r="E40" s="97">
        <f t="shared" si="26"/>
        <v>0</v>
      </c>
      <c r="F40" s="200">
        <f t="shared" si="27"/>
        <v>0</v>
      </c>
      <c r="G40" s="201">
        <f t="shared" si="28"/>
        <v>0</v>
      </c>
      <c r="H40" s="97">
        <f t="shared" si="29"/>
        <v>0</v>
      </c>
      <c r="I40" s="200">
        <f t="shared" si="30"/>
        <v>0</v>
      </c>
      <c r="J40" s="201">
        <f t="shared" si="31"/>
        <v>0</v>
      </c>
      <c r="K40" s="90">
        <f t="shared" si="32"/>
        <v>0</v>
      </c>
      <c r="L40" s="125">
        <f t="shared" si="33"/>
        <v>0</v>
      </c>
      <c r="M40" s="125">
        <f t="shared" si="34"/>
        <v>0</v>
      </c>
      <c r="N40" s="98">
        <f t="shared" si="35"/>
        <v>0</v>
      </c>
      <c r="O40" s="126">
        <f t="shared" si="36"/>
        <v>0</v>
      </c>
      <c r="P40" s="126">
        <f t="shared" si="37"/>
        <v>0</v>
      </c>
      <c r="Q40" s="78"/>
      <c r="R40" s="22">
        <f>COUNTIF('enter-data'!G$8:G$94,'calc.rank'!$A40)</f>
        <v>0</v>
      </c>
      <c r="S40" s="10">
        <f>COUNTIF('enter-data'!H$8:H$94,'calc.rank'!$A40)</f>
        <v>0</v>
      </c>
      <c r="T40" s="30">
        <f>COUNTIF('enter-data'!I$8:I$94,'calc.rank'!$A40)</f>
        <v>0</v>
      </c>
      <c r="U40" s="22">
        <f>COUNTIF('enter-data'!J$8:J$94,'calc.rank'!$A40)</f>
        <v>0</v>
      </c>
      <c r="V40" s="10">
        <f>COUNTIF('enter-data'!K$8:K$94,'calc.rank'!$A40)</f>
        <v>0</v>
      </c>
      <c r="W40" s="30">
        <f>COUNTIF('enter-data'!L$8:L$94,'calc.rank'!$A40)</f>
        <v>0</v>
      </c>
      <c r="X40" s="22">
        <f>COUNTIF('enter-data'!M$8:M$94,'calc.rank'!$A40)</f>
        <v>0</v>
      </c>
      <c r="Y40" s="10">
        <f>COUNTIF('enter-data'!N$8:N$94,'calc.rank'!$A40)</f>
        <v>0</v>
      </c>
      <c r="Z40" s="30">
        <f>COUNTIF('enter-data'!O$8:O$94,'calc.rank'!$A40)</f>
        <v>0</v>
      </c>
      <c r="AA40" s="22">
        <f>COUNTIF('enter-data'!P$8:P$94,'calc.rank'!$A40)</f>
        <v>0</v>
      </c>
      <c r="AB40" s="10">
        <f>COUNTIF('enter-data'!Q$8:Q$94,'calc.rank'!$A40)</f>
        <v>0</v>
      </c>
      <c r="AC40" s="30">
        <f>COUNTIF('enter-data'!R$8:R$94,'calc.rank'!$A40)</f>
        <v>0</v>
      </c>
      <c r="AD40" s="22">
        <f>COUNTIF('enter-data'!S$8:S$94,'calc.rank'!$A40)</f>
        <v>0</v>
      </c>
      <c r="AE40" s="10">
        <f>COUNTIF('enter-data'!T$8:T$94,'calc.rank'!$A40)</f>
        <v>0</v>
      </c>
      <c r="AF40" s="30">
        <f>COUNTIF('enter-data'!U$8:U$94,'calc.rank'!$A40)</f>
        <v>0</v>
      </c>
      <c r="AG40" s="22">
        <f>COUNTIF('enter-data'!V$8:V$94,'calc.rank'!$A40)</f>
        <v>0</v>
      </c>
      <c r="AH40" s="10">
        <f>COUNTIF('enter-data'!W$8:W$94,'calc.rank'!$A40)</f>
        <v>0</v>
      </c>
      <c r="AI40" s="30">
        <f>COUNTIF('enter-data'!X$8:X$94,'calc.rank'!$A40)</f>
        <v>0</v>
      </c>
      <c r="AJ40" s="22">
        <f>COUNTIF('enter-data'!Y$8:Y$94,'calc.rank'!$A40)</f>
        <v>0</v>
      </c>
      <c r="AK40" s="10">
        <f>COUNTIF('enter-data'!Z$8:Z$94,'calc.rank'!$A40)</f>
        <v>0</v>
      </c>
      <c r="AL40" s="30">
        <f>COUNTIF('enter-data'!AA$8:AA$94,'calc.rank'!$A40)</f>
        <v>0</v>
      </c>
      <c r="AM40" s="22">
        <f>COUNTIF('enter-data'!AB$8:AB$94,'calc.rank'!$A40)</f>
        <v>0</v>
      </c>
      <c r="AN40" s="10">
        <f>COUNTIF('enter-data'!AC$8:AC$94,'calc.rank'!$A40)</f>
        <v>0</v>
      </c>
      <c r="AO40" s="30">
        <f>COUNTIF('enter-data'!AD$8:AD$94,'calc.rank'!$A40)</f>
        <v>0</v>
      </c>
      <c r="AP40" s="22">
        <f>COUNTIF('enter-data'!AE$8:AE$94,'calc.rank'!$A40)</f>
        <v>0</v>
      </c>
      <c r="AQ40" s="10">
        <f>COUNTIF('enter-data'!AF$8:AF$94,'calc.rank'!$A40)</f>
        <v>0</v>
      </c>
      <c r="AR40" s="23">
        <f>COUNTIF('enter-data'!AG$8:AG$94,'calc.rank'!$A40)</f>
        <v>0</v>
      </c>
      <c r="AS40" s="331"/>
      <c r="AT40" s="22">
        <f>COUNTIF('enter-data'!AI$8:AI$94,'calc.rank'!$A40)</f>
        <v>0</v>
      </c>
      <c r="AU40" s="10">
        <f>COUNTIF('enter-data'!AJ$8:AJ$94,'calc.rank'!$A40)</f>
        <v>0</v>
      </c>
      <c r="AV40" s="30">
        <f>COUNTIF('enter-data'!AK$8:AK$94,'calc.rank'!$A40)</f>
        <v>0</v>
      </c>
      <c r="AW40" s="22">
        <f>COUNTIF('enter-data'!AL$8:AL$94,'calc.rank'!$A40)</f>
        <v>0</v>
      </c>
      <c r="AX40" s="10">
        <f>COUNTIF('enter-data'!AM$8:AM$94,'calc.rank'!$A40)</f>
        <v>0</v>
      </c>
      <c r="AY40" s="30">
        <f>COUNTIF('enter-data'!AN$8:AN$94,'calc.rank'!$A40)</f>
        <v>0</v>
      </c>
      <c r="AZ40" s="22">
        <f>COUNTIF('enter-data'!AO$8:AO$94,'calc.rank'!$A40)</f>
        <v>0</v>
      </c>
      <c r="BA40" s="10">
        <f>COUNTIF('enter-data'!AP$8:AP$94,'calc.rank'!$A40)</f>
        <v>0</v>
      </c>
      <c r="BB40" s="30">
        <f>COUNTIF('enter-data'!AQ$8:AQ$94,'calc.rank'!$A40)</f>
        <v>0</v>
      </c>
      <c r="BC40" s="22">
        <f>COUNTIF('enter-data'!AR$8:AR$94,'calc.rank'!$A40)</f>
        <v>0</v>
      </c>
      <c r="BD40" s="10">
        <f>COUNTIF('enter-data'!AS$8:AS$94,'calc.rank'!$A40)</f>
        <v>0</v>
      </c>
      <c r="BE40" s="30">
        <f>COUNTIF('enter-data'!AT$8:AT$94,'calc.rank'!$A40)</f>
        <v>0</v>
      </c>
      <c r="BF40" s="22">
        <f>COUNTIF('enter-data'!AU$8:AU$94,'calc.rank'!$A40)</f>
        <v>0</v>
      </c>
      <c r="BG40" s="10">
        <f>COUNTIF('enter-data'!AV$8:AV$94,'calc.rank'!$A40)</f>
        <v>0</v>
      </c>
      <c r="BH40" s="30">
        <f>COUNTIF('enter-data'!AW$8:AW$94,'calc.rank'!$A40)</f>
        <v>0</v>
      </c>
      <c r="BI40" s="22">
        <f>COUNTIF('enter-data'!AX$8:AX$94,'calc.rank'!$A40)</f>
        <v>0</v>
      </c>
      <c r="BJ40" s="10">
        <f>COUNTIF('enter-data'!AY$8:AY$94,'calc.rank'!$A40)</f>
        <v>0</v>
      </c>
      <c r="BK40" s="30">
        <f>COUNTIF('enter-data'!AZ$8:AZ$94,'calc.rank'!$A40)</f>
        <v>0</v>
      </c>
      <c r="BL40" s="22">
        <f>COUNTIF('enter-data'!BA$8:BA$94,'calc.rank'!$A40)</f>
        <v>0</v>
      </c>
      <c r="BM40" s="10">
        <f>COUNTIF('enter-data'!BB$8:BB$94,'calc.rank'!$A40)</f>
        <v>0</v>
      </c>
      <c r="BN40" s="30">
        <f>COUNTIF('enter-data'!BC$8:BC$94,'calc.rank'!$A40)</f>
        <v>0</v>
      </c>
      <c r="BO40" s="22">
        <f>COUNTIF('enter-data'!BD$8:BD$94,'calc.rank'!$A40)</f>
        <v>0</v>
      </c>
      <c r="BP40" s="10">
        <f>COUNTIF('enter-data'!BE$8:BE$94,'calc.rank'!$A40)</f>
        <v>0</v>
      </c>
      <c r="BQ40" s="30">
        <f>COUNTIF('enter-data'!BF$8:BF$94,'calc.rank'!$A40)</f>
        <v>0</v>
      </c>
      <c r="BR40" s="22">
        <f>COUNTIF('enter-data'!BG$8:BG$94,'calc.rank'!$A40)</f>
        <v>0</v>
      </c>
      <c r="BS40" s="10">
        <f>COUNTIF('enter-data'!BH$8:BH$94,'calc.rank'!$A40)</f>
        <v>0</v>
      </c>
      <c r="BT40" s="23">
        <f>COUNTIF('enter-data'!BI$8:BI$94,'calc.rank'!$A40)</f>
        <v>0</v>
      </c>
    </row>
    <row r="41" spans="1:72" ht="18" customHeight="1" x14ac:dyDescent="0.25">
      <c r="A41" s="115" t="s">
        <v>309</v>
      </c>
      <c r="B41" s="49"/>
      <c r="C41" s="117" t="s">
        <v>310</v>
      </c>
      <c r="D41" s="108"/>
      <c r="E41" s="97">
        <f t="shared" si="26"/>
        <v>0</v>
      </c>
      <c r="F41" s="200">
        <f t="shared" si="27"/>
        <v>0</v>
      </c>
      <c r="G41" s="201">
        <f t="shared" si="28"/>
        <v>0</v>
      </c>
      <c r="H41" s="97">
        <f t="shared" si="29"/>
        <v>0</v>
      </c>
      <c r="I41" s="200">
        <f t="shared" si="30"/>
        <v>0</v>
      </c>
      <c r="J41" s="201">
        <f t="shared" si="31"/>
        <v>0</v>
      </c>
      <c r="K41" s="90">
        <f t="shared" si="32"/>
        <v>0</v>
      </c>
      <c r="L41" s="125">
        <f t="shared" si="33"/>
        <v>0</v>
      </c>
      <c r="M41" s="125">
        <f t="shared" si="34"/>
        <v>0</v>
      </c>
      <c r="N41" s="98">
        <f t="shared" si="35"/>
        <v>0</v>
      </c>
      <c r="O41" s="126">
        <f t="shared" si="36"/>
        <v>0</v>
      </c>
      <c r="P41" s="126">
        <f t="shared" si="37"/>
        <v>0</v>
      </c>
      <c r="Q41" s="78"/>
      <c r="R41" s="22">
        <f>COUNTIF('enter-data'!G$8:G$94,'calc.rank'!$A41)</f>
        <v>0</v>
      </c>
      <c r="S41" s="10">
        <f>COUNTIF('enter-data'!H$8:H$94,'calc.rank'!$A41)</f>
        <v>0</v>
      </c>
      <c r="T41" s="30">
        <f>COUNTIF('enter-data'!I$8:I$94,'calc.rank'!$A41)</f>
        <v>0</v>
      </c>
      <c r="U41" s="22">
        <f>COUNTIF('enter-data'!J$8:J$94,'calc.rank'!$A41)</f>
        <v>0</v>
      </c>
      <c r="V41" s="10">
        <f>COUNTIF('enter-data'!K$8:K$94,'calc.rank'!$A41)</f>
        <v>0</v>
      </c>
      <c r="W41" s="30">
        <f>COUNTIF('enter-data'!L$8:L$94,'calc.rank'!$A41)</f>
        <v>0</v>
      </c>
      <c r="X41" s="22">
        <f>COUNTIF('enter-data'!M$8:M$94,'calc.rank'!$A41)</f>
        <v>0</v>
      </c>
      <c r="Y41" s="10">
        <f>COUNTIF('enter-data'!N$8:N$94,'calc.rank'!$A41)</f>
        <v>0</v>
      </c>
      <c r="Z41" s="30">
        <f>COUNTIF('enter-data'!O$8:O$94,'calc.rank'!$A41)</f>
        <v>0</v>
      </c>
      <c r="AA41" s="22">
        <f>COUNTIF('enter-data'!P$8:P$94,'calc.rank'!$A41)</f>
        <v>0</v>
      </c>
      <c r="AB41" s="10">
        <f>COUNTIF('enter-data'!Q$8:Q$94,'calc.rank'!$A41)</f>
        <v>0</v>
      </c>
      <c r="AC41" s="30">
        <f>COUNTIF('enter-data'!R$8:R$94,'calc.rank'!$A41)</f>
        <v>0</v>
      </c>
      <c r="AD41" s="22">
        <f>COUNTIF('enter-data'!S$8:S$94,'calc.rank'!$A41)</f>
        <v>0</v>
      </c>
      <c r="AE41" s="10">
        <f>COUNTIF('enter-data'!T$8:T$94,'calc.rank'!$A41)</f>
        <v>0</v>
      </c>
      <c r="AF41" s="30">
        <f>COUNTIF('enter-data'!U$8:U$94,'calc.rank'!$A41)</f>
        <v>0</v>
      </c>
      <c r="AG41" s="22">
        <f>COUNTIF('enter-data'!V$8:V$94,'calc.rank'!$A41)</f>
        <v>0</v>
      </c>
      <c r="AH41" s="10">
        <f>COUNTIF('enter-data'!W$8:W$94,'calc.rank'!$A41)</f>
        <v>0</v>
      </c>
      <c r="AI41" s="30">
        <f>COUNTIF('enter-data'!X$8:X$94,'calc.rank'!$A41)</f>
        <v>0</v>
      </c>
      <c r="AJ41" s="22">
        <f>COUNTIF('enter-data'!Y$8:Y$94,'calc.rank'!$A41)</f>
        <v>0</v>
      </c>
      <c r="AK41" s="10">
        <f>COUNTIF('enter-data'!Z$8:Z$94,'calc.rank'!$A41)</f>
        <v>0</v>
      </c>
      <c r="AL41" s="30">
        <f>COUNTIF('enter-data'!AA$8:AA$94,'calc.rank'!$A41)</f>
        <v>0</v>
      </c>
      <c r="AM41" s="22">
        <f>COUNTIF('enter-data'!AB$8:AB$94,'calc.rank'!$A41)</f>
        <v>0</v>
      </c>
      <c r="AN41" s="10">
        <f>COUNTIF('enter-data'!AC$8:AC$94,'calc.rank'!$A41)</f>
        <v>0</v>
      </c>
      <c r="AO41" s="30">
        <f>COUNTIF('enter-data'!AD$8:AD$94,'calc.rank'!$A41)</f>
        <v>0</v>
      </c>
      <c r="AP41" s="22">
        <f>COUNTIF('enter-data'!AE$8:AE$94,'calc.rank'!$A41)</f>
        <v>0</v>
      </c>
      <c r="AQ41" s="10">
        <f>COUNTIF('enter-data'!AF$8:AF$94,'calc.rank'!$A41)</f>
        <v>0</v>
      </c>
      <c r="AR41" s="23">
        <f>COUNTIF('enter-data'!AG$8:AG$94,'calc.rank'!$A41)</f>
        <v>0</v>
      </c>
      <c r="AS41" s="331"/>
      <c r="AT41" s="22">
        <f>COUNTIF('enter-data'!AI$8:AI$94,'calc.rank'!$A41)</f>
        <v>0</v>
      </c>
      <c r="AU41" s="10">
        <f>COUNTIF('enter-data'!AJ$8:AJ$94,'calc.rank'!$A41)</f>
        <v>0</v>
      </c>
      <c r="AV41" s="30">
        <f>COUNTIF('enter-data'!AK$8:AK$94,'calc.rank'!$A41)</f>
        <v>0</v>
      </c>
      <c r="AW41" s="22">
        <f>COUNTIF('enter-data'!AL$8:AL$94,'calc.rank'!$A41)</f>
        <v>0</v>
      </c>
      <c r="AX41" s="10">
        <f>COUNTIF('enter-data'!AM$8:AM$94,'calc.rank'!$A41)</f>
        <v>0</v>
      </c>
      <c r="AY41" s="30">
        <f>COUNTIF('enter-data'!AN$8:AN$94,'calc.rank'!$A41)</f>
        <v>0</v>
      </c>
      <c r="AZ41" s="22">
        <f>COUNTIF('enter-data'!AO$8:AO$94,'calc.rank'!$A41)</f>
        <v>0</v>
      </c>
      <c r="BA41" s="10">
        <f>COUNTIF('enter-data'!AP$8:AP$94,'calc.rank'!$A41)</f>
        <v>0</v>
      </c>
      <c r="BB41" s="30">
        <f>COUNTIF('enter-data'!AQ$8:AQ$94,'calc.rank'!$A41)</f>
        <v>0</v>
      </c>
      <c r="BC41" s="22">
        <f>COUNTIF('enter-data'!AR$8:AR$94,'calc.rank'!$A41)</f>
        <v>0</v>
      </c>
      <c r="BD41" s="10">
        <f>COUNTIF('enter-data'!AS$8:AS$94,'calc.rank'!$A41)</f>
        <v>0</v>
      </c>
      <c r="BE41" s="30">
        <f>COUNTIF('enter-data'!AT$8:AT$94,'calc.rank'!$A41)</f>
        <v>0</v>
      </c>
      <c r="BF41" s="22">
        <f>COUNTIF('enter-data'!AU$8:AU$94,'calc.rank'!$A41)</f>
        <v>0</v>
      </c>
      <c r="BG41" s="10">
        <f>COUNTIF('enter-data'!AV$8:AV$94,'calc.rank'!$A41)</f>
        <v>0</v>
      </c>
      <c r="BH41" s="30">
        <f>COUNTIF('enter-data'!AW$8:AW$94,'calc.rank'!$A41)</f>
        <v>0</v>
      </c>
      <c r="BI41" s="22">
        <f>COUNTIF('enter-data'!AX$8:AX$94,'calc.rank'!$A41)</f>
        <v>0</v>
      </c>
      <c r="BJ41" s="10">
        <f>COUNTIF('enter-data'!AY$8:AY$94,'calc.rank'!$A41)</f>
        <v>0</v>
      </c>
      <c r="BK41" s="30">
        <f>COUNTIF('enter-data'!AZ$8:AZ$94,'calc.rank'!$A41)</f>
        <v>0</v>
      </c>
      <c r="BL41" s="22">
        <f>COUNTIF('enter-data'!BA$8:BA$94,'calc.rank'!$A41)</f>
        <v>0</v>
      </c>
      <c r="BM41" s="10">
        <f>COUNTIF('enter-data'!BB$8:BB$94,'calc.rank'!$A41)</f>
        <v>0</v>
      </c>
      <c r="BN41" s="30">
        <f>COUNTIF('enter-data'!BC$8:BC$94,'calc.rank'!$A41)</f>
        <v>0</v>
      </c>
      <c r="BO41" s="22">
        <f>COUNTIF('enter-data'!BD$8:BD$94,'calc.rank'!$A41)</f>
        <v>0</v>
      </c>
      <c r="BP41" s="10">
        <f>COUNTIF('enter-data'!BE$8:BE$94,'calc.rank'!$A41)</f>
        <v>0</v>
      </c>
      <c r="BQ41" s="30">
        <f>COUNTIF('enter-data'!BF$8:BF$94,'calc.rank'!$A41)</f>
        <v>0</v>
      </c>
      <c r="BR41" s="22">
        <f>COUNTIF('enter-data'!BG$8:BG$94,'calc.rank'!$A41)</f>
        <v>0</v>
      </c>
      <c r="BS41" s="10">
        <f>COUNTIF('enter-data'!BH$8:BH$94,'calc.rank'!$A41)</f>
        <v>0</v>
      </c>
      <c r="BT41" s="23">
        <f>COUNTIF('enter-data'!BI$8:BI$94,'calc.rank'!$A41)</f>
        <v>0</v>
      </c>
    </row>
    <row r="42" spans="1:72" ht="18" customHeight="1" x14ac:dyDescent="0.25">
      <c r="A42" s="115" t="s">
        <v>326</v>
      </c>
      <c r="B42" s="49"/>
      <c r="C42" s="117" t="s">
        <v>327</v>
      </c>
      <c r="D42" s="108"/>
      <c r="E42" s="97">
        <f t="shared" si="26"/>
        <v>0</v>
      </c>
      <c r="F42" s="200">
        <f t="shared" si="27"/>
        <v>0</v>
      </c>
      <c r="G42" s="201">
        <f t="shared" si="28"/>
        <v>0</v>
      </c>
      <c r="H42" s="97">
        <f t="shared" si="29"/>
        <v>0</v>
      </c>
      <c r="I42" s="200">
        <f t="shared" si="30"/>
        <v>0</v>
      </c>
      <c r="J42" s="201">
        <f t="shared" si="31"/>
        <v>0</v>
      </c>
      <c r="K42" s="90">
        <f t="shared" si="32"/>
        <v>0</v>
      </c>
      <c r="L42" s="125">
        <f t="shared" si="33"/>
        <v>0</v>
      </c>
      <c r="M42" s="125">
        <f t="shared" si="34"/>
        <v>0</v>
      </c>
      <c r="N42" s="98">
        <f t="shared" si="35"/>
        <v>0</v>
      </c>
      <c r="O42" s="126">
        <f t="shared" si="36"/>
        <v>0</v>
      </c>
      <c r="P42" s="126">
        <f t="shared" si="37"/>
        <v>0</v>
      </c>
      <c r="Q42" s="78"/>
      <c r="R42" s="22">
        <f>COUNTIF('enter-data'!G$8:G$94,'calc.rank'!$A42)</f>
        <v>0</v>
      </c>
      <c r="S42" s="10">
        <f>COUNTIF('enter-data'!H$8:H$94,'calc.rank'!$A42)</f>
        <v>0</v>
      </c>
      <c r="T42" s="30">
        <f>COUNTIF('enter-data'!I$8:I$94,'calc.rank'!$A42)</f>
        <v>0</v>
      </c>
      <c r="U42" s="22">
        <f>COUNTIF('enter-data'!J$8:J$94,'calc.rank'!$A42)</f>
        <v>0</v>
      </c>
      <c r="V42" s="10">
        <f>COUNTIF('enter-data'!K$8:K$94,'calc.rank'!$A42)</f>
        <v>0</v>
      </c>
      <c r="W42" s="30">
        <f>COUNTIF('enter-data'!L$8:L$94,'calc.rank'!$A42)</f>
        <v>0</v>
      </c>
      <c r="X42" s="22">
        <f>COUNTIF('enter-data'!M$8:M$94,'calc.rank'!$A42)</f>
        <v>0</v>
      </c>
      <c r="Y42" s="10">
        <f>COUNTIF('enter-data'!N$8:N$94,'calc.rank'!$A42)</f>
        <v>0</v>
      </c>
      <c r="Z42" s="30">
        <f>COUNTIF('enter-data'!O$8:O$94,'calc.rank'!$A42)</f>
        <v>0</v>
      </c>
      <c r="AA42" s="22">
        <f>COUNTIF('enter-data'!P$8:P$94,'calc.rank'!$A42)</f>
        <v>0</v>
      </c>
      <c r="AB42" s="10">
        <f>COUNTIF('enter-data'!Q$8:Q$94,'calc.rank'!$A42)</f>
        <v>0</v>
      </c>
      <c r="AC42" s="30">
        <f>COUNTIF('enter-data'!R$8:R$94,'calc.rank'!$A42)</f>
        <v>0</v>
      </c>
      <c r="AD42" s="22">
        <f>COUNTIF('enter-data'!S$8:S$94,'calc.rank'!$A42)</f>
        <v>0</v>
      </c>
      <c r="AE42" s="10">
        <f>COUNTIF('enter-data'!T$8:T$94,'calc.rank'!$A42)</f>
        <v>0</v>
      </c>
      <c r="AF42" s="30">
        <f>COUNTIF('enter-data'!U$8:U$94,'calc.rank'!$A42)</f>
        <v>0</v>
      </c>
      <c r="AG42" s="22">
        <f>COUNTIF('enter-data'!V$8:V$94,'calc.rank'!$A42)</f>
        <v>0</v>
      </c>
      <c r="AH42" s="10">
        <f>COUNTIF('enter-data'!W$8:W$94,'calc.rank'!$A42)</f>
        <v>0</v>
      </c>
      <c r="AI42" s="30">
        <f>COUNTIF('enter-data'!X$8:X$94,'calc.rank'!$A42)</f>
        <v>0</v>
      </c>
      <c r="AJ42" s="22">
        <f>COUNTIF('enter-data'!Y$8:Y$94,'calc.rank'!$A42)</f>
        <v>0</v>
      </c>
      <c r="AK42" s="10">
        <f>COUNTIF('enter-data'!Z$8:Z$94,'calc.rank'!$A42)</f>
        <v>0</v>
      </c>
      <c r="AL42" s="30">
        <f>COUNTIF('enter-data'!AA$8:AA$94,'calc.rank'!$A42)</f>
        <v>0</v>
      </c>
      <c r="AM42" s="22">
        <f>COUNTIF('enter-data'!AB$8:AB$94,'calc.rank'!$A42)</f>
        <v>0</v>
      </c>
      <c r="AN42" s="10">
        <f>COUNTIF('enter-data'!AC$8:AC$94,'calc.rank'!$A42)</f>
        <v>0</v>
      </c>
      <c r="AO42" s="30">
        <f>COUNTIF('enter-data'!AD$8:AD$94,'calc.rank'!$A42)</f>
        <v>0</v>
      </c>
      <c r="AP42" s="22">
        <f>COUNTIF('enter-data'!AE$8:AE$94,'calc.rank'!$A42)</f>
        <v>0</v>
      </c>
      <c r="AQ42" s="10">
        <f>COUNTIF('enter-data'!AF$8:AF$94,'calc.rank'!$A42)</f>
        <v>0</v>
      </c>
      <c r="AR42" s="23">
        <f>COUNTIF('enter-data'!AG$8:AG$94,'calc.rank'!$A42)</f>
        <v>0</v>
      </c>
      <c r="AS42" s="331"/>
      <c r="AT42" s="22">
        <f>COUNTIF('enter-data'!AI$8:AI$94,'calc.rank'!$A42)</f>
        <v>0</v>
      </c>
      <c r="AU42" s="10">
        <f>COUNTIF('enter-data'!AJ$8:AJ$94,'calc.rank'!$A42)</f>
        <v>0</v>
      </c>
      <c r="AV42" s="30">
        <f>COUNTIF('enter-data'!AK$8:AK$94,'calc.rank'!$A42)</f>
        <v>0</v>
      </c>
      <c r="AW42" s="22">
        <f>COUNTIF('enter-data'!AL$8:AL$94,'calc.rank'!$A42)</f>
        <v>0</v>
      </c>
      <c r="AX42" s="10">
        <f>COUNTIF('enter-data'!AM$8:AM$94,'calc.rank'!$A42)</f>
        <v>0</v>
      </c>
      <c r="AY42" s="30">
        <f>COUNTIF('enter-data'!AN$8:AN$94,'calc.rank'!$A42)</f>
        <v>0</v>
      </c>
      <c r="AZ42" s="22">
        <f>COUNTIF('enter-data'!AO$8:AO$94,'calc.rank'!$A42)</f>
        <v>0</v>
      </c>
      <c r="BA42" s="10">
        <f>COUNTIF('enter-data'!AP$8:AP$94,'calc.rank'!$A42)</f>
        <v>0</v>
      </c>
      <c r="BB42" s="30">
        <f>COUNTIF('enter-data'!AQ$8:AQ$94,'calc.rank'!$A42)</f>
        <v>0</v>
      </c>
      <c r="BC42" s="22">
        <f>COUNTIF('enter-data'!AR$8:AR$94,'calc.rank'!$A42)</f>
        <v>0</v>
      </c>
      <c r="BD42" s="10">
        <f>COUNTIF('enter-data'!AS$8:AS$94,'calc.rank'!$A42)</f>
        <v>0</v>
      </c>
      <c r="BE42" s="30">
        <f>COUNTIF('enter-data'!AT$8:AT$94,'calc.rank'!$A42)</f>
        <v>0</v>
      </c>
      <c r="BF42" s="22">
        <f>COUNTIF('enter-data'!AU$8:AU$94,'calc.rank'!$A42)</f>
        <v>0</v>
      </c>
      <c r="BG42" s="10">
        <f>COUNTIF('enter-data'!AV$8:AV$94,'calc.rank'!$A42)</f>
        <v>0</v>
      </c>
      <c r="BH42" s="30">
        <f>COUNTIF('enter-data'!AW$8:AW$94,'calc.rank'!$A42)</f>
        <v>0</v>
      </c>
      <c r="BI42" s="22">
        <f>COUNTIF('enter-data'!AX$8:AX$94,'calc.rank'!$A42)</f>
        <v>0</v>
      </c>
      <c r="BJ42" s="10">
        <f>COUNTIF('enter-data'!AY$8:AY$94,'calc.rank'!$A42)</f>
        <v>0</v>
      </c>
      <c r="BK42" s="30">
        <f>COUNTIF('enter-data'!AZ$8:AZ$94,'calc.rank'!$A42)</f>
        <v>0</v>
      </c>
      <c r="BL42" s="22">
        <f>COUNTIF('enter-data'!BA$8:BA$94,'calc.rank'!$A42)</f>
        <v>0</v>
      </c>
      <c r="BM42" s="10">
        <f>COUNTIF('enter-data'!BB$8:BB$94,'calc.rank'!$A42)</f>
        <v>0</v>
      </c>
      <c r="BN42" s="30">
        <f>COUNTIF('enter-data'!BC$8:BC$94,'calc.rank'!$A42)</f>
        <v>0</v>
      </c>
      <c r="BO42" s="22">
        <f>COUNTIF('enter-data'!BD$8:BD$94,'calc.rank'!$A42)</f>
        <v>0</v>
      </c>
      <c r="BP42" s="10">
        <f>COUNTIF('enter-data'!BE$8:BE$94,'calc.rank'!$A42)</f>
        <v>0</v>
      </c>
      <c r="BQ42" s="30">
        <f>COUNTIF('enter-data'!BF$8:BF$94,'calc.rank'!$A42)</f>
        <v>0</v>
      </c>
      <c r="BR42" s="22">
        <f>COUNTIF('enter-data'!BG$8:BG$94,'calc.rank'!$A42)</f>
        <v>0</v>
      </c>
      <c r="BS42" s="10">
        <f>COUNTIF('enter-data'!BH$8:BH$94,'calc.rank'!$A42)</f>
        <v>0</v>
      </c>
      <c r="BT42" s="23">
        <f>COUNTIF('enter-data'!BI$8:BI$94,'calc.rank'!$A42)</f>
        <v>0</v>
      </c>
    </row>
    <row r="43" spans="1:72" ht="18" customHeight="1" x14ac:dyDescent="0.25">
      <c r="A43" s="115" t="s">
        <v>281</v>
      </c>
      <c r="B43" s="49"/>
      <c r="C43" s="118" t="s">
        <v>282</v>
      </c>
      <c r="D43" s="109"/>
      <c r="E43" s="99">
        <f t="shared" si="26"/>
        <v>0</v>
      </c>
      <c r="F43" s="202">
        <f t="shared" si="27"/>
        <v>0</v>
      </c>
      <c r="G43" s="203">
        <f t="shared" si="28"/>
        <v>0</v>
      </c>
      <c r="H43" s="99">
        <f t="shared" si="29"/>
        <v>0</v>
      </c>
      <c r="I43" s="202">
        <f t="shared" si="30"/>
        <v>0</v>
      </c>
      <c r="J43" s="203">
        <f t="shared" si="31"/>
        <v>0</v>
      </c>
      <c r="K43" s="89">
        <f t="shared" si="32"/>
        <v>0</v>
      </c>
      <c r="L43" s="127">
        <f t="shared" si="33"/>
        <v>0</v>
      </c>
      <c r="M43" s="127">
        <f t="shared" si="34"/>
        <v>0</v>
      </c>
      <c r="N43" s="100">
        <f t="shared" si="35"/>
        <v>0</v>
      </c>
      <c r="O43" s="128">
        <f t="shared" si="36"/>
        <v>0</v>
      </c>
      <c r="P43" s="128">
        <f t="shared" si="37"/>
        <v>0</v>
      </c>
      <c r="Q43" s="79"/>
      <c r="R43" s="22">
        <f>COUNTIF('enter-data'!G$8:G$94,'calc.rank'!$A43)</f>
        <v>0</v>
      </c>
      <c r="S43" s="10">
        <f>COUNTIF('enter-data'!H$8:H$94,'calc.rank'!$A43)</f>
        <v>0</v>
      </c>
      <c r="T43" s="30">
        <f>COUNTIF('enter-data'!I$8:I$94,'calc.rank'!$A43)</f>
        <v>0</v>
      </c>
      <c r="U43" s="22">
        <f>COUNTIF('enter-data'!J$8:J$94,'calc.rank'!$A43)</f>
        <v>0</v>
      </c>
      <c r="V43" s="10">
        <f>COUNTIF('enter-data'!K$8:K$94,'calc.rank'!$A43)</f>
        <v>0</v>
      </c>
      <c r="W43" s="30">
        <f>COUNTIF('enter-data'!L$8:L$94,'calc.rank'!$A43)</f>
        <v>0</v>
      </c>
      <c r="X43" s="22">
        <f>COUNTIF('enter-data'!M$8:M$94,'calc.rank'!$A43)</f>
        <v>0</v>
      </c>
      <c r="Y43" s="10">
        <f>COUNTIF('enter-data'!N$8:N$94,'calc.rank'!$A43)</f>
        <v>0</v>
      </c>
      <c r="Z43" s="30">
        <f>COUNTIF('enter-data'!O$8:O$94,'calc.rank'!$A43)</f>
        <v>0</v>
      </c>
      <c r="AA43" s="22">
        <f>COUNTIF('enter-data'!P$8:P$94,'calc.rank'!$A43)</f>
        <v>0</v>
      </c>
      <c r="AB43" s="10">
        <f>COUNTIF('enter-data'!Q$8:Q$94,'calc.rank'!$A43)</f>
        <v>0</v>
      </c>
      <c r="AC43" s="30">
        <f>COUNTIF('enter-data'!R$8:R$94,'calc.rank'!$A43)</f>
        <v>0</v>
      </c>
      <c r="AD43" s="22">
        <f>COUNTIF('enter-data'!S$8:S$94,'calc.rank'!$A43)</f>
        <v>0</v>
      </c>
      <c r="AE43" s="10">
        <f>COUNTIF('enter-data'!T$8:T$94,'calc.rank'!$A43)</f>
        <v>0</v>
      </c>
      <c r="AF43" s="30">
        <f>COUNTIF('enter-data'!U$8:U$94,'calc.rank'!$A43)</f>
        <v>0</v>
      </c>
      <c r="AG43" s="22">
        <f>COUNTIF('enter-data'!V$8:V$94,'calc.rank'!$A43)</f>
        <v>0</v>
      </c>
      <c r="AH43" s="10">
        <f>COUNTIF('enter-data'!W$8:W$94,'calc.rank'!$A43)</f>
        <v>0</v>
      </c>
      <c r="AI43" s="30">
        <f>COUNTIF('enter-data'!X$8:X$94,'calc.rank'!$A43)</f>
        <v>0</v>
      </c>
      <c r="AJ43" s="22">
        <f>COUNTIF('enter-data'!Y$8:Y$94,'calc.rank'!$A43)</f>
        <v>0</v>
      </c>
      <c r="AK43" s="10">
        <f>COUNTIF('enter-data'!Z$8:Z$94,'calc.rank'!$A43)</f>
        <v>0</v>
      </c>
      <c r="AL43" s="30">
        <f>COUNTIF('enter-data'!AA$8:AA$94,'calc.rank'!$A43)</f>
        <v>0</v>
      </c>
      <c r="AM43" s="22">
        <f>COUNTIF('enter-data'!AB$8:AB$94,'calc.rank'!$A43)</f>
        <v>0</v>
      </c>
      <c r="AN43" s="10">
        <f>COUNTIF('enter-data'!AC$8:AC$94,'calc.rank'!$A43)</f>
        <v>0</v>
      </c>
      <c r="AO43" s="30">
        <f>COUNTIF('enter-data'!AD$8:AD$94,'calc.rank'!$A43)</f>
        <v>0</v>
      </c>
      <c r="AP43" s="22">
        <f>COUNTIF('enter-data'!AE$8:AE$94,'calc.rank'!$A43)</f>
        <v>0</v>
      </c>
      <c r="AQ43" s="10">
        <f>COUNTIF('enter-data'!AF$8:AF$94,'calc.rank'!$A43)</f>
        <v>0</v>
      </c>
      <c r="AR43" s="23">
        <f>COUNTIF('enter-data'!AG$8:AG$94,'calc.rank'!$A43)</f>
        <v>0</v>
      </c>
      <c r="AS43" s="331"/>
      <c r="AT43" s="22">
        <f>COUNTIF('enter-data'!AI$8:AI$94,'calc.rank'!$A43)</f>
        <v>0</v>
      </c>
      <c r="AU43" s="10">
        <f>COUNTIF('enter-data'!AJ$8:AJ$94,'calc.rank'!$A43)</f>
        <v>0</v>
      </c>
      <c r="AV43" s="30">
        <f>COUNTIF('enter-data'!AK$8:AK$94,'calc.rank'!$A43)</f>
        <v>0</v>
      </c>
      <c r="AW43" s="22">
        <f>COUNTIF('enter-data'!AL$8:AL$94,'calc.rank'!$A43)</f>
        <v>0</v>
      </c>
      <c r="AX43" s="10">
        <f>COUNTIF('enter-data'!AM$8:AM$94,'calc.rank'!$A43)</f>
        <v>0</v>
      </c>
      <c r="AY43" s="30">
        <f>COUNTIF('enter-data'!AN$8:AN$94,'calc.rank'!$A43)</f>
        <v>0</v>
      </c>
      <c r="AZ43" s="22">
        <f>COUNTIF('enter-data'!AO$8:AO$94,'calc.rank'!$A43)</f>
        <v>0</v>
      </c>
      <c r="BA43" s="10">
        <f>COUNTIF('enter-data'!AP$8:AP$94,'calc.rank'!$A43)</f>
        <v>0</v>
      </c>
      <c r="BB43" s="30">
        <f>COUNTIF('enter-data'!AQ$8:AQ$94,'calc.rank'!$A43)</f>
        <v>0</v>
      </c>
      <c r="BC43" s="22">
        <f>COUNTIF('enter-data'!AR$8:AR$94,'calc.rank'!$A43)</f>
        <v>0</v>
      </c>
      <c r="BD43" s="10">
        <f>COUNTIF('enter-data'!AS$8:AS$94,'calc.rank'!$A43)</f>
        <v>0</v>
      </c>
      <c r="BE43" s="30">
        <f>COUNTIF('enter-data'!AT$8:AT$94,'calc.rank'!$A43)</f>
        <v>0</v>
      </c>
      <c r="BF43" s="22">
        <f>COUNTIF('enter-data'!AU$8:AU$94,'calc.rank'!$A43)</f>
        <v>0</v>
      </c>
      <c r="BG43" s="10">
        <f>COUNTIF('enter-data'!AV$8:AV$94,'calc.rank'!$A43)</f>
        <v>0</v>
      </c>
      <c r="BH43" s="30">
        <f>COUNTIF('enter-data'!AW$8:AW$94,'calc.rank'!$A43)</f>
        <v>0</v>
      </c>
      <c r="BI43" s="22">
        <f>COUNTIF('enter-data'!AX$8:AX$94,'calc.rank'!$A43)</f>
        <v>0</v>
      </c>
      <c r="BJ43" s="10">
        <f>COUNTIF('enter-data'!AY$8:AY$94,'calc.rank'!$A43)</f>
        <v>0</v>
      </c>
      <c r="BK43" s="30">
        <f>COUNTIF('enter-data'!AZ$8:AZ$94,'calc.rank'!$A43)</f>
        <v>0</v>
      </c>
      <c r="BL43" s="22">
        <f>COUNTIF('enter-data'!BA$8:BA$94,'calc.rank'!$A43)</f>
        <v>0</v>
      </c>
      <c r="BM43" s="10">
        <f>COUNTIF('enter-data'!BB$8:BB$94,'calc.rank'!$A43)</f>
        <v>0</v>
      </c>
      <c r="BN43" s="30">
        <f>COUNTIF('enter-data'!BC$8:BC$94,'calc.rank'!$A43)</f>
        <v>0</v>
      </c>
      <c r="BO43" s="22">
        <f>COUNTIF('enter-data'!BD$8:BD$94,'calc.rank'!$A43)</f>
        <v>0</v>
      </c>
      <c r="BP43" s="10">
        <f>COUNTIF('enter-data'!BE$8:BE$94,'calc.rank'!$A43)</f>
        <v>0</v>
      </c>
      <c r="BQ43" s="30">
        <f>COUNTIF('enter-data'!BF$8:BF$94,'calc.rank'!$A43)</f>
        <v>0</v>
      </c>
      <c r="BR43" s="22">
        <f>COUNTIF('enter-data'!BG$8:BG$94,'calc.rank'!$A43)</f>
        <v>0</v>
      </c>
      <c r="BS43" s="10">
        <f>COUNTIF('enter-data'!BH$8:BH$94,'calc.rank'!$A43)</f>
        <v>0</v>
      </c>
      <c r="BT43" s="23">
        <f>COUNTIF('enter-data'!BI$8:BI$94,'calc.rank'!$A43)</f>
        <v>0</v>
      </c>
    </row>
    <row r="44" spans="1:72" ht="18" customHeight="1" x14ac:dyDescent="0.25">
      <c r="A44" s="115" t="s">
        <v>31</v>
      </c>
      <c r="B44" s="49"/>
      <c r="C44" s="117" t="s">
        <v>246</v>
      </c>
      <c r="D44" s="108"/>
      <c r="E44" s="97">
        <f t="shared" si="26"/>
        <v>0</v>
      </c>
      <c r="F44" s="200">
        <f t="shared" si="27"/>
        <v>0</v>
      </c>
      <c r="G44" s="201">
        <f t="shared" si="28"/>
        <v>0</v>
      </c>
      <c r="H44" s="97">
        <f t="shared" si="29"/>
        <v>0</v>
      </c>
      <c r="I44" s="200">
        <f t="shared" si="30"/>
        <v>0</v>
      </c>
      <c r="J44" s="201">
        <f t="shared" si="31"/>
        <v>0</v>
      </c>
      <c r="K44" s="90">
        <f t="shared" si="32"/>
        <v>0</v>
      </c>
      <c r="L44" s="125">
        <f t="shared" si="33"/>
        <v>0</v>
      </c>
      <c r="M44" s="125">
        <f t="shared" si="34"/>
        <v>0</v>
      </c>
      <c r="N44" s="98">
        <f t="shared" si="35"/>
        <v>0</v>
      </c>
      <c r="O44" s="126">
        <f t="shared" si="36"/>
        <v>0</v>
      </c>
      <c r="P44" s="126">
        <f t="shared" si="37"/>
        <v>0</v>
      </c>
      <c r="Q44" s="78"/>
      <c r="R44" s="22">
        <f>COUNTIF('enter-data'!G$8:G$94,'calc.rank'!$A44)</f>
        <v>0</v>
      </c>
      <c r="S44" s="10">
        <f>COUNTIF('enter-data'!H$8:H$94,'calc.rank'!$A44)</f>
        <v>0</v>
      </c>
      <c r="T44" s="30">
        <f>COUNTIF('enter-data'!I$8:I$94,'calc.rank'!$A44)</f>
        <v>0</v>
      </c>
      <c r="U44" s="22">
        <f>COUNTIF('enter-data'!J$8:J$94,'calc.rank'!$A44)</f>
        <v>0</v>
      </c>
      <c r="V44" s="10">
        <f>COUNTIF('enter-data'!K$8:K$94,'calc.rank'!$A44)</f>
        <v>0</v>
      </c>
      <c r="W44" s="30">
        <f>COUNTIF('enter-data'!L$8:L$94,'calc.rank'!$A44)</f>
        <v>0</v>
      </c>
      <c r="X44" s="22">
        <f>COUNTIF('enter-data'!M$8:M$94,'calc.rank'!$A44)</f>
        <v>0</v>
      </c>
      <c r="Y44" s="10">
        <f>COUNTIF('enter-data'!N$8:N$94,'calc.rank'!$A44)</f>
        <v>0</v>
      </c>
      <c r="Z44" s="30">
        <f>COUNTIF('enter-data'!O$8:O$94,'calc.rank'!$A44)</f>
        <v>0</v>
      </c>
      <c r="AA44" s="22">
        <f>COUNTIF('enter-data'!P$8:P$94,'calc.rank'!$A44)</f>
        <v>0</v>
      </c>
      <c r="AB44" s="10">
        <f>COUNTIF('enter-data'!Q$8:Q$94,'calc.rank'!$A44)</f>
        <v>0</v>
      </c>
      <c r="AC44" s="30">
        <f>COUNTIF('enter-data'!R$8:R$94,'calc.rank'!$A44)</f>
        <v>0</v>
      </c>
      <c r="AD44" s="22">
        <f>COUNTIF('enter-data'!S$8:S$94,'calc.rank'!$A44)</f>
        <v>0</v>
      </c>
      <c r="AE44" s="10">
        <f>COUNTIF('enter-data'!T$8:T$94,'calc.rank'!$A44)</f>
        <v>0</v>
      </c>
      <c r="AF44" s="30">
        <f>COUNTIF('enter-data'!U$8:U$94,'calc.rank'!$A44)</f>
        <v>0</v>
      </c>
      <c r="AG44" s="22">
        <f>COUNTIF('enter-data'!V$8:V$94,'calc.rank'!$A44)</f>
        <v>0</v>
      </c>
      <c r="AH44" s="10">
        <f>COUNTIF('enter-data'!W$8:W$94,'calc.rank'!$A44)</f>
        <v>0</v>
      </c>
      <c r="AI44" s="30">
        <f>COUNTIF('enter-data'!X$8:X$94,'calc.rank'!$A44)</f>
        <v>0</v>
      </c>
      <c r="AJ44" s="22">
        <f>COUNTIF('enter-data'!Y$8:Y$94,'calc.rank'!$A44)</f>
        <v>0</v>
      </c>
      <c r="AK44" s="10">
        <f>COUNTIF('enter-data'!Z$8:Z$94,'calc.rank'!$A44)</f>
        <v>0</v>
      </c>
      <c r="AL44" s="30">
        <f>COUNTIF('enter-data'!AA$8:AA$94,'calc.rank'!$A44)</f>
        <v>0</v>
      </c>
      <c r="AM44" s="22">
        <f>COUNTIF('enter-data'!AB$8:AB$94,'calc.rank'!$A44)</f>
        <v>0</v>
      </c>
      <c r="AN44" s="10">
        <f>COUNTIF('enter-data'!AC$8:AC$94,'calc.rank'!$A44)</f>
        <v>0</v>
      </c>
      <c r="AO44" s="30">
        <f>COUNTIF('enter-data'!AD$8:AD$94,'calc.rank'!$A44)</f>
        <v>0</v>
      </c>
      <c r="AP44" s="22">
        <f>COUNTIF('enter-data'!AE$8:AE$94,'calc.rank'!$A44)</f>
        <v>0</v>
      </c>
      <c r="AQ44" s="10">
        <f>COUNTIF('enter-data'!AF$8:AF$94,'calc.rank'!$A44)</f>
        <v>0</v>
      </c>
      <c r="AR44" s="23">
        <f>COUNTIF('enter-data'!AG$8:AG$94,'calc.rank'!$A44)</f>
        <v>0</v>
      </c>
      <c r="AS44" s="331"/>
      <c r="AT44" s="22">
        <f>COUNTIF('enter-data'!AI$8:AI$94,'calc.rank'!$A44)</f>
        <v>0</v>
      </c>
      <c r="AU44" s="10">
        <f>COUNTIF('enter-data'!AJ$8:AJ$94,'calc.rank'!$A44)</f>
        <v>0</v>
      </c>
      <c r="AV44" s="30">
        <f>COUNTIF('enter-data'!AK$8:AK$94,'calc.rank'!$A44)</f>
        <v>0</v>
      </c>
      <c r="AW44" s="22">
        <f>COUNTIF('enter-data'!AL$8:AL$94,'calc.rank'!$A44)</f>
        <v>0</v>
      </c>
      <c r="AX44" s="10">
        <f>COUNTIF('enter-data'!AM$8:AM$94,'calc.rank'!$A44)</f>
        <v>0</v>
      </c>
      <c r="AY44" s="30">
        <f>COUNTIF('enter-data'!AN$8:AN$94,'calc.rank'!$A44)</f>
        <v>0</v>
      </c>
      <c r="AZ44" s="22">
        <f>COUNTIF('enter-data'!AO$8:AO$94,'calc.rank'!$A44)</f>
        <v>0</v>
      </c>
      <c r="BA44" s="10">
        <f>COUNTIF('enter-data'!AP$8:AP$94,'calc.rank'!$A44)</f>
        <v>0</v>
      </c>
      <c r="BB44" s="30">
        <f>COUNTIF('enter-data'!AQ$8:AQ$94,'calc.rank'!$A44)</f>
        <v>0</v>
      </c>
      <c r="BC44" s="22">
        <f>COUNTIF('enter-data'!AR$8:AR$94,'calc.rank'!$A44)</f>
        <v>0</v>
      </c>
      <c r="BD44" s="10">
        <f>COUNTIF('enter-data'!AS$8:AS$94,'calc.rank'!$A44)</f>
        <v>0</v>
      </c>
      <c r="BE44" s="30">
        <f>COUNTIF('enter-data'!AT$8:AT$94,'calc.rank'!$A44)</f>
        <v>0</v>
      </c>
      <c r="BF44" s="22">
        <f>COUNTIF('enter-data'!AU$8:AU$94,'calc.rank'!$A44)</f>
        <v>0</v>
      </c>
      <c r="BG44" s="10">
        <f>COUNTIF('enter-data'!AV$8:AV$94,'calc.rank'!$A44)</f>
        <v>0</v>
      </c>
      <c r="BH44" s="30">
        <f>COUNTIF('enter-data'!AW$8:AW$94,'calc.rank'!$A44)</f>
        <v>0</v>
      </c>
      <c r="BI44" s="22">
        <f>COUNTIF('enter-data'!AX$8:AX$94,'calc.rank'!$A44)</f>
        <v>0</v>
      </c>
      <c r="BJ44" s="10">
        <f>COUNTIF('enter-data'!AY$8:AY$94,'calc.rank'!$A44)</f>
        <v>0</v>
      </c>
      <c r="BK44" s="30">
        <f>COUNTIF('enter-data'!AZ$8:AZ$94,'calc.rank'!$A44)</f>
        <v>0</v>
      </c>
      <c r="BL44" s="22">
        <f>COUNTIF('enter-data'!BA$8:BA$94,'calc.rank'!$A44)</f>
        <v>0</v>
      </c>
      <c r="BM44" s="10">
        <f>COUNTIF('enter-data'!BB$8:BB$94,'calc.rank'!$A44)</f>
        <v>0</v>
      </c>
      <c r="BN44" s="30">
        <f>COUNTIF('enter-data'!BC$8:BC$94,'calc.rank'!$A44)</f>
        <v>0</v>
      </c>
      <c r="BO44" s="22">
        <f>COUNTIF('enter-data'!BD$8:BD$94,'calc.rank'!$A44)</f>
        <v>0</v>
      </c>
      <c r="BP44" s="10">
        <f>COUNTIF('enter-data'!BE$8:BE$94,'calc.rank'!$A44)</f>
        <v>0</v>
      </c>
      <c r="BQ44" s="30">
        <f>COUNTIF('enter-data'!BF$8:BF$94,'calc.rank'!$A44)</f>
        <v>0</v>
      </c>
      <c r="BR44" s="22">
        <f>COUNTIF('enter-data'!BG$8:BG$94,'calc.rank'!$A44)</f>
        <v>0</v>
      </c>
      <c r="BS44" s="10">
        <f>COUNTIF('enter-data'!BH$8:BH$94,'calc.rank'!$A44)</f>
        <v>0</v>
      </c>
      <c r="BT44" s="23">
        <f>COUNTIF('enter-data'!BI$8:BI$94,'calc.rank'!$A44)</f>
        <v>0</v>
      </c>
    </row>
    <row r="45" spans="1:72" ht="18" customHeight="1" x14ac:dyDescent="0.25">
      <c r="A45" s="115" t="s">
        <v>298</v>
      </c>
      <c r="B45" s="49"/>
      <c r="C45" s="117" t="s">
        <v>299</v>
      </c>
      <c r="D45" s="108"/>
      <c r="E45" s="97">
        <f t="shared" si="26"/>
        <v>0</v>
      </c>
      <c r="F45" s="200">
        <f t="shared" si="27"/>
        <v>0</v>
      </c>
      <c r="G45" s="201">
        <f t="shared" si="28"/>
        <v>0</v>
      </c>
      <c r="H45" s="97">
        <f t="shared" si="29"/>
        <v>0</v>
      </c>
      <c r="I45" s="200">
        <f t="shared" si="30"/>
        <v>0</v>
      </c>
      <c r="J45" s="201">
        <f t="shared" si="31"/>
        <v>0</v>
      </c>
      <c r="K45" s="90">
        <f t="shared" si="32"/>
        <v>0</v>
      </c>
      <c r="L45" s="125">
        <f t="shared" si="33"/>
        <v>0</v>
      </c>
      <c r="M45" s="125">
        <f t="shared" si="34"/>
        <v>0</v>
      </c>
      <c r="N45" s="98">
        <f t="shared" si="35"/>
        <v>0</v>
      </c>
      <c r="O45" s="126">
        <f t="shared" si="36"/>
        <v>0</v>
      </c>
      <c r="P45" s="126">
        <f t="shared" si="37"/>
        <v>0</v>
      </c>
      <c r="Q45" s="78"/>
      <c r="R45" s="22">
        <f>COUNTIF('enter-data'!G$8:G$94,'calc.rank'!$A45)</f>
        <v>0</v>
      </c>
      <c r="S45" s="10">
        <f>COUNTIF('enter-data'!H$8:H$94,'calc.rank'!$A45)</f>
        <v>0</v>
      </c>
      <c r="T45" s="30">
        <f>COUNTIF('enter-data'!I$8:I$94,'calc.rank'!$A45)</f>
        <v>0</v>
      </c>
      <c r="U45" s="22">
        <f>COUNTIF('enter-data'!J$8:J$94,'calc.rank'!$A45)</f>
        <v>0</v>
      </c>
      <c r="V45" s="10">
        <f>COUNTIF('enter-data'!K$8:K$94,'calc.rank'!$A45)</f>
        <v>0</v>
      </c>
      <c r="W45" s="30">
        <f>COUNTIF('enter-data'!L$8:L$94,'calc.rank'!$A45)</f>
        <v>0</v>
      </c>
      <c r="X45" s="22">
        <f>COUNTIF('enter-data'!M$8:M$94,'calc.rank'!$A45)</f>
        <v>0</v>
      </c>
      <c r="Y45" s="10">
        <f>COUNTIF('enter-data'!N$8:N$94,'calc.rank'!$A45)</f>
        <v>0</v>
      </c>
      <c r="Z45" s="30">
        <f>COUNTIF('enter-data'!O$8:O$94,'calc.rank'!$A45)</f>
        <v>0</v>
      </c>
      <c r="AA45" s="22">
        <f>COUNTIF('enter-data'!P$8:P$94,'calc.rank'!$A45)</f>
        <v>0</v>
      </c>
      <c r="AB45" s="10">
        <f>COUNTIF('enter-data'!Q$8:Q$94,'calc.rank'!$A45)</f>
        <v>0</v>
      </c>
      <c r="AC45" s="30">
        <f>COUNTIF('enter-data'!R$8:R$94,'calc.rank'!$A45)</f>
        <v>0</v>
      </c>
      <c r="AD45" s="22">
        <f>COUNTIF('enter-data'!S$8:S$94,'calc.rank'!$A45)</f>
        <v>0</v>
      </c>
      <c r="AE45" s="10">
        <f>COUNTIF('enter-data'!T$8:T$94,'calc.rank'!$A45)</f>
        <v>0</v>
      </c>
      <c r="AF45" s="30">
        <f>COUNTIF('enter-data'!U$8:U$94,'calc.rank'!$A45)</f>
        <v>0</v>
      </c>
      <c r="AG45" s="22">
        <f>COUNTIF('enter-data'!V$8:V$94,'calc.rank'!$A45)</f>
        <v>0</v>
      </c>
      <c r="AH45" s="10">
        <f>COUNTIF('enter-data'!W$8:W$94,'calc.rank'!$A45)</f>
        <v>0</v>
      </c>
      <c r="AI45" s="30">
        <f>COUNTIF('enter-data'!X$8:X$94,'calc.rank'!$A45)</f>
        <v>0</v>
      </c>
      <c r="AJ45" s="22">
        <f>COUNTIF('enter-data'!Y$8:Y$94,'calc.rank'!$A45)</f>
        <v>0</v>
      </c>
      <c r="AK45" s="10">
        <f>COUNTIF('enter-data'!Z$8:Z$94,'calc.rank'!$A45)</f>
        <v>0</v>
      </c>
      <c r="AL45" s="30">
        <f>COUNTIF('enter-data'!AA$8:AA$94,'calc.rank'!$A45)</f>
        <v>0</v>
      </c>
      <c r="AM45" s="22">
        <f>COUNTIF('enter-data'!AB$8:AB$94,'calc.rank'!$A45)</f>
        <v>0</v>
      </c>
      <c r="AN45" s="10">
        <f>COUNTIF('enter-data'!AC$8:AC$94,'calc.rank'!$A45)</f>
        <v>0</v>
      </c>
      <c r="AO45" s="30">
        <f>COUNTIF('enter-data'!AD$8:AD$94,'calc.rank'!$A45)</f>
        <v>0</v>
      </c>
      <c r="AP45" s="22">
        <f>COUNTIF('enter-data'!AE$8:AE$94,'calc.rank'!$A45)</f>
        <v>0</v>
      </c>
      <c r="AQ45" s="10">
        <f>COUNTIF('enter-data'!AF$8:AF$94,'calc.rank'!$A45)</f>
        <v>0</v>
      </c>
      <c r="AR45" s="23">
        <f>COUNTIF('enter-data'!AG$8:AG$94,'calc.rank'!$A45)</f>
        <v>0</v>
      </c>
      <c r="AS45" s="331"/>
      <c r="AT45" s="22">
        <f>COUNTIF('enter-data'!AI$8:AI$94,'calc.rank'!$A45)</f>
        <v>0</v>
      </c>
      <c r="AU45" s="10">
        <f>COUNTIF('enter-data'!AJ$8:AJ$94,'calc.rank'!$A45)</f>
        <v>0</v>
      </c>
      <c r="AV45" s="30">
        <f>COUNTIF('enter-data'!AK$8:AK$94,'calc.rank'!$A45)</f>
        <v>0</v>
      </c>
      <c r="AW45" s="22">
        <f>COUNTIF('enter-data'!AL$8:AL$94,'calc.rank'!$A45)</f>
        <v>0</v>
      </c>
      <c r="AX45" s="10">
        <f>COUNTIF('enter-data'!AM$8:AM$94,'calc.rank'!$A45)</f>
        <v>0</v>
      </c>
      <c r="AY45" s="30">
        <f>COUNTIF('enter-data'!AN$8:AN$94,'calc.rank'!$A45)</f>
        <v>0</v>
      </c>
      <c r="AZ45" s="22">
        <f>COUNTIF('enter-data'!AO$8:AO$94,'calc.rank'!$A45)</f>
        <v>0</v>
      </c>
      <c r="BA45" s="10">
        <f>COUNTIF('enter-data'!AP$8:AP$94,'calc.rank'!$A45)</f>
        <v>0</v>
      </c>
      <c r="BB45" s="30">
        <f>COUNTIF('enter-data'!AQ$8:AQ$94,'calc.rank'!$A45)</f>
        <v>0</v>
      </c>
      <c r="BC45" s="22">
        <f>COUNTIF('enter-data'!AR$8:AR$94,'calc.rank'!$A45)</f>
        <v>0</v>
      </c>
      <c r="BD45" s="10">
        <f>COUNTIF('enter-data'!AS$8:AS$94,'calc.rank'!$A45)</f>
        <v>0</v>
      </c>
      <c r="BE45" s="30">
        <f>COUNTIF('enter-data'!AT$8:AT$94,'calc.rank'!$A45)</f>
        <v>0</v>
      </c>
      <c r="BF45" s="22">
        <f>COUNTIF('enter-data'!AU$8:AU$94,'calc.rank'!$A45)</f>
        <v>0</v>
      </c>
      <c r="BG45" s="10">
        <f>COUNTIF('enter-data'!AV$8:AV$94,'calc.rank'!$A45)</f>
        <v>0</v>
      </c>
      <c r="BH45" s="30">
        <f>COUNTIF('enter-data'!AW$8:AW$94,'calc.rank'!$A45)</f>
        <v>0</v>
      </c>
      <c r="BI45" s="22">
        <f>COUNTIF('enter-data'!AX$8:AX$94,'calc.rank'!$A45)</f>
        <v>0</v>
      </c>
      <c r="BJ45" s="10">
        <f>COUNTIF('enter-data'!AY$8:AY$94,'calc.rank'!$A45)</f>
        <v>0</v>
      </c>
      <c r="BK45" s="30">
        <f>COUNTIF('enter-data'!AZ$8:AZ$94,'calc.rank'!$A45)</f>
        <v>0</v>
      </c>
      <c r="BL45" s="22">
        <f>COUNTIF('enter-data'!BA$8:BA$94,'calc.rank'!$A45)</f>
        <v>0</v>
      </c>
      <c r="BM45" s="10">
        <f>COUNTIF('enter-data'!BB$8:BB$94,'calc.rank'!$A45)</f>
        <v>0</v>
      </c>
      <c r="BN45" s="30">
        <f>COUNTIF('enter-data'!BC$8:BC$94,'calc.rank'!$A45)</f>
        <v>0</v>
      </c>
      <c r="BO45" s="22">
        <f>COUNTIF('enter-data'!BD$8:BD$94,'calc.rank'!$A45)</f>
        <v>0</v>
      </c>
      <c r="BP45" s="10">
        <f>COUNTIF('enter-data'!BE$8:BE$94,'calc.rank'!$A45)</f>
        <v>0</v>
      </c>
      <c r="BQ45" s="30">
        <f>COUNTIF('enter-data'!BF$8:BF$94,'calc.rank'!$A45)</f>
        <v>0</v>
      </c>
      <c r="BR45" s="22">
        <f>COUNTIF('enter-data'!BG$8:BG$94,'calc.rank'!$A45)</f>
        <v>0</v>
      </c>
      <c r="BS45" s="10">
        <f>COUNTIF('enter-data'!BH$8:BH$94,'calc.rank'!$A45)</f>
        <v>0</v>
      </c>
      <c r="BT45" s="23">
        <f>COUNTIF('enter-data'!BI$8:BI$94,'calc.rank'!$A45)</f>
        <v>0</v>
      </c>
    </row>
    <row r="46" spans="1:72" ht="18" customHeight="1" x14ac:dyDescent="0.25">
      <c r="A46" s="115" t="s">
        <v>328</v>
      </c>
      <c r="B46" s="49"/>
      <c r="C46" s="117" t="s">
        <v>329</v>
      </c>
      <c r="D46" s="108"/>
      <c r="E46" s="97">
        <f t="shared" si="26"/>
        <v>0</v>
      </c>
      <c r="F46" s="200">
        <f t="shared" si="27"/>
        <v>0</v>
      </c>
      <c r="G46" s="201">
        <f t="shared" si="28"/>
        <v>0</v>
      </c>
      <c r="H46" s="97">
        <f t="shared" si="29"/>
        <v>0</v>
      </c>
      <c r="I46" s="200">
        <f t="shared" si="30"/>
        <v>0</v>
      </c>
      <c r="J46" s="201">
        <f t="shared" si="31"/>
        <v>0</v>
      </c>
      <c r="K46" s="90">
        <f t="shared" si="32"/>
        <v>0</v>
      </c>
      <c r="L46" s="125">
        <f t="shared" si="33"/>
        <v>0</v>
      </c>
      <c r="M46" s="125">
        <f t="shared" si="34"/>
        <v>0</v>
      </c>
      <c r="N46" s="98">
        <f t="shared" si="35"/>
        <v>0</v>
      </c>
      <c r="O46" s="126">
        <f t="shared" si="36"/>
        <v>0</v>
      </c>
      <c r="P46" s="126">
        <f t="shared" si="37"/>
        <v>0</v>
      </c>
      <c r="Q46" s="78"/>
      <c r="R46" s="22">
        <f>COUNTIF('enter-data'!G$8:G$94,'calc.rank'!$A46)</f>
        <v>0</v>
      </c>
      <c r="S46" s="10">
        <f>COUNTIF('enter-data'!H$8:H$94,'calc.rank'!$A46)</f>
        <v>0</v>
      </c>
      <c r="T46" s="30">
        <f>COUNTIF('enter-data'!I$8:I$94,'calc.rank'!$A46)</f>
        <v>0</v>
      </c>
      <c r="U46" s="22">
        <f>COUNTIF('enter-data'!J$8:J$94,'calc.rank'!$A46)</f>
        <v>0</v>
      </c>
      <c r="V46" s="10">
        <f>COUNTIF('enter-data'!K$8:K$94,'calc.rank'!$A46)</f>
        <v>0</v>
      </c>
      <c r="W46" s="30">
        <f>COUNTIF('enter-data'!L$8:L$94,'calc.rank'!$A46)</f>
        <v>0</v>
      </c>
      <c r="X46" s="22">
        <f>COUNTIF('enter-data'!M$8:M$94,'calc.rank'!$A46)</f>
        <v>0</v>
      </c>
      <c r="Y46" s="10">
        <f>COUNTIF('enter-data'!N$8:N$94,'calc.rank'!$A46)</f>
        <v>0</v>
      </c>
      <c r="Z46" s="30">
        <f>COUNTIF('enter-data'!O$8:O$94,'calc.rank'!$A46)</f>
        <v>0</v>
      </c>
      <c r="AA46" s="22">
        <f>COUNTIF('enter-data'!P$8:P$94,'calc.rank'!$A46)</f>
        <v>0</v>
      </c>
      <c r="AB46" s="10">
        <f>COUNTIF('enter-data'!Q$8:Q$94,'calc.rank'!$A46)</f>
        <v>0</v>
      </c>
      <c r="AC46" s="30">
        <f>COUNTIF('enter-data'!R$8:R$94,'calc.rank'!$A46)</f>
        <v>0</v>
      </c>
      <c r="AD46" s="22">
        <f>COUNTIF('enter-data'!S$8:S$94,'calc.rank'!$A46)</f>
        <v>0</v>
      </c>
      <c r="AE46" s="10">
        <f>COUNTIF('enter-data'!T$8:T$94,'calc.rank'!$A46)</f>
        <v>0</v>
      </c>
      <c r="AF46" s="30">
        <f>COUNTIF('enter-data'!U$8:U$94,'calc.rank'!$A46)</f>
        <v>0</v>
      </c>
      <c r="AG46" s="22">
        <f>COUNTIF('enter-data'!V$8:V$94,'calc.rank'!$A46)</f>
        <v>0</v>
      </c>
      <c r="AH46" s="10">
        <f>COUNTIF('enter-data'!W$8:W$94,'calc.rank'!$A46)</f>
        <v>0</v>
      </c>
      <c r="AI46" s="30">
        <f>COUNTIF('enter-data'!X$8:X$94,'calc.rank'!$A46)</f>
        <v>0</v>
      </c>
      <c r="AJ46" s="22">
        <f>COUNTIF('enter-data'!Y$8:Y$94,'calc.rank'!$A46)</f>
        <v>0</v>
      </c>
      <c r="AK46" s="10">
        <f>COUNTIF('enter-data'!Z$8:Z$94,'calc.rank'!$A46)</f>
        <v>0</v>
      </c>
      <c r="AL46" s="30">
        <f>COUNTIF('enter-data'!AA$8:AA$94,'calc.rank'!$A46)</f>
        <v>0</v>
      </c>
      <c r="AM46" s="22">
        <f>COUNTIF('enter-data'!AB$8:AB$94,'calc.rank'!$A46)</f>
        <v>0</v>
      </c>
      <c r="AN46" s="10">
        <f>COUNTIF('enter-data'!AC$8:AC$94,'calc.rank'!$A46)</f>
        <v>0</v>
      </c>
      <c r="AO46" s="30">
        <f>COUNTIF('enter-data'!AD$8:AD$94,'calc.rank'!$A46)</f>
        <v>0</v>
      </c>
      <c r="AP46" s="22">
        <f>COUNTIF('enter-data'!AE$8:AE$94,'calc.rank'!$A46)</f>
        <v>0</v>
      </c>
      <c r="AQ46" s="10">
        <f>COUNTIF('enter-data'!AF$8:AF$94,'calc.rank'!$A46)</f>
        <v>0</v>
      </c>
      <c r="AR46" s="23">
        <f>COUNTIF('enter-data'!AG$8:AG$94,'calc.rank'!$A46)</f>
        <v>0</v>
      </c>
      <c r="AS46" s="331"/>
      <c r="AT46" s="22">
        <f>COUNTIF('enter-data'!AI$8:AI$94,'calc.rank'!$A46)</f>
        <v>0</v>
      </c>
      <c r="AU46" s="10">
        <f>COUNTIF('enter-data'!AJ$8:AJ$94,'calc.rank'!$A46)</f>
        <v>0</v>
      </c>
      <c r="AV46" s="30">
        <f>COUNTIF('enter-data'!AK$8:AK$94,'calc.rank'!$A46)</f>
        <v>0</v>
      </c>
      <c r="AW46" s="22">
        <f>COUNTIF('enter-data'!AL$8:AL$94,'calc.rank'!$A46)</f>
        <v>0</v>
      </c>
      <c r="AX46" s="10">
        <f>COUNTIF('enter-data'!AM$8:AM$94,'calc.rank'!$A46)</f>
        <v>0</v>
      </c>
      <c r="AY46" s="30">
        <f>COUNTIF('enter-data'!AN$8:AN$94,'calc.rank'!$A46)</f>
        <v>0</v>
      </c>
      <c r="AZ46" s="22">
        <f>COUNTIF('enter-data'!AO$8:AO$94,'calc.rank'!$A46)</f>
        <v>0</v>
      </c>
      <c r="BA46" s="10">
        <f>COUNTIF('enter-data'!AP$8:AP$94,'calc.rank'!$A46)</f>
        <v>0</v>
      </c>
      <c r="BB46" s="30">
        <f>COUNTIF('enter-data'!AQ$8:AQ$94,'calc.rank'!$A46)</f>
        <v>0</v>
      </c>
      <c r="BC46" s="22">
        <f>COUNTIF('enter-data'!AR$8:AR$94,'calc.rank'!$A46)</f>
        <v>0</v>
      </c>
      <c r="BD46" s="10">
        <f>COUNTIF('enter-data'!AS$8:AS$94,'calc.rank'!$A46)</f>
        <v>0</v>
      </c>
      <c r="BE46" s="30">
        <f>COUNTIF('enter-data'!AT$8:AT$94,'calc.rank'!$A46)</f>
        <v>0</v>
      </c>
      <c r="BF46" s="22">
        <f>COUNTIF('enter-data'!AU$8:AU$94,'calc.rank'!$A46)</f>
        <v>0</v>
      </c>
      <c r="BG46" s="10">
        <f>COUNTIF('enter-data'!AV$8:AV$94,'calc.rank'!$A46)</f>
        <v>0</v>
      </c>
      <c r="BH46" s="30">
        <f>COUNTIF('enter-data'!AW$8:AW$94,'calc.rank'!$A46)</f>
        <v>0</v>
      </c>
      <c r="BI46" s="22">
        <f>COUNTIF('enter-data'!AX$8:AX$94,'calc.rank'!$A46)</f>
        <v>0</v>
      </c>
      <c r="BJ46" s="10">
        <f>COUNTIF('enter-data'!AY$8:AY$94,'calc.rank'!$A46)</f>
        <v>0</v>
      </c>
      <c r="BK46" s="30">
        <f>COUNTIF('enter-data'!AZ$8:AZ$94,'calc.rank'!$A46)</f>
        <v>0</v>
      </c>
      <c r="BL46" s="22">
        <f>COUNTIF('enter-data'!BA$8:BA$94,'calc.rank'!$A46)</f>
        <v>0</v>
      </c>
      <c r="BM46" s="10">
        <f>COUNTIF('enter-data'!BB$8:BB$94,'calc.rank'!$A46)</f>
        <v>0</v>
      </c>
      <c r="BN46" s="30">
        <f>COUNTIF('enter-data'!BC$8:BC$94,'calc.rank'!$A46)</f>
        <v>0</v>
      </c>
      <c r="BO46" s="22">
        <f>COUNTIF('enter-data'!BD$8:BD$94,'calc.rank'!$A46)</f>
        <v>0</v>
      </c>
      <c r="BP46" s="10">
        <f>COUNTIF('enter-data'!BE$8:BE$94,'calc.rank'!$A46)</f>
        <v>0</v>
      </c>
      <c r="BQ46" s="30">
        <f>COUNTIF('enter-data'!BF$8:BF$94,'calc.rank'!$A46)</f>
        <v>0</v>
      </c>
      <c r="BR46" s="22">
        <f>COUNTIF('enter-data'!BG$8:BG$94,'calc.rank'!$A46)</f>
        <v>0</v>
      </c>
      <c r="BS46" s="10">
        <f>COUNTIF('enter-data'!BH$8:BH$94,'calc.rank'!$A46)</f>
        <v>0</v>
      </c>
      <c r="BT46" s="23">
        <f>COUNTIF('enter-data'!BI$8:BI$94,'calc.rank'!$A46)</f>
        <v>0</v>
      </c>
    </row>
    <row r="47" spans="1:72" ht="18" customHeight="1" x14ac:dyDescent="0.25">
      <c r="A47" s="115" t="s">
        <v>66</v>
      </c>
      <c r="B47" s="49"/>
      <c r="C47" s="118" t="s">
        <v>291</v>
      </c>
      <c r="D47" s="109"/>
      <c r="E47" s="99">
        <f t="shared" si="26"/>
        <v>0</v>
      </c>
      <c r="F47" s="202">
        <f t="shared" si="27"/>
        <v>0</v>
      </c>
      <c r="G47" s="203">
        <f t="shared" si="28"/>
        <v>0</v>
      </c>
      <c r="H47" s="99">
        <f t="shared" si="29"/>
        <v>0</v>
      </c>
      <c r="I47" s="202">
        <f t="shared" si="30"/>
        <v>0</v>
      </c>
      <c r="J47" s="203">
        <f t="shared" si="31"/>
        <v>0</v>
      </c>
      <c r="K47" s="89">
        <f t="shared" si="32"/>
        <v>0</v>
      </c>
      <c r="L47" s="127">
        <f t="shared" si="33"/>
        <v>0</v>
      </c>
      <c r="M47" s="127">
        <f t="shared" si="34"/>
        <v>0</v>
      </c>
      <c r="N47" s="100">
        <f t="shared" si="35"/>
        <v>0</v>
      </c>
      <c r="O47" s="128">
        <f t="shared" si="36"/>
        <v>0</v>
      </c>
      <c r="P47" s="128">
        <f t="shared" si="37"/>
        <v>0</v>
      </c>
      <c r="Q47" s="78"/>
      <c r="R47" s="22">
        <f>COUNTIF('enter-data'!G$8:G$94,'calc.rank'!$A47)</f>
        <v>0</v>
      </c>
      <c r="S47" s="10">
        <f>COUNTIF('enter-data'!H$8:H$94,'calc.rank'!$A47)</f>
        <v>0</v>
      </c>
      <c r="T47" s="30">
        <f>COUNTIF('enter-data'!I$8:I$94,'calc.rank'!$A47)</f>
        <v>0</v>
      </c>
      <c r="U47" s="22">
        <f>COUNTIF('enter-data'!J$8:J$94,'calc.rank'!$A47)</f>
        <v>0</v>
      </c>
      <c r="V47" s="10">
        <f>COUNTIF('enter-data'!K$8:K$94,'calc.rank'!$A47)</f>
        <v>0</v>
      </c>
      <c r="W47" s="30">
        <f>COUNTIF('enter-data'!L$8:L$94,'calc.rank'!$A47)</f>
        <v>0</v>
      </c>
      <c r="X47" s="22">
        <f>COUNTIF('enter-data'!M$8:M$94,'calc.rank'!$A47)</f>
        <v>0</v>
      </c>
      <c r="Y47" s="10">
        <f>COUNTIF('enter-data'!N$8:N$94,'calc.rank'!$A47)</f>
        <v>0</v>
      </c>
      <c r="Z47" s="30">
        <f>COUNTIF('enter-data'!O$8:O$94,'calc.rank'!$A47)</f>
        <v>0</v>
      </c>
      <c r="AA47" s="22">
        <f>COUNTIF('enter-data'!P$8:P$94,'calc.rank'!$A47)</f>
        <v>0</v>
      </c>
      <c r="AB47" s="10">
        <f>COUNTIF('enter-data'!Q$8:Q$94,'calc.rank'!$A47)</f>
        <v>0</v>
      </c>
      <c r="AC47" s="30">
        <f>COUNTIF('enter-data'!R$8:R$94,'calc.rank'!$A47)</f>
        <v>0</v>
      </c>
      <c r="AD47" s="22">
        <f>COUNTIF('enter-data'!S$8:S$94,'calc.rank'!$A47)</f>
        <v>0</v>
      </c>
      <c r="AE47" s="10">
        <f>COUNTIF('enter-data'!T$8:T$94,'calc.rank'!$A47)</f>
        <v>0</v>
      </c>
      <c r="AF47" s="30">
        <f>COUNTIF('enter-data'!U$8:U$94,'calc.rank'!$A47)</f>
        <v>0</v>
      </c>
      <c r="AG47" s="22">
        <f>COUNTIF('enter-data'!V$8:V$94,'calc.rank'!$A47)</f>
        <v>0</v>
      </c>
      <c r="AH47" s="10">
        <f>COUNTIF('enter-data'!W$8:W$94,'calc.rank'!$A47)</f>
        <v>0</v>
      </c>
      <c r="AI47" s="30">
        <f>COUNTIF('enter-data'!X$8:X$94,'calc.rank'!$A47)</f>
        <v>0</v>
      </c>
      <c r="AJ47" s="22">
        <f>COUNTIF('enter-data'!Y$8:Y$94,'calc.rank'!$A47)</f>
        <v>0</v>
      </c>
      <c r="AK47" s="10">
        <f>COUNTIF('enter-data'!Z$8:Z$94,'calc.rank'!$A47)</f>
        <v>0</v>
      </c>
      <c r="AL47" s="30">
        <f>COUNTIF('enter-data'!AA$8:AA$94,'calc.rank'!$A47)</f>
        <v>0</v>
      </c>
      <c r="AM47" s="22">
        <f>COUNTIF('enter-data'!AB$8:AB$94,'calc.rank'!$A47)</f>
        <v>0</v>
      </c>
      <c r="AN47" s="10">
        <f>COUNTIF('enter-data'!AC$8:AC$94,'calc.rank'!$A47)</f>
        <v>0</v>
      </c>
      <c r="AO47" s="30">
        <f>COUNTIF('enter-data'!AD$8:AD$94,'calc.rank'!$A47)</f>
        <v>0</v>
      </c>
      <c r="AP47" s="22">
        <f>COUNTIF('enter-data'!AE$8:AE$94,'calc.rank'!$A47)</f>
        <v>0</v>
      </c>
      <c r="AQ47" s="10">
        <f>COUNTIF('enter-data'!AF$8:AF$94,'calc.rank'!$A47)</f>
        <v>0</v>
      </c>
      <c r="AR47" s="23">
        <f>COUNTIF('enter-data'!AG$8:AG$94,'calc.rank'!$A47)</f>
        <v>0</v>
      </c>
      <c r="AS47" s="331"/>
      <c r="AT47" s="22">
        <f>COUNTIF('enter-data'!AI$8:AI$94,'calc.rank'!$A47)</f>
        <v>0</v>
      </c>
      <c r="AU47" s="10">
        <f>COUNTIF('enter-data'!AJ$8:AJ$94,'calc.rank'!$A47)</f>
        <v>0</v>
      </c>
      <c r="AV47" s="30">
        <f>COUNTIF('enter-data'!AK$8:AK$94,'calc.rank'!$A47)</f>
        <v>0</v>
      </c>
      <c r="AW47" s="22">
        <f>COUNTIF('enter-data'!AL$8:AL$94,'calc.rank'!$A47)</f>
        <v>0</v>
      </c>
      <c r="AX47" s="10">
        <f>COUNTIF('enter-data'!AM$8:AM$94,'calc.rank'!$A47)</f>
        <v>0</v>
      </c>
      <c r="AY47" s="30">
        <f>COUNTIF('enter-data'!AN$8:AN$94,'calc.rank'!$A47)</f>
        <v>0</v>
      </c>
      <c r="AZ47" s="22">
        <f>COUNTIF('enter-data'!AO$8:AO$94,'calc.rank'!$A47)</f>
        <v>0</v>
      </c>
      <c r="BA47" s="10">
        <f>COUNTIF('enter-data'!AP$8:AP$94,'calc.rank'!$A47)</f>
        <v>0</v>
      </c>
      <c r="BB47" s="30">
        <f>COUNTIF('enter-data'!AQ$8:AQ$94,'calc.rank'!$A47)</f>
        <v>0</v>
      </c>
      <c r="BC47" s="22">
        <f>COUNTIF('enter-data'!AR$8:AR$94,'calc.rank'!$A47)</f>
        <v>0</v>
      </c>
      <c r="BD47" s="10">
        <f>COUNTIF('enter-data'!AS$8:AS$94,'calc.rank'!$A47)</f>
        <v>0</v>
      </c>
      <c r="BE47" s="30">
        <f>COUNTIF('enter-data'!AT$8:AT$94,'calc.rank'!$A47)</f>
        <v>0</v>
      </c>
      <c r="BF47" s="22">
        <f>COUNTIF('enter-data'!AU$8:AU$94,'calc.rank'!$A47)</f>
        <v>0</v>
      </c>
      <c r="BG47" s="10">
        <f>COUNTIF('enter-data'!AV$8:AV$94,'calc.rank'!$A47)</f>
        <v>0</v>
      </c>
      <c r="BH47" s="30">
        <f>COUNTIF('enter-data'!AW$8:AW$94,'calc.rank'!$A47)</f>
        <v>0</v>
      </c>
      <c r="BI47" s="22">
        <f>COUNTIF('enter-data'!AX$8:AX$94,'calc.rank'!$A47)</f>
        <v>0</v>
      </c>
      <c r="BJ47" s="10">
        <f>COUNTIF('enter-data'!AY$8:AY$94,'calc.rank'!$A47)</f>
        <v>0</v>
      </c>
      <c r="BK47" s="30">
        <f>COUNTIF('enter-data'!AZ$8:AZ$94,'calc.rank'!$A47)</f>
        <v>0</v>
      </c>
      <c r="BL47" s="22">
        <f>COUNTIF('enter-data'!BA$8:BA$94,'calc.rank'!$A47)</f>
        <v>0</v>
      </c>
      <c r="BM47" s="10">
        <f>COUNTIF('enter-data'!BB$8:BB$94,'calc.rank'!$A47)</f>
        <v>0</v>
      </c>
      <c r="BN47" s="30">
        <f>COUNTIF('enter-data'!BC$8:BC$94,'calc.rank'!$A47)</f>
        <v>0</v>
      </c>
      <c r="BO47" s="22">
        <f>COUNTIF('enter-data'!BD$8:BD$94,'calc.rank'!$A47)</f>
        <v>0</v>
      </c>
      <c r="BP47" s="10">
        <f>COUNTIF('enter-data'!BE$8:BE$94,'calc.rank'!$A47)</f>
        <v>0</v>
      </c>
      <c r="BQ47" s="30">
        <f>COUNTIF('enter-data'!BF$8:BF$94,'calc.rank'!$A47)</f>
        <v>0</v>
      </c>
      <c r="BR47" s="22">
        <f>COUNTIF('enter-data'!BG$8:BG$94,'calc.rank'!$A47)</f>
        <v>0</v>
      </c>
      <c r="BS47" s="10">
        <f>COUNTIF('enter-data'!BH$8:BH$94,'calc.rank'!$A47)</f>
        <v>0</v>
      </c>
      <c r="BT47" s="23">
        <f>COUNTIF('enter-data'!BI$8:BI$94,'calc.rank'!$A47)</f>
        <v>0</v>
      </c>
    </row>
    <row r="48" spans="1:72" ht="18" customHeight="1" x14ac:dyDescent="0.25">
      <c r="A48" s="115" t="s">
        <v>311</v>
      </c>
      <c r="B48" s="49"/>
      <c r="C48" s="117" t="s">
        <v>312</v>
      </c>
      <c r="D48" s="108"/>
      <c r="E48" s="97">
        <f t="shared" si="26"/>
        <v>0</v>
      </c>
      <c r="F48" s="200">
        <f t="shared" si="27"/>
        <v>0</v>
      </c>
      <c r="G48" s="201">
        <f t="shared" si="28"/>
        <v>0</v>
      </c>
      <c r="H48" s="97">
        <f t="shared" si="29"/>
        <v>0</v>
      </c>
      <c r="I48" s="200">
        <f t="shared" si="30"/>
        <v>0</v>
      </c>
      <c r="J48" s="201">
        <f t="shared" si="31"/>
        <v>0</v>
      </c>
      <c r="K48" s="90">
        <f t="shared" si="32"/>
        <v>0</v>
      </c>
      <c r="L48" s="125">
        <f t="shared" si="33"/>
        <v>0</v>
      </c>
      <c r="M48" s="125">
        <f t="shared" si="34"/>
        <v>0</v>
      </c>
      <c r="N48" s="98">
        <f t="shared" si="35"/>
        <v>0</v>
      </c>
      <c r="O48" s="126">
        <f t="shared" si="36"/>
        <v>0</v>
      </c>
      <c r="P48" s="126">
        <f t="shared" si="37"/>
        <v>0</v>
      </c>
      <c r="Q48" s="78"/>
      <c r="R48" s="22">
        <f>COUNTIF('enter-data'!G$8:G$94,'calc.rank'!$A48)</f>
        <v>0</v>
      </c>
      <c r="S48" s="10">
        <f>COUNTIF('enter-data'!H$8:H$94,'calc.rank'!$A48)</f>
        <v>0</v>
      </c>
      <c r="T48" s="30">
        <f>COUNTIF('enter-data'!I$8:I$94,'calc.rank'!$A48)</f>
        <v>0</v>
      </c>
      <c r="U48" s="22">
        <f>COUNTIF('enter-data'!J$8:J$94,'calc.rank'!$A48)</f>
        <v>0</v>
      </c>
      <c r="V48" s="10">
        <f>COUNTIF('enter-data'!K$8:K$94,'calc.rank'!$A48)</f>
        <v>0</v>
      </c>
      <c r="W48" s="30">
        <f>COUNTIF('enter-data'!L$8:L$94,'calc.rank'!$A48)</f>
        <v>0</v>
      </c>
      <c r="X48" s="22">
        <f>COUNTIF('enter-data'!M$8:M$94,'calc.rank'!$A48)</f>
        <v>0</v>
      </c>
      <c r="Y48" s="10">
        <f>COUNTIF('enter-data'!N$8:N$94,'calc.rank'!$A48)</f>
        <v>0</v>
      </c>
      <c r="Z48" s="30">
        <f>COUNTIF('enter-data'!O$8:O$94,'calc.rank'!$A48)</f>
        <v>0</v>
      </c>
      <c r="AA48" s="22">
        <f>COUNTIF('enter-data'!P$8:P$94,'calc.rank'!$A48)</f>
        <v>0</v>
      </c>
      <c r="AB48" s="10">
        <f>COUNTIF('enter-data'!Q$8:Q$94,'calc.rank'!$A48)</f>
        <v>0</v>
      </c>
      <c r="AC48" s="30">
        <f>COUNTIF('enter-data'!R$8:R$94,'calc.rank'!$A48)</f>
        <v>0</v>
      </c>
      <c r="AD48" s="22">
        <f>COUNTIF('enter-data'!S$8:S$94,'calc.rank'!$A48)</f>
        <v>0</v>
      </c>
      <c r="AE48" s="10">
        <f>COUNTIF('enter-data'!T$8:T$94,'calc.rank'!$A48)</f>
        <v>0</v>
      </c>
      <c r="AF48" s="30">
        <f>COUNTIF('enter-data'!U$8:U$94,'calc.rank'!$A48)</f>
        <v>0</v>
      </c>
      <c r="AG48" s="22">
        <f>COUNTIF('enter-data'!V$8:V$94,'calc.rank'!$A48)</f>
        <v>0</v>
      </c>
      <c r="AH48" s="10">
        <f>COUNTIF('enter-data'!W$8:W$94,'calc.rank'!$A48)</f>
        <v>0</v>
      </c>
      <c r="AI48" s="30">
        <f>COUNTIF('enter-data'!X$8:X$94,'calc.rank'!$A48)</f>
        <v>0</v>
      </c>
      <c r="AJ48" s="22">
        <f>COUNTIF('enter-data'!Y$8:Y$94,'calc.rank'!$A48)</f>
        <v>0</v>
      </c>
      <c r="AK48" s="10">
        <f>COUNTIF('enter-data'!Z$8:Z$94,'calc.rank'!$A48)</f>
        <v>0</v>
      </c>
      <c r="AL48" s="30">
        <f>COUNTIF('enter-data'!AA$8:AA$94,'calc.rank'!$A48)</f>
        <v>0</v>
      </c>
      <c r="AM48" s="22">
        <f>COUNTIF('enter-data'!AB$8:AB$94,'calc.rank'!$A48)</f>
        <v>0</v>
      </c>
      <c r="AN48" s="10">
        <f>COUNTIF('enter-data'!AC$8:AC$94,'calc.rank'!$A48)</f>
        <v>0</v>
      </c>
      <c r="AO48" s="30">
        <f>COUNTIF('enter-data'!AD$8:AD$94,'calc.rank'!$A48)</f>
        <v>0</v>
      </c>
      <c r="AP48" s="22">
        <f>COUNTIF('enter-data'!AE$8:AE$94,'calc.rank'!$A48)</f>
        <v>0</v>
      </c>
      <c r="AQ48" s="10">
        <f>COUNTIF('enter-data'!AF$8:AF$94,'calc.rank'!$A48)</f>
        <v>0</v>
      </c>
      <c r="AR48" s="23">
        <f>COUNTIF('enter-data'!AG$8:AG$94,'calc.rank'!$A48)</f>
        <v>0</v>
      </c>
      <c r="AS48" s="331"/>
      <c r="AT48" s="22">
        <f>COUNTIF('enter-data'!AI$8:AI$94,'calc.rank'!$A48)</f>
        <v>0</v>
      </c>
      <c r="AU48" s="10">
        <f>COUNTIF('enter-data'!AJ$8:AJ$94,'calc.rank'!$A48)</f>
        <v>0</v>
      </c>
      <c r="AV48" s="30">
        <f>COUNTIF('enter-data'!AK$8:AK$94,'calc.rank'!$A48)</f>
        <v>0</v>
      </c>
      <c r="AW48" s="22">
        <f>COUNTIF('enter-data'!AL$8:AL$94,'calc.rank'!$A48)</f>
        <v>0</v>
      </c>
      <c r="AX48" s="10">
        <f>COUNTIF('enter-data'!AM$8:AM$94,'calc.rank'!$A48)</f>
        <v>0</v>
      </c>
      <c r="AY48" s="30">
        <f>COUNTIF('enter-data'!AN$8:AN$94,'calc.rank'!$A48)</f>
        <v>0</v>
      </c>
      <c r="AZ48" s="22">
        <f>COUNTIF('enter-data'!AO$8:AO$94,'calc.rank'!$A48)</f>
        <v>0</v>
      </c>
      <c r="BA48" s="10">
        <f>COUNTIF('enter-data'!AP$8:AP$94,'calc.rank'!$A48)</f>
        <v>0</v>
      </c>
      <c r="BB48" s="30">
        <f>COUNTIF('enter-data'!AQ$8:AQ$94,'calc.rank'!$A48)</f>
        <v>0</v>
      </c>
      <c r="BC48" s="22">
        <f>COUNTIF('enter-data'!AR$8:AR$94,'calc.rank'!$A48)</f>
        <v>0</v>
      </c>
      <c r="BD48" s="10">
        <f>COUNTIF('enter-data'!AS$8:AS$94,'calc.rank'!$A48)</f>
        <v>0</v>
      </c>
      <c r="BE48" s="30">
        <f>COUNTIF('enter-data'!AT$8:AT$94,'calc.rank'!$A48)</f>
        <v>0</v>
      </c>
      <c r="BF48" s="22">
        <f>COUNTIF('enter-data'!AU$8:AU$94,'calc.rank'!$A48)</f>
        <v>0</v>
      </c>
      <c r="BG48" s="10">
        <f>COUNTIF('enter-data'!AV$8:AV$94,'calc.rank'!$A48)</f>
        <v>0</v>
      </c>
      <c r="BH48" s="30">
        <f>COUNTIF('enter-data'!AW$8:AW$94,'calc.rank'!$A48)</f>
        <v>0</v>
      </c>
      <c r="BI48" s="22">
        <f>COUNTIF('enter-data'!AX$8:AX$94,'calc.rank'!$A48)</f>
        <v>0</v>
      </c>
      <c r="BJ48" s="10">
        <f>COUNTIF('enter-data'!AY$8:AY$94,'calc.rank'!$A48)</f>
        <v>0</v>
      </c>
      <c r="BK48" s="30">
        <f>COUNTIF('enter-data'!AZ$8:AZ$94,'calc.rank'!$A48)</f>
        <v>0</v>
      </c>
      <c r="BL48" s="22">
        <f>COUNTIF('enter-data'!BA$8:BA$94,'calc.rank'!$A48)</f>
        <v>0</v>
      </c>
      <c r="BM48" s="10">
        <f>COUNTIF('enter-data'!BB$8:BB$94,'calc.rank'!$A48)</f>
        <v>0</v>
      </c>
      <c r="BN48" s="30">
        <f>COUNTIF('enter-data'!BC$8:BC$94,'calc.rank'!$A48)</f>
        <v>0</v>
      </c>
      <c r="BO48" s="22">
        <f>COUNTIF('enter-data'!BD$8:BD$94,'calc.rank'!$A48)</f>
        <v>0</v>
      </c>
      <c r="BP48" s="10">
        <f>COUNTIF('enter-data'!BE$8:BE$94,'calc.rank'!$A48)</f>
        <v>0</v>
      </c>
      <c r="BQ48" s="30">
        <f>COUNTIF('enter-data'!BF$8:BF$94,'calc.rank'!$A48)</f>
        <v>0</v>
      </c>
      <c r="BR48" s="22">
        <f>COUNTIF('enter-data'!BG$8:BG$94,'calc.rank'!$A48)</f>
        <v>0</v>
      </c>
      <c r="BS48" s="10">
        <f>COUNTIF('enter-data'!BH$8:BH$94,'calc.rank'!$A48)</f>
        <v>0</v>
      </c>
      <c r="BT48" s="23">
        <f>COUNTIF('enter-data'!BI$8:BI$94,'calc.rank'!$A48)</f>
        <v>0</v>
      </c>
    </row>
    <row r="49" spans="1:72" ht="18" customHeight="1" x14ac:dyDescent="0.25">
      <c r="A49" s="115" t="s">
        <v>314</v>
      </c>
      <c r="B49" s="49"/>
      <c r="C49" s="117" t="s">
        <v>315</v>
      </c>
      <c r="D49" s="108"/>
      <c r="E49" s="97">
        <f t="shared" si="26"/>
        <v>0</v>
      </c>
      <c r="F49" s="200">
        <f t="shared" si="27"/>
        <v>0</v>
      </c>
      <c r="G49" s="201">
        <f t="shared" si="28"/>
        <v>0</v>
      </c>
      <c r="H49" s="97">
        <f t="shared" si="29"/>
        <v>0</v>
      </c>
      <c r="I49" s="200">
        <f t="shared" si="30"/>
        <v>0</v>
      </c>
      <c r="J49" s="201">
        <f t="shared" si="31"/>
        <v>0</v>
      </c>
      <c r="K49" s="90">
        <f t="shared" si="32"/>
        <v>0</v>
      </c>
      <c r="L49" s="125">
        <f t="shared" si="33"/>
        <v>0</v>
      </c>
      <c r="M49" s="125">
        <f t="shared" si="34"/>
        <v>0</v>
      </c>
      <c r="N49" s="98">
        <f t="shared" si="35"/>
        <v>0</v>
      </c>
      <c r="O49" s="126">
        <f t="shared" si="36"/>
        <v>0</v>
      </c>
      <c r="P49" s="126">
        <f t="shared" si="37"/>
        <v>0</v>
      </c>
      <c r="Q49" s="78"/>
      <c r="R49" s="22">
        <f>COUNTIF('enter-data'!G$8:G$94,'calc.rank'!$A49)</f>
        <v>0</v>
      </c>
      <c r="S49" s="10">
        <f>COUNTIF('enter-data'!H$8:H$94,'calc.rank'!$A49)</f>
        <v>0</v>
      </c>
      <c r="T49" s="30">
        <f>COUNTIF('enter-data'!I$8:I$94,'calc.rank'!$A49)</f>
        <v>0</v>
      </c>
      <c r="U49" s="22">
        <f>COUNTIF('enter-data'!J$8:J$94,'calc.rank'!$A49)</f>
        <v>0</v>
      </c>
      <c r="V49" s="10">
        <f>COUNTIF('enter-data'!K$8:K$94,'calc.rank'!$A49)</f>
        <v>0</v>
      </c>
      <c r="W49" s="30">
        <f>COUNTIF('enter-data'!L$8:L$94,'calc.rank'!$A49)</f>
        <v>0</v>
      </c>
      <c r="X49" s="22">
        <f>COUNTIF('enter-data'!M$8:M$94,'calc.rank'!$A49)</f>
        <v>0</v>
      </c>
      <c r="Y49" s="10">
        <f>COUNTIF('enter-data'!N$8:N$94,'calc.rank'!$A49)</f>
        <v>0</v>
      </c>
      <c r="Z49" s="30">
        <f>COUNTIF('enter-data'!O$8:O$94,'calc.rank'!$A49)</f>
        <v>0</v>
      </c>
      <c r="AA49" s="22">
        <f>COUNTIF('enter-data'!P$8:P$94,'calc.rank'!$A49)</f>
        <v>0</v>
      </c>
      <c r="AB49" s="10">
        <f>COUNTIF('enter-data'!Q$8:Q$94,'calc.rank'!$A49)</f>
        <v>0</v>
      </c>
      <c r="AC49" s="30">
        <f>COUNTIF('enter-data'!R$8:R$94,'calc.rank'!$A49)</f>
        <v>0</v>
      </c>
      <c r="AD49" s="22">
        <f>COUNTIF('enter-data'!S$8:S$94,'calc.rank'!$A49)</f>
        <v>0</v>
      </c>
      <c r="AE49" s="10">
        <f>COUNTIF('enter-data'!T$8:T$94,'calc.rank'!$A49)</f>
        <v>0</v>
      </c>
      <c r="AF49" s="30">
        <f>COUNTIF('enter-data'!U$8:U$94,'calc.rank'!$A49)</f>
        <v>0</v>
      </c>
      <c r="AG49" s="22">
        <f>COUNTIF('enter-data'!V$8:V$94,'calc.rank'!$A49)</f>
        <v>0</v>
      </c>
      <c r="AH49" s="10">
        <f>COUNTIF('enter-data'!W$8:W$94,'calc.rank'!$A49)</f>
        <v>0</v>
      </c>
      <c r="AI49" s="30">
        <f>COUNTIF('enter-data'!X$8:X$94,'calc.rank'!$A49)</f>
        <v>0</v>
      </c>
      <c r="AJ49" s="22">
        <f>COUNTIF('enter-data'!Y$8:Y$94,'calc.rank'!$A49)</f>
        <v>0</v>
      </c>
      <c r="AK49" s="10">
        <f>COUNTIF('enter-data'!Z$8:Z$94,'calc.rank'!$A49)</f>
        <v>0</v>
      </c>
      <c r="AL49" s="30">
        <f>COUNTIF('enter-data'!AA$8:AA$94,'calc.rank'!$A49)</f>
        <v>0</v>
      </c>
      <c r="AM49" s="22">
        <f>COUNTIF('enter-data'!AB$8:AB$94,'calc.rank'!$A49)</f>
        <v>0</v>
      </c>
      <c r="AN49" s="10">
        <f>COUNTIF('enter-data'!AC$8:AC$94,'calc.rank'!$A49)</f>
        <v>0</v>
      </c>
      <c r="AO49" s="30">
        <f>COUNTIF('enter-data'!AD$8:AD$94,'calc.rank'!$A49)</f>
        <v>0</v>
      </c>
      <c r="AP49" s="22">
        <f>COUNTIF('enter-data'!AE$8:AE$94,'calc.rank'!$A49)</f>
        <v>0</v>
      </c>
      <c r="AQ49" s="10">
        <f>COUNTIF('enter-data'!AF$8:AF$94,'calc.rank'!$A49)</f>
        <v>0</v>
      </c>
      <c r="AR49" s="23">
        <f>COUNTIF('enter-data'!AG$8:AG$94,'calc.rank'!$A49)</f>
        <v>0</v>
      </c>
      <c r="AS49" s="331"/>
      <c r="AT49" s="22">
        <f>COUNTIF('enter-data'!AI$8:AI$94,'calc.rank'!$A49)</f>
        <v>0</v>
      </c>
      <c r="AU49" s="10">
        <f>COUNTIF('enter-data'!AJ$8:AJ$94,'calc.rank'!$A49)</f>
        <v>0</v>
      </c>
      <c r="AV49" s="30">
        <f>COUNTIF('enter-data'!AK$8:AK$94,'calc.rank'!$A49)</f>
        <v>0</v>
      </c>
      <c r="AW49" s="22">
        <f>COUNTIF('enter-data'!AL$8:AL$94,'calc.rank'!$A49)</f>
        <v>0</v>
      </c>
      <c r="AX49" s="10">
        <f>COUNTIF('enter-data'!AM$8:AM$94,'calc.rank'!$A49)</f>
        <v>0</v>
      </c>
      <c r="AY49" s="30">
        <f>COUNTIF('enter-data'!AN$8:AN$94,'calc.rank'!$A49)</f>
        <v>0</v>
      </c>
      <c r="AZ49" s="22">
        <f>COUNTIF('enter-data'!AO$8:AO$94,'calc.rank'!$A49)</f>
        <v>0</v>
      </c>
      <c r="BA49" s="10">
        <f>COUNTIF('enter-data'!AP$8:AP$94,'calc.rank'!$A49)</f>
        <v>0</v>
      </c>
      <c r="BB49" s="30">
        <f>COUNTIF('enter-data'!AQ$8:AQ$94,'calc.rank'!$A49)</f>
        <v>0</v>
      </c>
      <c r="BC49" s="22">
        <f>COUNTIF('enter-data'!AR$8:AR$94,'calc.rank'!$A49)</f>
        <v>0</v>
      </c>
      <c r="BD49" s="10">
        <f>COUNTIF('enter-data'!AS$8:AS$94,'calc.rank'!$A49)</f>
        <v>0</v>
      </c>
      <c r="BE49" s="30">
        <f>COUNTIF('enter-data'!AT$8:AT$94,'calc.rank'!$A49)</f>
        <v>0</v>
      </c>
      <c r="BF49" s="22">
        <f>COUNTIF('enter-data'!AU$8:AU$94,'calc.rank'!$A49)</f>
        <v>0</v>
      </c>
      <c r="BG49" s="10">
        <f>COUNTIF('enter-data'!AV$8:AV$94,'calc.rank'!$A49)</f>
        <v>0</v>
      </c>
      <c r="BH49" s="30">
        <f>COUNTIF('enter-data'!AW$8:AW$94,'calc.rank'!$A49)</f>
        <v>0</v>
      </c>
      <c r="BI49" s="22">
        <f>COUNTIF('enter-data'!AX$8:AX$94,'calc.rank'!$A49)</f>
        <v>0</v>
      </c>
      <c r="BJ49" s="10">
        <f>COUNTIF('enter-data'!AY$8:AY$94,'calc.rank'!$A49)</f>
        <v>0</v>
      </c>
      <c r="BK49" s="30">
        <f>COUNTIF('enter-data'!AZ$8:AZ$94,'calc.rank'!$A49)</f>
        <v>0</v>
      </c>
      <c r="BL49" s="22">
        <f>COUNTIF('enter-data'!BA$8:BA$94,'calc.rank'!$A49)</f>
        <v>0</v>
      </c>
      <c r="BM49" s="10">
        <f>COUNTIF('enter-data'!BB$8:BB$94,'calc.rank'!$A49)</f>
        <v>0</v>
      </c>
      <c r="BN49" s="30">
        <f>COUNTIF('enter-data'!BC$8:BC$94,'calc.rank'!$A49)</f>
        <v>0</v>
      </c>
      <c r="BO49" s="22">
        <f>COUNTIF('enter-data'!BD$8:BD$94,'calc.rank'!$A49)</f>
        <v>0</v>
      </c>
      <c r="BP49" s="10">
        <f>COUNTIF('enter-data'!BE$8:BE$94,'calc.rank'!$A49)</f>
        <v>0</v>
      </c>
      <c r="BQ49" s="30">
        <f>COUNTIF('enter-data'!BF$8:BF$94,'calc.rank'!$A49)</f>
        <v>0</v>
      </c>
      <c r="BR49" s="22">
        <f>COUNTIF('enter-data'!BG$8:BG$94,'calc.rank'!$A49)</f>
        <v>0</v>
      </c>
      <c r="BS49" s="10">
        <f>COUNTIF('enter-data'!BH$8:BH$94,'calc.rank'!$A49)</f>
        <v>0</v>
      </c>
      <c r="BT49" s="23">
        <f>COUNTIF('enter-data'!BI$8:BI$94,'calc.rank'!$A49)</f>
        <v>0</v>
      </c>
    </row>
    <row r="50" spans="1:72" ht="18" customHeight="1" x14ac:dyDescent="0.25">
      <c r="A50" s="115" t="s">
        <v>283</v>
      </c>
      <c r="B50" s="49"/>
      <c r="C50" s="117" t="s">
        <v>284</v>
      </c>
      <c r="D50" s="108"/>
      <c r="E50" s="97">
        <f t="shared" si="26"/>
        <v>0</v>
      </c>
      <c r="F50" s="200">
        <f t="shared" si="27"/>
        <v>0</v>
      </c>
      <c r="G50" s="201">
        <f t="shared" si="28"/>
        <v>0</v>
      </c>
      <c r="H50" s="97">
        <f t="shared" si="29"/>
        <v>0</v>
      </c>
      <c r="I50" s="200">
        <f t="shared" si="30"/>
        <v>0</v>
      </c>
      <c r="J50" s="201">
        <f t="shared" si="31"/>
        <v>0</v>
      </c>
      <c r="K50" s="90">
        <f t="shared" si="32"/>
        <v>0</v>
      </c>
      <c r="L50" s="125">
        <f t="shared" si="33"/>
        <v>0</v>
      </c>
      <c r="M50" s="125">
        <f t="shared" si="34"/>
        <v>0</v>
      </c>
      <c r="N50" s="98">
        <f t="shared" si="35"/>
        <v>0</v>
      </c>
      <c r="O50" s="126">
        <f t="shared" si="36"/>
        <v>0</v>
      </c>
      <c r="P50" s="126">
        <f t="shared" si="37"/>
        <v>0</v>
      </c>
      <c r="Q50" s="78"/>
      <c r="R50" s="22">
        <f>COUNTIF('enter-data'!G$8:G$94,'calc.rank'!$A50)</f>
        <v>0</v>
      </c>
      <c r="S50" s="10">
        <f>COUNTIF('enter-data'!H$8:H$94,'calc.rank'!$A50)</f>
        <v>0</v>
      </c>
      <c r="T50" s="30">
        <f>COUNTIF('enter-data'!I$8:I$94,'calc.rank'!$A50)</f>
        <v>0</v>
      </c>
      <c r="U50" s="22">
        <f>COUNTIF('enter-data'!J$8:J$94,'calc.rank'!$A50)</f>
        <v>0</v>
      </c>
      <c r="V50" s="10">
        <f>COUNTIF('enter-data'!K$8:K$94,'calc.rank'!$A50)</f>
        <v>0</v>
      </c>
      <c r="W50" s="30">
        <f>COUNTIF('enter-data'!L$8:L$94,'calc.rank'!$A50)</f>
        <v>0</v>
      </c>
      <c r="X50" s="22">
        <f>COUNTIF('enter-data'!M$8:M$94,'calc.rank'!$A50)</f>
        <v>0</v>
      </c>
      <c r="Y50" s="10">
        <f>COUNTIF('enter-data'!N$8:N$94,'calc.rank'!$A50)</f>
        <v>0</v>
      </c>
      <c r="Z50" s="30">
        <f>COUNTIF('enter-data'!O$8:O$94,'calc.rank'!$A50)</f>
        <v>0</v>
      </c>
      <c r="AA50" s="22">
        <f>COUNTIF('enter-data'!P$8:P$94,'calc.rank'!$A50)</f>
        <v>0</v>
      </c>
      <c r="AB50" s="10">
        <f>COUNTIF('enter-data'!Q$8:Q$94,'calc.rank'!$A50)</f>
        <v>0</v>
      </c>
      <c r="AC50" s="30">
        <f>COUNTIF('enter-data'!R$8:R$94,'calc.rank'!$A50)</f>
        <v>0</v>
      </c>
      <c r="AD50" s="22">
        <f>COUNTIF('enter-data'!S$8:S$94,'calc.rank'!$A50)</f>
        <v>0</v>
      </c>
      <c r="AE50" s="10">
        <f>COUNTIF('enter-data'!T$8:T$94,'calc.rank'!$A50)</f>
        <v>0</v>
      </c>
      <c r="AF50" s="30">
        <f>COUNTIF('enter-data'!U$8:U$94,'calc.rank'!$A50)</f>
        <v>0</v>
      </c>
      <c r="AG50" s="22">
        <f>COUNTIF('enter-data'!V$8:V$94,'calc.rank'!$A50)</f>
        <v>0</v>
      </c>
      <c r="AH50" s="10">
        <f>COUNTIF('enter-data'!W$8:W$94,'calc.rank'!$A50)</f>
        <v>0</v>
      </c>
      <c r="AI50" s="30">
        <f>COUNTIF('enter-data'!X$8:X$94,'calc.rank'!$A50)</f>
        <v>0</v>
      </c>
      <c r="AJ50" s="22">
        <f>COUNTIF('enter-data'!Y$8:Y$94,'calc.rank'!$A50)</f>
        <v>0</v>
      </c>
      <c r="AK50" s="10">
        <f>COUNTIF('enter-data'!Z$8:Z$94,'calc.rank'!$A50)</f>
        <v>0</v>
      </c>
      <c r="AL50" s="30">
        <f>COUNTIF('enter-data'!AA$8:AA$94,'calc.rank'!$A50)</f>
        <v>0</v>
      </c>
      <c r="AM50" s="22">
        <f>COUNTIF('enter-data'!AB$8:AB$94,'calc.rank'!$A50)</f>
        <v>0</v>
      </c>
      <c r="AN50" s="10">
        <f>COUNTIF('enter-data'!AC$8:AC$94,'calc.rank'!$A50)</f>
        <v>0</v>
      </c>
      <c r="AO50" s="30">
        <f>COUNTIF('enter-data'!AD$8:AD$94,'calc.rank'!$A50)</f>
        <v>0</v>
      </c>
      <c r="AP50" s="22">
        <f>COUNTIF('enter-data'!AE$8:AE$94,'calc.rank'!$A50)</f>
        <v>0</v>
      </c>
      <c r="AQ50" s="10">
        <f>COUNTIF('enter-data'!AF$8:AF$94,'calc.rank'!$A50)</f>
        <v>0</v>
      </c>
      <c r="AR50" s="23">
        <f>COUNTIF('enter-data'!AG$8:AG$94,'calc.rank'!$A50)</f>
        <v>0</v>
      </c>
      <c r="AS50" s="331"/>
      <c r="AT50" s="22">
        <f>COUNTIF('enter-data'!AI$8:AI$94,'calc.rank'!$A50)</f>
        <v>0</v>
      </c>
      <c r="AU50" s="10">
        <f>COUNTIF('enter-data'!AJ$8:AJ$94,'calc.rank'!$A50)</f>
        <v>0</v>
      </c>
      <c r="AV50" s="30">
        <f>COUNTIF('enter-data'!AK$8:AK$94,'calc.rank'!$A50)</f>
        <v>0</v>
      </c>
      <c r="AW50" s="22">
        <f>COUNTIF('enter-data'!AL$8:AL$94,'calc.rank'!$A50)</f>
        <v>0</v>
      </c>
      <c r="AX50" s="10">
        <f>COUNTIF('enter-data'!AM$8:AM$94,'calc.rank'!$A50)</f>
        <v>0</v>
      </c>
      <c r="AY50" s="30">
        <f>COUNTIF('enter-data'!AN$8:AN$94,'calc.rank'!$A50)</f>
        <v>0</v>
      </c>
      <c r="AZ50" s="22">
        <f>COUNTIF('enter-data'!AO$8:AO$94,'calc.rank'!$A50)</f>
        <v>0</v>
      </c>
      <c r="BA50" s="10">
        <f>COUNTIF('enter-data'!AP$8:AP$94,'calc.rank'!$A50)</f>
        <v>0</v>
      </c>
      <c r="BB50" s="30">
        <f>COUNTIF('enter-data'!AQ$8:AQ$94,'calc.rank'!$A50)</f>
        <v>0</v>
      </c>
      <c r="BC50" s="22">
        <f>COUNTIF('enter-data'!AR$8:AR$94,'calc.rank'!$A50)</f>
        <v>0</v>
      </c>
      <c r="BD50" s="10">
        <f>COUNTIF('enter-data'!AS$8:AS$94,'calc.rank'!$A50)</f>
        <v>0</v>
      </c>
      <c r="BE50" s="30">
        <f>COUNTIF('enter-data'!AT$8:AT$94,'calc.rank'!$A50)</f>
        <v>0</v>
      </c>
      <c r="BF50" s="22">
        <f>COUNTIF('enter-data'!AU$8:AU$94,'calc.rank'!$A50)</f>
        <v>0</v>
      </c>
      <c r="BG50" s="10">
        <f>COUNTIF('enter-data'!AV$8:AV$94,'calc.rank'!$A50)</f>
        <v>0</v>
      </c>
      <c r="BH50" s="30">
        <f>COUNTIF('enter-data'!AW$8:AW$94,'calc.rank'!$A50)</f>
        <v>0</v>
      </c>
      <c r="BI50" s="22">
        <f>COUNTIF('enter-data'!AX$8:AX$94,'calc.rank'!$A50)</f>
        <v>0</v>
      </c>
      <c r="BJ50" s="10">
        <f>COUNTIF('enter-data'!AY$8:AY$94,'calc.rank'!$A50)</f>
        <v>0</v>
      </c>
      <c r="BK50" s="30">
        <f>COUNTIF('enter-data'!AZ$8:AZ$94,'calc.rank'!$A50)</f>
        <v>0</v>
      </c>
      <c r="BL50" s="22">
        <f>COUNTIF('enter-data'!BA$8:BA$94,'calc.rank'!$A50)</f>
        <v>0</v>
      </c>
      <c r="BM50" s="10">
        <f>COUNTIF('enter-data'!BB$8:BB$94,'calc.rank'!$A50)</f>
        <v>0</v>
      </c>
      <c r="BN50" s="30">
        <f>COUNTIF('enter-data'!BC$8:BC$94,'calc.rank'!$A50)</f>
        <v>0</v>
      </c>
      <c r="BO50" s="22">
        <f>COUNTIF('enter-data'!BD$8:BD$94,'calc.rank'!$A50)</f>
        <v>0</v>
      </c>
      <c r="BP50" s="10">
        <f>COUNTIF('enter-data'!BE$8:BE$94,'calc.rank'!$A50)</f>
        <v>0</v>
      </c>
      <c r="BQ50" s="30">
        <f>COUNTIF('enter-data'!BF$8:BF$94,'calc.rank'!$A50)</f>
        <v>0</v>
      </c>
      <c r="BR50" s="22">
        <f>COUNTIF('enter-data'!BG$8:BG$94,'calc.rank'!$A50)</f>
        <v>0</v>
      </c>
      <c r="BS50" s="10">
        <f>COUNTIF('enter-data'!BH$8:BH$94,'calc.rank'!$A50)</f>
        <v>0</v>
      </c>
      <c r="BT50" s="23">
        <f>COUNTIF('enter-data'!BI$8:BI$94,'calc.rank'!$A50)</f>
        <v>0</v>
      </c>
    </row>
    <row r="51" spans="1:72" ht="18" customHeight="1" x14ac:dyDescent="0.25">
      <c r="A51" s="115" t="s">
        <v>341</v>
      </c>
      <c r="B51" s="49"/>
      <c r="C51" s="117" t="s">
        <v>342</v>
      </c>
      <c r="D51" s="108"/>
      <c r="E51" s="97">
        <f t="shared" si="26"/>
        <v>0</v>
      </c>
      <c r="F51" s="200">
        <f t="shared" si="27"/>
        <v>0</v>
      </c>
      <c r="G51" s="201">
        <f t="shared" si="28"/>
        <v>0</v>
      </c>
      <c r="H51" s="97">
        <f t="shared" si="29"/>
        <v>0</v>
      </c>
      <c r="I51" s="200">
        <f t="shared" si="30"/>
        <v>0</v>
      </c>
      <c r="J51" s="201">
        <f t="shared" si="31"/>
        <v>0</v>
      </c>
      <c r="K51" s="90">
        <f t="shared" si="32"/>
        <v>0</v>
      </c>
      <c r="L51" s="125">
        <f t="shared" si="33"/>
        <v>0</v>
      </c>
      <c r="M51" s="125">
        <f t="shared" si="34"/>
        <v>0</v>
      </c>
      <c r="N51" s="98">
        <f t="shared" si="35"/>
        <v>0</v>
      </c>
      <c r="O51" s="126">
        <f t="shared" si="36"/>
        <v>0</v>
      </c>
      <c r="P51" s="126">
        <f t="shared" si="37"/>
        <v>0</v>
      </c>
      <c r="Q51" s="78"/>
      <c r="R51" s="22">
        <f>COUNTIF('enter-data'!G$8:G$94,'calc.rank'!$A51)</f>
        <v>0</v>
      </c>
      <c r="S51" s="10">
        <f>COUNTIF('enter-data'!H$8:H$94,'calc.rank'!$A51)</f>
        <v>0</v>
      </c>
      <c r="T51" s="30">
        <f>COUNTIF('enter-data'!I$8:I$94,'calc.rank'!$A51)</f>
        <v>0</v>
      </c>
      <c r="U51" s="22">
        <f>COUNTIF('enter-data'!J$8:J$94,'calc.rank'!$A51)</f>
        <v>0</v>
      </c>
      <c r="V51" s="10">
        <f>COUNTIF('enter-data'!K$8:K$94,'calc.rank'!$A51)</f>
        <v>0</v>
      </c>
      <c r="W51" s="30">
        <f>COUNTIF('enter-data'!L$8:L$94,'calc.rank'!$A51)</f>
        <v>0</v>
      </c>
      <c r="X51" s="22">
        <f>COUNTIF('enter-data'!M$8:M$94,'calc.rank'!$A51)</f>
        <v>0</v>
      </c>
      <c r="Y51" s="10">
        <f>COUNTIF('enter-data'!N$8:N$94,'calc.rank'!$A51)</f>
        <v>0</v>
      </c>
      <c r="Z51" s="30">
        <f>COUNTIF('enter-data'!O$8:O$94,'calc.rank'!$A51)</f>
        <v>0</v>
      </c>
      <c r="AA51" s="22">
        <f>COUNTIF('enter-data'!P$8:P$94,'calc.rank'!$A51)</f>
        <v>0</v>
      </c>
      <c r="AB51" s="10">
        <f>COUNTIF('enter-data'!Q$8:Q$94,'calc.rank'!$A51)</f>
        <v>0</v>
      </c>
      <c r="AC51" s="30">
        <f>COUNTIF('enter-data'!R$8:R$94,'calc.rank'!$A51)</f>
        <v>0</v>
      </c>
      <c r="AD51" s="22">
        <f>COUNTIF('enter-data'!S$8:S$94,'calc.rank'!$A51)</f>
        <v>0</v>
      </c>
      <c r="AE51" s="10">
        <f>COUNTIF('enter-data'!T$8:T$94,'calc.rank'!$A51)</f>
        <v>0</v>
      </c>
      <c r="AF51" s="30">
        <f>COUNTIF('enter-data'!U$8:U$94,'calc.rank'!$A51)</f>
        <v>0</v>
      </c>
      <c r="AG51" s="22">
        <f>COUNTIF('enter-data'!V$8:V$94,'calc.rank'!$A51)</f>
        <v>0</v>
      </c>
      <c r="AH51" s="10">
        <f>COUNTIF('enter-data'!W$8:W$94,'calc.rank'!$A51)</f>
        <v>0</v>
      </c>
      <c r="AI51" s="30">
        <f>COUNTIF('enter-data'!X$8:X$94,'calc.rank'!$A51)</f>
        <v>0</v>
      </c>
      <c r="AJ51" s="22">
        <f>COUNTIF('enter-data'!Y$8:Y$94,'calc.rank'!$A51)</f>
        <v>0</v>
      </c>
      <c r="AK51" s="10">
        <f>COUNTIF('enter-data'!Z$8:Z$94,'calc.rank'!$A51)</f>
        <v>0</v>
      </c>
      <c r="AL51" s="30">
        <f>COUNTIF('enter-data'!AA$8:AA$94,'calc.rank'!$A51)</f>
        <v>0</v>
      </c>
      <c r="AM51" s="22">
        <f>COUNTIF('enter-data'!AB$8:AB$94,'calc.rank'!$A51)</f>
        <v>0</v>
      </c>
      <c r="AN51" s="10">
        <f>COUNTIF('enter-data'!AC$8:AC$94,'calc.rank'!$A51)</f>
        <v>0</v>
      </c>
      <c r="AO51" s="30">
        <f>COUNTIF('enter-data'!AD$8:AD$94,'calc.rank'!$A51)</f>
        <v>0</v>
      </c>
      <c r="AP51" s="22">
        <f>COUNTIF('enter-data'!AE$8:AE$94,'calc.rank'!$A51)</f>
        <v>0</v>
      </c>
      <c r="AQ51" s="10">
        <f>COUNTIF('enter-data'!AF$8:AF$94,'calc.rank'!$A51)</f>
        <v>0</v>
      </c>
      <c r="AR51" s="23">
        <f>COUNTIF('enter-data'!AG$8:AG$94,'calc.rank'!$A51)</f>
        <v>0</v>
      </c>
      <c r="AS51" s="331"/>
      <c r="AT51" s="22">
        <f>COUNTIF('enter-data'!AI$8:AI$94,'calc.rank'!$A51)</f>
        <v>0</v>
      </c>
      <c r="AU51" s="10">
        <f>COUNTIF('enter-data'!AJ$8:AJ$94,'calc.rank'!$A51)</f>
        <v>0</v>
      </c>
      <c r="AV51" s="30">
        <f>COUNTIF('enter-data'!AK$8:AK$94,'calc.rank'!$A51)</f>
        <v>0</v>
      </c>
      <c r="AW51" s="22">
        <f>COUNTIF('enter-data'!AL$8:AL$94,'calc.rank'!$A51)</f>
        <v>0</v>
      </c>
      <c r="AX51" s="10">
        <f>COUNTIF('enter-data'!AM$8:AM$94,'calc.rank'!$A51)</f>
        <v>0</v>
      </c>
      <c r="AY51" s="30">
        <f>COUNTIF('enter-data'!AN$8:AN$94,'calc.rank'!$A51)</f>
        <v>0</v>
      </c>
      <c r="AZ51" s="22">
        <f>COUNTIF('enter-data'!AO$8:AO$94,'calc.rank'!$A51)</f>
        <v>0</v>
      </c>
      <c r="BA51" s="10">
        <f>COUNTIF('enter-data'!AP$8:AP$94,'calc.rank'!$A51)</f>
        <v>0</v>
      </c>
      <c r="BB51" s="30">
        <f>COUNTIF('enter-data'!AQ$8:AQ$94,'calc.rank'!$A51)</f>
        <v>0</v>
      </c>
      <c r="BC51" s="22">
        <f>COUNTIF('enter-data'!AR$8:AR$94,'calc.rank'!$A51)</f>
        <v>0</v>
      </c>
      <c r="BD51" s="10">
        <f>COUNTIF('enter-data'!AS$8:AS$94,'calc.rank'!$A51)</f>
        <v>0</v>
      </c>
      <c r="BE51" s="30">
        <f>COUNTIF('enter-data'!AT$8:AT$94,'calc.rank'!$A51)</f>
        <v>0</v>
      </c>
      <c r="BF51" s="22">
        <f>COUNTIF('enter-data'!AU$8:AU$94,'calc.rank'!$A51)</f>
        <v>0</v>
      </c>
      <c r="BG51" s="10">
        <f>COUNTIF('enter-data'!AV$8:AV$94,'calc.rank'!$A51)</f>
        <v>0</v>
      </c>
      <c r="BH51" s="30">
        <f>COUNTIF('enter-data'!AW$8:AW$94,'calc.rank'!$A51)</f>
        <v>0</v>
      </c>
      <c r="BI51" s="22">
        <f>COUNTIF('enter-data'!AX$8:AX$94,'calc.rank'!$A51)</f>
        <v>0</v>
      </c>
      <c r="BJ51" s="10">
        <f>COUNTIF('enter-data'!AY$8:AY$94,'calc.rank'!$A51)</f>
        <v>0</v>
      </c>
      <c r="BK51" s="30">
        <f>COUNTIF('enter-data'!AZ$8:AZ$94,'calc.rank'!$A51)</f>
        <v>0</v>
      </c>
      <c r="BL51" s="22">
        <f>COUNTIF('enter-data'!BA$8:BA$94,'calc.rank'!$A51)</f>
        <v>0</v>
      </c>
      <c r="BM51" s="10">
        <f>COUNTIF('enter-data'!BB$8:BB$94,'calc.rank'!$A51)</f>
        <v>0</v>
      </c>
      <c r="BN51" s="30">
        <f>COUNTIF('enter-data'!BC$8:BC$94,'calc.rank'!$A51)</f>
        <v>0</v>
      </c>
      <c r="BO51" s="22">
        <f>COUNTIF('enter-data'!BD$8:BD$94,'calc.rank'!$A51)</f>
        <v>0</v>
      </c>
      <c r="BP51" s="10">
        <f>COUNTIF('enter-data'!BE$8:BE$94,'calc.rank'!$A51)</f>
        <v>0</v>
      </c>
      <c r="BQ51" s="30">
        <f>COUNTIF('enter-data'!BF$8:BF$94,'calc.rank'!$A51)</f>
        <v>0</v>
      </c>
      <c r="BR51" s="22">
        <f>COUNTIF('enter-data'!BG$8:BG$94,'calc.rank'!$A51)</f>
        <v>0</v>
      </c>
      <c r="BS51" s="10">
        <f>COUNTIF('enter-data'!BH$8:BH$94,'calc.rank'!$A51)</f>
        <v>0</v>
      </c>
      <c r="BT51" s="23">
        <f>COUNTIF('enter-data'!BI$8:BI$94,'calc.rank'!$A51)</f>
        <v>0</v>
      </c>
    </row>
    <row r="52" spans="1:72" ht="18" customHeight="1" x14ac:dyDescent="0.25">
      <c r="A52" s="115" t="s">
        <v>237</v>
      </c>
      <c r="B52" s="49"/>
      <c r="C52" s="118" t="s">
        <v>238</v>
      </c>
      <c r="D52" s="109"/>
      <c r="E52" s="99">
        <f t="shared" si="26"/>
        <v>0</v>
      </c>
      <c r="F52" s="202">
        <f t="shared" si="27"/>
        <v>0</v>
      </c>
      <c r="G52" s="203">
        <f t="shared" si="28"/>
        <v>0</v>
      </c>
      <c r="H52" s="99">
        <f t="shared" si="29"/>
        <v>0</v>
      </c>
      <c r="I52" s="202">
        <f t="shared" si="30"/>
        <v>0</v>
      </c>
      <c r="J52" s="203">
        <f t="shared" si="31"/>
        <v>0</v>
      </c>
      <c r="K52" s="89">
        <f t="shared" si="32"/>
        <v>0</v>
      </c>
      <c r="L52" s="127">
        <f t="shared" si="33"/>
        <v>0</v>
      </c>
      <c r="M52" s="127">
        <f t="shared" si="34"/>
        <v>0</v>
      </c>
      <c r="N52" s="100">
        <f t="shared" si="35"/>
        <v>0</v>
      </c>
      <c r="O52" s="128">
        <f t="shared" si="36"/>
        <v>0</v>
      </c>
      <c r="P52" s="128">
        <f t="shared" si="37"/>
        <v>0</v>
      </c>
      <c r="Q52" s="78"/>
      <c r="R52" s="22">
        <f>COUNTIF('enter-data'!G$8:G$94,'calc.rank'!$A52)</f>
        <v>0</v>
      </c>
      <c r="S52" s="10">
        <f>COUNTIF('enter-data'!H$8:H$94,'calc.rank'!$A52)</f>
        <v>0</v>
      </c>
      <c r="T52" s="30">
        <f>COUNTIF('enter-data'!I$8:I$94,'calc.rank'!$A52)</f>
        <v>0</v>
      </c>
      <c r="U52" s="22">
        <f>COUNTIF('enter-data'!J$8:J$94,'calc.rank'!$A52)</f>
        <v>0</v>
      </c>
      <c r="V52" s="10">
        <f>COUNTIF('enter-data'!K$8:K$94,'calc.rank'!$A52)</f>
        <v>0</v>
      </c>
      <c r="W52" s="30">
        <f>COUNTIF('enter-data'!L$8:L$94,'calc.rank'!$A52)</f>
        <v>0</v>
      </c>
      <c r="X52" s="22">
        <f>COUNTIF('enter-data'!M$8:M$94,'calc.rank'!$A52)</f>
        <v>0</v>
      </c>
      <c r="Y52" s="10">
        <f>COUNTIF('enter-data'!N$8:N$94,'calc.rank'!$A52)</f>
        <v>0</v>
      </c>
      <c r="Z52" s="30">
        <f>COUNTIF('enter-data'!O$8:O$94,'calc.rank'!$A52)</f>
        <v>0</v>
      </c>
      <c r="AA52" s="22">
        <f>COUNTIF('enter-data'!P$8:P$94,'calc.rank'!$A52)</f>
        <v>0</v>
      </c>
      <c r="AB52" s="10">
        <f>COUNTIF('enter-data'!Q$8:Q$94,'calc.rank'!$A52)</f>
        <v>0</v>
      </c>
      <c r="AC52" s="30">
        <f>COUNTIF('enter-data'!R$8:R$94,'calc.rank'!$A52)</f>
        <v>0</v>
      </c>
      <c r="AD52" s="22">
        <f>COUNTIF('enter-data'!S$8:S$94,'calc.rank'!$A52)</f>
        <v>0</v>
      </c>
      <c r="AE52" s="10">
        <f>COUNTIF('enter-data'!T$8:T$94,'calc.rank'!$A52)</f>
        <v>0</v>
      </c>
      <c r="AF52" s="30">
        <f>COUNTIF('enter-data'!U$8:U$94,'calc.rank'!$A52)</f>
        <v>0</v>
      </c>
      <c r="AG52" s="22">
        <f>COUNTIF('enter-data'!V$8:V$94,'calc.rank'!$A52)</f>
        <v>0</v>
      </c>
      <c r="AH52" s="10">
        <f>COUNTIF('enter-data'!W$8:W$94,'calc.rank'!$A52)</f>
        <v>0</v>
      </c>
      <c r="AI52" s="30">
        <f>COUNTIF('enter-data'!X$8:X$94,'calc.rank'!$A52)</f>
        <v>0</v>
      </c>
      <c r="AJ52" s="22">
        <f>COUNTIF('enter-data'!Y$8:Y$94,'calc.rank'!$A52)</f>
        <v>0</v>
      </c>
      <c r="AK52" s="10">
        <f>COUNTIF('enter-data'!Z$8:Z$94,'calc.rank'!$A52)</f>
        <v>0</v>
      </c>
      <c r="AL52" s="30">
        <f>COUNTIF('enter-data'!AA$8:AA$94,'calc.rank'!$A52)</f>
        <v>0</v>
      </c>
      <c r="AM52" s="22">
        <f>COUNTIF('enter-data'!AB$8:AB$94,'calc.rank'!$A52)</f>
        <v>0</v>
      </c>
      <c r="AN52" s="10">
        <f>COUNTIF('enter-data'!AC$8:AC$94,'calc.rank'!$A52)</f>
        <v>0</v>
      </c>
      <c r="AO52" s="30">
        <f>COUNTIF('enter-data'!AD$8:AD$94,'calc.rank'!$A52)</f>
        <v>0</v>
      </c>
      <c r="AP52" s="22">
        <f>COUNTIF('enter-data'!AE$8:AE$94,'calc.rank'!$A52)</f>
        <v>0</v>
      </c>
      <c r="AQ52" s="10">
        <f>COUNTIF('enter-data'!AF$8:AF$94,'calc.rank'!$A52)</f>
        <v>0</v>
      </c>
      <c r="AR52" s="23">
        <f>COUNTIF('enter-data'!AG$8:AG$94,'calc.rank'!$A52)</f>
        <v>0</v>
      </c>
      <c r="AS52" s="331"/>
      <c r="AT52" s="22">
        <f>COUNTIF('enter-data'!AI$8:AI$94,'calc.rank'!$A52)</f>
        <v>0</v>
      </c>
      <c r="AU52" s="10">
        <f>COUNTIF('enter-data'!AJ$8:AJ$94,'calc.rank'!$A52)</f>
        <v>0</v>
      </c>
      <c r="AV52" s="30">
        <f>COUNTIF('enter-data'!AK$8:AK$94,'calc.rank'!$A52)</f>
        <v>0</v>
      </c>
      <c r="AW52" s="22">
        <f>COUNTIF('enter-data'!AL$8:AL$94,'calc.rank'!$A52)</f>
        <v>0</v>
      </c>
      <c r="AX52" s="10">
        <f>COUNTIF('enter-data'!AM$8:AM$94,'calc.rank'!$A52)</f>
        <v>0</v>
      </c>
      <c r="AY52" s="30">
        <f>COUNTIF('enter-data'!AN$8:AN$94,'calc.rank'!$A52)</f>
        <v>0</v>
      </c>
      <c r="AZ52" s="22">
        <f>COUNTIF('enter-data'!AO$8:AO$94,'calc.rank'!$A52)</f>
        <v>0</v>
      </c>
      <c r="BA52" s="10">
        <f>COUNTIF('enter-data'!AP$8:AP$94,'calc.rank'!$A52)</f>
        <v>0</v>
      </c>
      <c r="BB52" s="30">
        <f>COUNTIF('enter-data'!AQ$8:AQ$94,'calc.rank'!$A52)</f>
        <v>0</v>
      </c>
      <c r="BC52" s="22">
        <f>COUNTIF('enter-data'!AR$8:AR$94,'calc.rank'!$A52)</f>
        <v>0</v>
      </c>
      <c r="BD52" s="10">
        <f>COUNTIF('enter-data'!AS$8:AS$94,'calc.rank'!$A52)</f>
        <v>0</v>
      </c>
      <c r="BE52" s="30">
        <f>COUNTIF('enter-data'!AT$8:AT$94,'calc.rank'!$A52)</f>
        <v>0</v>
      </c>
      <c r="BF52" s="22">
        <f>COUNTIF('enter-data'!AU$8:AU$94,'calc.rank'!$A52)</f>
        <v>0</v>
      </c>
      <c r="BG52" s="10">
        <f>COUNTIF('enter-data'!AV$8:AV$94,'calc.rank'!$A52)</f>
        <v>0</v>
      </c>
      <c r="BH52" s="30">
        <f>COUNTIF('enter-data'!AW$8:AW$94,'calc.rank'!$A52)</f>
        <v>0</v>
      </c>
      <c r="BI52" s="22">
        <f>COUNTIF('enter-data'!AX$8:AX$94,'calc.rank'!$A52)</f>
        <v>0</v>
      </c>
      <c r="BJ52" s="10">
        <f>COUNTIF('enter-data'!AY$8:AY$94,'calc.rank'!$A52)</f>
        <v>0</v>
      </c>
      <c r="BK52" s="30">
        <f>COUNTIF('enter-data'!AZ$8:AZ$94,'calc.rank'!$A52)</f>
        <v>0</v>
      </c>
      <c r="BL52" s="22">
        <f>COUNTIF('enter-data'!BA$8:BA$94,'calc.rank'!$A52)</f>
        <v>0</v>
      </c>
      <c r="BM52" s="10">
        <f>COUNTIF('enter-data'!BB$8:BB$94,'calc.rank'!$A52)</f>
        <v>0</v>
      </c>
      <c r="BN52" s="30">
        <f>COUNTIF('enter-data'!BC$8:BC$94,'calc.rank'!$A52)</f>
        <v>0</v>
      </c>
      <c r="BO52" s="22">
        <f>COUNTIF('enter-data'!BD$8:BD$94,'calc.rank'!$A52)</f>
        <v>0</v>
      </c>
      <c r="BP52" s="10">
        <f>COUNTIF('enter-data'!BE$8:BE$94,'calc.rank'!$A52)</f>
        <v>0</v>
      </c>
      <c r="BQ52" s="30">
        <f>COUNTIF('enter-data'!BF$8:BF$94,'calc.rank'!$A52)</f>
        <v>0</v>
      </c>
      <c r="BR52" s="22">
        <f>COUNTIF('enter-data'!BG$8:BG$94,'calc.rank'!$A52)</f>
        <v>0</v>
      </c>
      <c r="BS52" s="10">
        <f>COUNTIF('enter-data'!BH$8:BH$94,'calc.rank'!$A52)</f>
        <v>0</v>
      </c>
      <c r="BT52" s="23">
        <f>COUNTIF('enter-data'!BI$8:BI$94,'calc.rank'!$A52)</f>
        <v>0</v>
      </c>
    </row>
    <row r="53" spans="1:72" ht="18" customHeight="1" x14ac:dyDescent="0.25">
      <c r="A53" s="115" t="s">
        <v>300</v>
      </c>
      <c r="B53" s="49"/>
      <c r="C53" s="117" t="s">
        <v>301</v>
      </c>
      <c r="D53" s="108"/>
      <c r="E53" s="97">
        <f t="shared" si="26"/>
        <v>0</v>
      </c>
      <c r="F53" s="200">
        <f t="shared" si="27"/>
        <v>0</v>
      </c>
      <c r="G53" s="201">
        <f t="shared" si="28"/>
        <v>0</v>
      </c>
      <c r="H53" s="97">
        <f t="shared" si="29"/>
        <v>0</v>
      </c>
      <c r="I53" s="200">
        <f t="shared" si="30"/>
        <v>0</v>
      </c>
      <c r="J53" s="201">
        <f t="shared" si="31"/>
        <v>0</v>
      </c>
      <c r="K53" s="90">
        <f t="shared" si="32"/>
        <v>0</v>
      </c>
      <c r="L53" s="125">
        <f t="shared" si="33"/>
        <v>0</v>
      </c>
      <c r="M53" s="125">
        <f t="shared" si="34"/>
        <v>0</v>
      </c>
      <c r="N53" s="98">
        <f t="shared" si="35"/>
        <v>0</v>
      </c>
      <c r="O53" s="126">
        <f t="shared" si="36"/>
        <v>0</v>
      </c>
      <c r="P53" s="126">
        <f t="shared" si="37"/>
        <v>0</v>
      </c>
      <c r="Q53" s="78"/>
      <c r="R53" s="22">
        <f>COUNTIF('enter-data'!G$8:G$94,'calc.rank'!$A53)</f>
        <v>0</v>
      </c>
      <c r="S53" s="10">
        <f>COUNTIF('enter-data'!H$8:H$94,'calc.rank'!$A53)</f>
        <v>0</v>
      </c>
      <c r="T53" s="30">
        <f>COUNTIF('enter-data'!I$8:I$94,'calc.rank'!$A53)</f>
        <v>0</v>
      </c>
      <c r="U53" s="22">
        <f>COUNTIF('enter-data'!J$8:J$94,'calc.rank'!$A53)</f>
        <v>0</v>
      </c>
      <c r="V53" s="10">
        <f>COUNTIF('enter-data'!K$8:K$94,'calc.rank'!$A53)</f>
        <v>0</v>
      </c>
      <c r="W53" s="30">
        <f>COUNTIF('enter-data'!L$8:L$94,'calc.rank'!$A53)</f>
        <v>0</v>
      </c>
      <c r="X53" s="22">
        <f>COUNTIF('enter-data'!M$8:M$94,'calc.rank'!$A53)</f>
        <v>0</v>
      </c>
      <c r="Y53" s="10">
        <f>COUNTIF('enter-data'!N$8:N$94,'calc.rank'!$A53)</f>
        <v>0</v>
      </c>
      <c r="Z53" s="30">
        <f>COUNTIF('enter-data'!O$8:O$94,'calc.rank'!$A53)</f>
        <v>0</v>
      </c>
      <c r="AA53" s="22">
        <f>COUNTIF('enter-data'!P$8:P$94,'calc.rank'!$A53)</f>
        <v>0</v>
      </c>
      <c r="AB53" s="10">
        <f>COUNTIF('enter-data'!Q$8:Q$94,'calc.rank'!$A53)</f>
        <v>0</v>
      </c>
      <c r="AC53" s="30">
        <f>COUNTIF('enter-data'!R$8:R$94,'calc.rank'!$A53)</f>
        <v>0</v>
      </c>
      <c r="AD53" s="22">
        <f>COUNTIF('enter-data'!S$8:S$94,'calc.rank'!$A53)</f>
        <v>0</v>
      </c>
      <c r="AE53" s="10">
        <f>COUNTIF('enter-data'!T$8:T$94,'calc.rank'!$A53)</f>
        <v>0</v>
      </c>
      <c r="AF53" s="30">
        <f>COUNTIF('enter-data'!U$8:U$94,'calc.rank'!$A53)</f>
        <v>0</v>
      </c>
      <c r="AG53" s="22">
        <f>COUNTIF('enter-data'!V$8:V$94,'calc.rank'!$A53)</f>
        <v>0</v>
      </c>
      <c r="AH53" s="10">
        <f>COUNTIF('enter-data'!W$8:W$94,'calc.rank'!$A53)</f>
        <v>0</v>
      </c>
      <c r="AI53" s="30">
        <f>COUNTIF('enter-data'!X$8:X$94,'calc.rank'!$A53)</f>
        <v>0</v>
      </c>
      <c r="AJ53" s="22">
        <f>COUNTIF('enter-data'!Y$8:Y$94,'calc.rank'!$A53)</f>
        <v>0</v>
      </c>
      <c r="AK53" s="10">
        <f>COUNTIF('enter-data'!Z$8:Z$94,'calc.rank'!$A53)</f>
        <v>0</v>
      </c>
      <c r="AL53" s="30">
        <f>COUNTIF('enter-data'!AA$8:AA$94,'calc.rank'!$A53)</f>
        <v>0</v>
      </c>
      <c r="AM53" s="22">
        <f>COUNTIF('enter-data'!AB$8:AB$94,'calc.rank'!$A53)</f>
        <v>0</v>
      </c>
      <c r="AN53" s="10">
        <f>COUNTIF('enter-data'!AC$8:AC$94,'calc.rank'!$A53)</f>
        <v>0</v>
      </c>
      <c r="AO53" s="30">
        <f>COUNTIF('enter-data'!AD$8:AD$94,'calc.rank'!$A53)</f>
        <v>0</v>
      </c>
      <c r="AP53" s="22">
        <f>COUNTIF('enter-data'!AE$8:AE$94,'calc.rank'!$A53)</f>
        <v>0</v>
      </c>
      <c r="AQ53" s="10">
        <f>COUNTIF('enter-data'!AF$8:AF$94,'calc.rank'!$A53)</f>
        <v>0</v>
      </c>
      <c r="AR53" s="23">
        <f>COUNTIF('enter-data'!AG$8:AG$94,'calc.rank'!$A53)</f>
        <v>0</v>
      </c>
      <c r="AS53" s="331"/>
      <c r="AT53" s="22">
        <f>COUNTIF('enter-data'!AI$8:AI$94,'calc.rank'!$A53)</f>
        <v>0</v>
      </c>
      <c r="AU53" s="10">
        <f>COUNTIF('enter-data'!AJ$8:AJ$94,'calc.rank'!$A53)</f>
        <v>0</v>
      </c>
      <c r="AV53" s="30">
        <f>COUNTIF('enter-data'!AK$8:AK$94,'calc.rank'!$A53)</f>
        <v>0</v>
      </c>
      <c r="AW53" s="22">
        <f>COUNTIF('enter-data'!AL$8:AL$94,'calc.rank'!$A53)</f>
        <v>0</v>
      </c>
      <c r="AX53" s="10">
        <f>COUNTIF('enter-data'!AM$8:AM$94,'calc.rank'!$A53)</f>
        <v>0</v>
      </c>
      <c r="AY53" s="30">
        <f>COUNTIF('enter-data'!AN$8:AN$94,'calc.rank'!$A53)</f>
        <v>0</v>
      </c>
      <c r="AZ53" s="22">
        <f>COUNTIF('enter-data'!AO$8:AO$94,'calc.rank'!$A53)</f>
        <v>0</v>
      </c>
      <c r="BA53" s="10">
        <f>COUNTIF('enter-data'!AP$8:AP$94,'calc.rank'!$A53)</f>
        <v>0</v>
      </c>
      <c r="BB53" s="30">
        <f>COUNTIF('enter-data'!AQ$8:AQ$94,'calc.rank'!$A53)</f>
        <v>0</v>
      </c>
      <c r="BC53" s="22">
        <f>COUNTIF('enter-data'!AR$8:AR$94,'calc.rank'!$A53)</f>
        <v>0</v>
      </c>
      <c r="BD53" s="10">
        <f>COUNTIF('enter-data'!AS$8:AS$94,'calc.rank'!$A53)</f>
        <v>0</v>
      </c>
      <c r="BE53" s="30">
        <f>COUNTIF('enter-data'!AT$8:AT$94,'calc.rank'!$A53)</f>
        <v>0</v>
      </c>
      <c r="BF53" s="22">
        <f>COUNTIF('enter-data'!AU$8:AU$94,'calc.rank'!$A53)</f>
        <v>0</v>
      </c>
      <c r="BG53" s="10">
        <f>COUNTIF('enter-data'!AV$8:AV$94,'calc.rank'!$A53)</f>
        <v>0</v>
      </c>
      <c r="BH53" s="30">
        <f>COUNTIF('enter-data'!AW$8:AW$94,'calc.rank'!$A53)</f>
        <v>0</v>
      </c>
      <c r="BI53" s="22">
        <f>COUNTIF('enter-data'!AX$8:AX$94,'calc.rank'!$A53)</f>
        <v>0</v>
      </c>
      <c r="BJ53" s="10">
        <f>COUNTIF('enter-data'!AY$8:AY$94,'calc.rank'!$A53)</f>
        <v>0</v>
      </c>
      <c r="BK53" s="30">
        <f>COUNTIF('enter-data'!AZ$8:AZ$94,'calc.rank'!$A53)</f>
        <v>0</v>
      </c>
      <c r="BL53" s="22">
        <f>COUNTIF('enter-data'!BA$8:BA$94,'calc.rank'!$A53)</f>
        <v>0</v>
      </c>
      <c r="BM53" s="10">
        <f>COUNTIF('enter-data'!BB$8:BB$94,'calc.rank'!$A53)</f>
        <v>0</v>
      </c>
      <c r="BN53" s="30">
        <f>COUNTIF('enter-data'!BC$8:BC$94,'calc.rank'!$A53)</f>
        <v>0</v>
      </c>
      <c r="BO53" s="22">
        <f>COUNTIF('enter-data'!BD$8:BD$94,'calc.rank'!$A53)</f>
        <v>0</v>
      </c>
      <c r="BP53" s="10">
        <f>COUNTIF('enter-data'!BE$8:BE$94,'calc.rank'!$A53)</f>
        <v>0</v>
      </c>
      <c r="BQ53" s="30">
        <f>COUNTIF('enter-data'!BF$8:BF$94,'calc.rank'!$A53)</f>
        <v>0</v>
      </c>
      <c r="BR53" s="22">
        <f>COUNTIF('enter-data'!BG$8:BG$94,'calc.rank'!$A53)</f>
        <v>0</v>
      </c>
      <c r="BS53" s="10">
        <f>COUNTIF('enter-data'!BH$8:BH$94,'calc.rank'!$A53)</f>
        <v>0</v>
      </c>
      <c r="BT53" s="23">
        <f>COUNTIF('enter-data'!BI$8:BI$94,'calc.rank'!$A53)</f>
        <v>0</v>
      </c>
    </row>
    <row r="54" spans="1:72" ht="18" customHeight="1" x14ac:dyDescent="0.25">
      <c r="A54" s="115" t="s">
        <v>343</v>
      </c>
      <c r="B54" s="49"/>
      <c r="C54" s="117" t="s">
        <v>344</v>
      </c>
      <c r="D54" s="108"/>
      <c r="E54" s="97">
        <f t="shared" si="26"/>
        <v>0</v>
      </c>
      <c r="F54" s="200">
        <f t="shared" si="27"/>
        <v>0</v>
      </c>
      <c r="G54" s="201">
        <f t="shared" si="28"/>
        <v>0</v>
      </c>
      <c r="H54" s="97">
        <f t="shared" si="29"/>
        <v>0</v>
      </c>
      <c r="I54" s="200">
        <f t="shared" si="30"/>
        <v>0</v>
      </c>
      <c r="J54" s="201">
        <f t="shared" si="31"/>
        <v>0</v>
      </c>
      <c r="K54" s="90">
        <f t="shared" si="32"/>
        <v>0</v>
      </c>
      <c r="L54" s="125">
        <f t="shared" si="33"/>
        <v>0</v>
      </c>
      <c r="M54" s="125">
        <f t="shared" si="34"/>
        <v>0</v>
      </c>
      <c r="N54" s="98">
        <f t="shared" si="35"/>
        <v>0</v>
      </c>
      <c r="O54" s="126">
        <f t="shared" si="36"/>
        <v>0</v>
      </c>
      <c r="P54" s="126">
        <f t="shared" si="37"/>
        <v>0</v>
      </c>
      <c r="Q54" s="78"/>
      <c r="R54" s="22">
        <f>COUNTIF('enter-data'!G$8:G$94,'calc.rank'!$A54)</f>
        <v>0</v>
      </c>
      <c r="S54" s="10">
        <f>COUNTIF('enter-data'!H$8:H$94,'calc.rank'!$A54)</f>
        <v>0</v>
      </c>
      <c r="T54" s="30">
        <f>COUNTIF('enter-data'!I$8:I$94,'calc.rank'!$A54)</f>
        <v>0</v>
      </c>
      <c r="U54" s="22">
        <f>COUNTIF('enter-data'!J$8:J$94,'calc.rank'!$A54)</f>
        <v>0</v>
      </c>
      <c r="V54" s="10">
        <f>COUNTIF('enter-data'!K$8:K$94,'calc.rank'!$A54)</f>
        <v>0</v>
      </c>
      <c r="W54" s="30">
        <f>COUNTIF('enter-data'!L$8:L$94,'calc.rank'!$A54)</f>
        <v>0</v>
      </c>
      <c r="X54" s="22">
        <f>COUNTIF('enter-data'!M$8:M$94,'calc.rank'!$A54)</f>
        <v>0</v>
      </c>
      <c r="Y54" s="10">
        <f>COUNTIF('enter-data'!N$8:N$94,'calc.rank'!$A54)</f>
        <v>0</v>
      </c>
      <c r="Z54" s="30">
        <f>COUNTIF('enter-data'!O$8:O$94,'calc.rank'!$A54)</f>
        <v>0</v>
      </c>
      <c r="AA54" s="22">
        <f>COUNTIF('enter-data'!P$8:P$94,'calc.rank'!$A54)</f>
        <v>0</v>
      </c>
      <c r="AB54" s="10">
        <f>COUNTIF('enter-data'!Q$8:Q$94,'calc.rank'!$A54)</f>
        <v>0</v>
      </c>
      <c r="AC54" s="30">
        <f>COUNTIF('enter-data'!R$8:R$94,'calc.rank'!$A54)</f>
        <v>0</v>
      </c>
      <c r="AD54" s="22">
        <f>COUNTIF('enter-data'!S$8:S$94,'calc.rank'!$A54)</f>
        <v>0</v>
      </c>
      <c r="AE54" s="10">
        <f>COUNTIF('enter-data'!T$8:T$94,'calc.rank'!$A54)</f>
        <v>0</v>
      </c>
      <c r="AF54" s="30">
        <f>COUNTIF('enter-data'!U$8:U$94,'calc.rank'!$A54)</f>
        <v>0</v>
      </c>
      <c r="AG54" s="22">
        <f>COUNTIF('enter-data'!V$8:V$94,'calc.rank'!$A54)</f>
        <v>0</v>
      </c>
      <c r="AH54" s="10">
        <f>COUNTIF('enter-data'!W$8:W$94,'calc.rank'!$A54)</f>
        <v>0</v>
      </c>
      <c r="AI54" s="30">
        <f>COUNTIF('enter-data'!X$8:X$94,'calc.rank'!$A54)</f>
        <v>0</v>
      </c>
      <c r="AJ54" s="22">
        <f>COUNTIF('enter-data'!Y$8:Y$94,'calc.rank'!$A54)</f>
        <v>0</v>
      </c>
      <c r="AK54" s="10">
        <f>COUNTIF('enter-data'!Z$8:Z$94,'calc.rank'!$A54)</f>
        <v>0</v>
      </c>
      <c r="AL54" s="30">
        <f>COUNTIF('enter-data'!AA$8:AA$94,'calc.rank'!$A54)</f>
        <v>0</v>
      </c>
      <c r="AM54" s="22">
        <f>COUNTIF('enter-data'!AB$8:AB$94,'calc.rank'!$A54)</f>
        <v>0</v>
      </c>
      <c r="AN54" s="10">
        <f>COUNTIF('enter-data'!AC$8:AC$94,'calc.rank'!$A54)</f>
        <v>0</v>
      </c>
      <c r="AO54" s="30">
        <f>COUNTIF('enter-data'!AD$8:AD$94,'calc.rank'!$A54)</f>
        <v>0</v>
      </c>
      <c r="AP54" s="22">
        <f>COUNTIF('enter-data'!AE$8:AE$94,'calc.rank'!$A54)</f>
        <v>0</v>
      </c>
      <c r="AQ54" s="10">
        <f>COUNTIF('enter-data'!AF$8:AF$94,'calc.rank'!$A54)</f>
        <v>0</v>
      </c>
      <c r="AR54" s="23">
        <f>COUNTIF('enter-data'!AG$8:AG$94,'calc.rank'!$A54)</f>
        <v>0</v>
      </c>
      <c r="AS54" s="331"/>
      <c r="AT54" s="22">
        <f>COUNTIF('enter-data'!AI$8:AI$94,'calc.rank'!$A54)</f>
        <v>0</v>
      </c>
      <c r="AU54" s="10">
        <f>COUNTIF('enter-data'!AJ$8:AJ$94,'calc.rank'!$A54)</f>
        <v>0</v>
      </c>
      <c r="AV54" s="30">
        <f>COUNTIF('enter-data'!AK$8:AK$94,'calc.rank'!$A54)</f>
        <v>0</v>
      </c>
      <c r="AW54" s="22">
        <f>COUNTIF('enter-data'!AL$8:AL$94,'calc.rank'!$A54)</f>
        <v>0</v>
      </c>
      <c r="AX54" s="10">
        <f>COUNTIF('enter-data'!AM$8:AM$94,'calc.rank'!$A54)</f>
        <v>0</v>
      </c>
      <c r="AY54" s="30">
        <f>COUNTIF('enter-data'!AN$8:AN$94,'calc.rank'!$A54)</f>
        <v>0</v>
      </c>
      <c r="AZ54" s="22">
        <f>COUNTIF('enter-data'!AO$8:AO$94,'calc.rank'!$A54)</f>
        <v>0</v>
      </c>
      <c r="BA54" s="10">
        <f>COUNTIF('enter-data'!AP$8:AP$94,'calc.rank'!$A54)</f>
        <v>0</v>
      </c>
      <c r="BB54" s="30">
        <f>COUNTIF('enter-data'!AQ$8:AQ$94,'calc.rank'!$A54)</f>
        <v>0</v>
      </c>
      <c r="BC54" s="22">
        <f>COUNTIF('enter-data'!AR$8:AR$94,'calc.rank'!$A54)</f>
        <v>0</v>
      </c>
      <c r="BD54" s="10">
        <f>COUNTIF('enter-data'!AS$8:AS$94,'calc.rank'!$A54)</f>
        <v>0</v>
      </c>
      <c r="BE54" s="30">
        <f>COUNTIF('enter-data'!AT$8:AT$94,'calc.rank'!$A54)</f>
        <v>0</v>
      </c>
      <c r="BF54" s="22">
        <f>COUNTIF('enter-data'!AU$8:AU$94,'calc.rank'!$A54)</f>
        <v>0</v>
      </c>
      <c r="BG54" s="10">
        <f>COUNTIF('enter-data'!AV$8:AV$94,'calc.rank'!$A54)</f>
        <v>0</v>
      </c>
      <c r="BH54" s="30">
        <f>COUNTIF('enter-data'!AW$8:AW$94,'calc.rank'!$A54)</f>
        <v>0</v>
      </c>
      <c r="BI54" s="22">
        <f>COUNTIF('enter-data'!AX$8:AX$94,'calc.rank'!$A54)</f>
        <v>0</v>
      </c>
      <c r="BJ54" s="10">
        <f>COUNTIF('enter-data'!AY$8:AY$94,'calc.rank'!$A54)</f>
        <v>0</v>
      </c>
      <c r="BK54" s="30">
        <f>COUNTIF('enter-data'!AZ$8:AZ$94,'calc.rank'!$A54)</f>
        <v>0</v>
      </c>
      <c r="BL54" s="22">
        <f>COUNTIF('enter-data'!BA$8:BA$94,'calc.rank'!$A54)</f>
        <v>0</v>
      </c>
      <c r="BM54" s="10">
        <f>COUNTIF('enter-data'!BB$8:BB$94,'calc.rank'!$A54)</f>
        <v>0</v>
      </c>
      <c r="BN54" s="30">
        <f>COUNTIF('enter-data'!BC$8:BC$94,'calc.rank'!$A54)</f>
        <v>0</v>
      </c>
      <c r="BO54" s="22">
        <f>COUNTIF('enter-data'!BD$8:BD$94,'calc.rank'!$A54)</f>
        <v>0</v>
      </c>
      <c r="BP54" s="10">
        <f>COUNTIF('enter-data'!BE$8:BE$94,'calc.rank'!$A54)</f>
        <v>0</v>
      </c>
      <c r="BQ54" s="30">
        <f>COUNTIF('enter-data'!BF$8:BF$94,'calc.rank'!$A54)</f>
        <v>0</v>
      </c>
      <c r="BR54" s="22">
        <f>COUNTIF('enter-data'!BG$8:BG$94,'calc.rank'!$A54)</f>
        <v>0</v>
      </c>
      <c r="BS54" s="10">
        <f>COUNTIF('enter-data'!BH$8:BH$94,'calc.rank'!$A54)</f>
        <v>0</v>
      </c>
      <c r="BT54" s="23">
        <f>COUNTIF('enter-data'!BI$8:BI$94,'calc.rank'!$A54)</f>
        <v>0</v>
      </c>
    </row>
    <row r="55" spans="1:72" ht="18" customHeight="1" x14ac:dyDescent="0.25">
      <c r="A55" s="115" t="s">
        <v>255</v>
      </c>
      <c r="B55" s="49"/>
      <c r="C55" s="117" t="s">
        <v>256</v>
      </c>
      <c r="D55" s="108"/>
      <c r="E55" s="97">
        <f t="shared" si="26"/>
        <v>0</v>
      </c>
      <c r="F55" s="200">
        <f t="shared" si="27"/>
        <v>0</v>
      </c>
      <c r="G55" s="201">
        <f t="shared" si="28"/>
        <v>0</v>
      </c>
      <c r="H55" s="97">
        <f t="shared" si="29"/>
        <v>0</v>
      </c>
      <c r="I55" s="200">
        <f t="shared" si="30"/>
        <v>0</v>
      </c>
      <c r="J55" s="201">
        <f t="shared" si="31"/>
        <v>0</v>
      </c>
      <c r="K55" s="90">
        <f t="shared" si="32"/>
        <v>0</v>
      </c>
      <c r="L55" s="125">
        <f t="shared" si="33"/>
        <v>0</v>
      </c>
      <c r="M55" s="125">
        <f t="shared" si="34"/>
        <v>0</v>
      </c>
      <c r="N55" s="98">
        <f t="shared" si="35"/>
        <v>0</v>
      </c>
      <c r="O55" s="126">
        <f t="shared" si="36"/>
        <v>0</v>
      </c>
      <c r="P55" s="126">
        <f t="shared" si="37"/>
        <v>0</v>
      </c>
      <c r="Q55" s="78"/>
      <c r="R55" s="22">
        <f>COUNTIF('enter-data'!G$8:G$94,'calc.rank'!$A55)</f>
        <v>0</v>
      </c>
      <c r="S55" s="10">
        <f>COUNTIF('enter-data'!H$8:H$94,'calc.rank'!$A55)</f>
        <v>0</v>
      </c>
      <c r="T55" s="30">
        <f>COUNTIF('enter-data'!I$8:I$94,'calc.rank'!$A55)</f>
        <v>0</v>
      </c>
      <c r="U55" s="22">
        <f>COUNTIF('enter-data'!J$8:J$94,'calc.rank'!$A55)</f>
        <v>0</v>
      </c>
      <c r="V55" s="10">
        <f>COUNTIF('enter-data'!K$8:K$94,'calc.rank'!$A55)</f>
        <v>0</v>
      </c>
      <c r="W55" s="30">
        <f>COUNTIF('enter-data'!L$8:L$94,'calc.rank'!$A55)</f>
        <v>0</v>
      </c>
      <c r="X55" s="22">
        <f>COUNTIF('enter-data'!M$8:M$94,'calc.rank'!$A55)</f>
        <v>0</v>
      </c>
      <c r="Y55" s="10">
        <f>COUNTIF('enter-data'!N$8:N$94,'calc.rank'!$A55)</f>
        <v>0</v>
      </c>
      <c r="Z55" s="30">
        <f>COUNTIF('enter-data'!O$8:O$94,'calc.rank'!$A55)</f>
        <v>0</v>
      </c>
      <c r="AA55" s="22">
        <f>COUNTIF('enter-data'!P$8:P$94,'calc.rank'!$A55)</f>
        <v>0</v>
      </c>
      <c r="AB55" s="10">
        <f>COUNTIF('enter-data'!Q$8:Q$94,'calc.rank'!$A55)</f>
        <v>0</v>
      </c>
      <c r="AC55" s="30">
        <f>COUNTIF('enter-data'!R$8:R$94,'calc.rank'!$A55)</f>
        <v>0</v>
      </c>
      <c r="AD55" s="22">
        <f>COUNTIF('enter-data'!S$8:S$94,'calc.rank'!$A55)</f>
        <v>0</v>
      </c>
      <c r="AE55" s="10">
        <f>COUNTIF('enter-data'!T$8:T$94,'calc.rank'!$A55)</f>
        <v>0</v>
      </c>
      <c r="AF55" s="30">
        <f>COUNTIF('enter-data'!U$8:U$94,'calc.rank'!$A55)</f>
        <v>0</v>
      </c>
      <c r="AG55" s="22">
        <f>COUNTIF('enter-data'!V$8:V$94,'calc.rank'!$A55)</f>
        <v>0</v>
      </c>
      <c r="AH55" s="10">
        <f>COUNTIF('enter-data'!W$8:W$94,'calc.rank'!$A55)</f>
        <v>0</v>
      </c>
      <c r="AI55" s="30">
        <f>COUNTIF('enter-data'!X$8:X$94,'calc.rank'!$A55)</f>
        <v>0</v>
      </c>
      <c r="AJ55" s="22">
        <f>COUNTIF('enter-data'!Y$8:Y$94,'calc.rank'!$A55)</f>
        <v>0</v>
      </c>
      <c r="AK55" s="10">
        <f>COUNTIF('enter-data'!Z$8:Z$94,'calc.rank'!$A55)</f>
        <v>0</v>
      </c>
      <c r="AL55" s="30">
        <f>COUNTIF('enter-data'!AA$8:AA$94,'calc.rank'!$A55)</f>
        <v>0</v>
      </c>
      <c r="AM55" s="22">
        <f>COUNTIF('enter-data'!AB$8:AB$94,'calc.rank'!$A55)</f>
        <v>0</v>
      </c>
      <c r="AN55" s="10">
        <f>COUNTIF('enter-data'!AC$8:AC$94,'calc.rank'!$A55)</f>
        <v>0</v>
      </c>
      <c r="AO55" s="30">
        <f>COUNTIF('enter-data'!AD$8:AD$94,'calc.rank'!$A55)</f>
        <v>0</v>
      </c>
      <c r="AP55" s="22">
        <f>COUNTIF('enter-data'!AE$8:AE$94,'calc.rank'!$A55)</f>
        <v>0</v>
      </c>
      <c r="AQ55" s="10">
        <f>COUNTIF('enter-data'!AF$8:AF$94,'calc.rank'!$A55)</f>
        <v>0</v>
      </c>
      <c r="AR55" s="23">
        <f>COUNTIF('enter-data'!AG$8:AG$94,'calc.rank'!$A55)</f>
        <v>0</v>
      </c>
      <c r="AS55" s="331"/>
      <c r="AT55" s="22">
        <f>COUNTIF('enter-data'!AI$8:AI$94,'calc.rank'!$A55)</f>
        <v>0</v>
      </c>
      <c r="AU55" s="10">
        <f>COUNTIF('enter-data'!AJ$8:AJ$94,'calc.rank'!$A55)</f>
        <v>0</v>
      </c>
      <c r="AV55" s="30">
        <f>COUNTIF('enter-data'!AK$8:AK$94,'calc.rank'!$A55)</f>
        <v>0</v>
      </c>
      <c r="AW55" s="22">
        <f>COUNTIF('enter-data'!AL$8:AL$94,'calc.rank'!$A55)</f>
        <v>0</v>
      </c>
      <c r="AX55" s="10">
        <f>COUNTIF('enter-data'!AM$8:AM$94,'calc.rank'!$A55)</f>
        <v>0</v>
      </c>
      <c r="AY55" s="30">
        <f>COUNTIF('enter-data'!AN$8:AN$94,'calc.rank'!$A55)</f>
        <v>0</v>
      </c>
      <c r="AZ55" s="22">
        <f>COUNTIF('enter-data'!AO$8:AO$94,'calc.rank'!$A55)</f>
        <v>0</v>
      </c>
      <c r="BA55" s="10">
        <f>COUNTIF('enter-data'!AP$8:AP$94,'calc.rank'!$A55)</f>
        <v>0</v>
      </c>
      <c r="BB55" s="30">
        <f>COUNTIF('enter-data'!AQ$8:AQ$94,'calc.rank'!$A55)</f>
        <v>0</v>
      </c>
      <c r="BC55" s="22">
        <f>COUNTIF('enter-data'!AR$8:AR$94,'calc.rank'!$A55)</f>
        <v>0</v>
      </c>
      <c r="BD55" s="10">
        <f>COUNTIF('enter-data'!AS$8:AS$94,'calc.rank'!$A55)</f>
        <v>0</v>
      </c>
      <c r="BE55" s="30">
        <f>COUNTIF('enter-data'!AT$8:AT$94,'calc.rank'!$A55)</f>
        <v>0</v>
      </c>
      <c r="BF55" s="22">
        <f>COUNTIF('enter-data'!AU$8:AU$94,'calc.rank'!$A55)</f>
        <v>0</v>
      </c>
      <c r="BG55" s="10">
        <f>COUNTIF('enter-data'!AV$8:AV$94,'calc.rank'!$A55)</f>
        <v>0</v>
      </c>
      <c r="BH55" s="30">
        <f>COUNTIF('enter-data'!AW$8:AW$94,'calc.rank'!$A55)</f>
        <v>0</v>
      </c>
      <c r="BI55" s="22">
        <f>COUNTIF('enter-data'!AX$8:AX$94,'calc.rank'!$A55)</f>
        <v>0</v>
      </c>
      <c r="BJ55" s="10">
        <f>COUNTIF('enter-data'!AY$8:AY$94,'calc.rank'!$A55)</f>
        <v>0</v>
      </c>
      <c r="BK55" s="30">
        <f>COUNTIF('enter-data'!AZ$8:AZ$94,'calc.rank'!$A55)</f>
        <v>0</v>
      </c>
      <c r="BL55" s="22">
        <f>COUNTIF('enter-data'!BA$8:BA$94,'calc.rank'!$A55)</f>
        <v>0</v>
      </c>
      <c r="BM55" s="10">
        <f>COUNTIF('enter-data'!BB$8:BB$94,'calc.rank'!$A55)</f>
        <v>0</v>
      </c>
      <c r="BN55" s="30">
        <f>COUNTIF('enter-data'!BC$8:BC$94,'calc.rank'!$A55)</f>
        <v>0</v>
      </c>
      <c r="BO55" s="22">
        <f>COUNTIF('enter-data'!BD$8:BD$94,'calc.rank'!$A55)</f>
        <v>0</v>
      </c>
      <c r="BP55" s="10">
        <f>COUNTIF('enter-data'!BE$8:BE$94,'calc.rank'!$A55)</f>
        <v>0</v>
      </c>
      <c r="BQ55" s="30">
        <f>COUNTIF('enter-data'!BF$8:BF$94,'calc.rank'!$A55)</f>
        <v>0</v>
      </c>
      <c r="BR55" s="22">
        <f>COUNTIF('enter-data'!BG$8:BG$94,'calc.rank'!$A55)</f>
        <v>0</v>
      </c>
      <c r="BS55" s="10">
        <f>COUNTIF('enter-data'!BH$8:BH$94,'calc.rank'!$A55)</f>
        <v>0</v>
      </c>
      <c r="BT55" s="23">
        <f>COUNTIF('enter-data'!BI$8:BI$94,'calc.rank'!$A55)</f>
        <v>0</v>
      </c>
    </row>
    <row r="56" spans="1:72" ht="18" customHeight="1" x14ac:dyDescent="0.25">
      <c r="A56" s="115" t="s">
        <v>81</v>
      </c>
      <c r="B56" s="49"/>
      <c r="C56" s="117" t="s">
        <v>280</v>
      </c>
      <c r="D56" s="108"/>
      <c r="E56" s="97">
        <f t="shared" si="26"/>
        <v>0</v>
      </c>
      <c r="F56" s="200">
        <f t="shared" si="27"/>
        <v>0</v>
      </c>
      <c r="G56" s="201">
        <f t="shared" si="28"/>
        <v>0</v>
      </c>
      <c r="H56" s="97">
        <f t="shared" si="29"/>
        <v>0</v>
      </c>
      <c r="I56" s="200">
        <f t="shared" si="30"/>
        <v>0</v>
      </c>
      <c r="J56" s="201">
        <f t="shared" si="31"/>
        <v>0</v>
      </c>
      <c r="K56" s="90">
        <f t="shared" si="32"/>
        <v>0</v>
      </c>
      <c r="L56" s="125">
        <f t="shared" si="33"/>
        <v>0</v>
      </c>
      <c r="M56" s="125">
        <f t="shared" si="34"/>
        <v>0</v>
      </c>
      <c r="N56" s="98">
        <f t="shared" si="35"/>
        <v>0</v>
      </c>
      <c r="O56" s="126">
        <f t="shared" si="36"/>
        <v>0</v>
      </c>
      <c r="P56" s="126">
        <f t="shared" si="37"/>
        <v>0</v>
      </c>
      <c r="Q56" s="78"/>
      <c r="R56" s="22">
        <f>COUNTIF('enter-data'!G$8:G$94,'calc.rank'!$A56)</f>
        <v>0</v>
      </c>
      <c r="S56" s="10">
        <f>COUNTIF('enter-data'!H$8:H$94,'calc.rank'!$A56)</f>
        <v>0</v>
      </c>
      <c r="T56" s="30">
        <f>COUNTIF('enter-data'!I$8:I$94,'calc.rank'!$A56)</f>
        <v>0</v>
      </c>
      <c r="U56" s="22">
        <f>COUNTIF('enter-data'!J$8:J$94,'calc.rank'!$A56)</f>
        <v>0</v>
      </c>
      <c r="V56" s="10">
        <f>COUNTIF('enter-data'!K$8:K$94,'calc.rank'!$A56)</f>
        <v>0</v>
      </c>
      <c r="W56" s="30">
        <f>COUNTIF('enter-data'!L$8:L$94,'calc.rank'!$A56)</f>
        <v>0</v>
      </c>
      <c r="X56" s="22">
        <f>COUNTIF('enter-data'!M$8:M$94,'calc.rank'!$A56)</f>
        <v>0</v>
      </c>
      <c r="Y56" s="10">
        <f>COUNTIF('enter-data'!N$8:N$94,'calc.rank'!$A56)</f>
        <v>0</v>
      </c>
      <c r="Z56" s="30">
        <f>COUNTIF('enter-data'!O$8:O$94,'calc.rank'!$A56)</f>
        <v>0</v>
      </c>
      <c r="AA56" s="22">
        <f>COUNTIF('enter-data'!P$8:P$94,'calc.rank'!$A56)</f>
        <v>0</v>
      </c>
      <c r="AB56" s="10">
        <f>COUNTIF('enter-data'!Q$8:Q$94,'calc.rank'!$A56)</f>
        <v>0</v>
      </c>
      <c r="AC56" s="30">
        <f>COUNTIF('enter-data'!R$8:R$94,'calc.rank'!$A56)</f>
        <v>0</v>
      </c>
      <c r="AD56" s="22">
        <f>COUNTIF('enter-data'!S$8:S$94,'calc.rank'!$A56)</f>
        <v>0</v>
      </c>
      <c r="AE56" s="10">
        <f>COUNTIF('enter-data'!T$8:T$94,'calc.rank'!$A56)</f>
        <v>0</v>
      </c>
      <c r="AF56" s="30">
        <f>COUNTIF('enter-data'!U$8:U$94,'calc.rank'!$A56)</f>
        <v>0</v>
      </c>
      <c r="AG56" s="22">
        <f>COUNTIF('enter-data'!V$8:V$94,'calc.rank'!$A56)</f>
        <v>0</v>
      </c>
      <c r="AH56" s="10">
        <f>COUNTIF('enter-data'!W$8:W$94,'calc.rank'!$A56)</f>
        <v>0</v>
      </c>
      <c r="AI56" s="30">
        <f>COUNTIF('enter-data'!X$8:X$94,'calc.rank'!$A56)</f>
        <v>0</v>
      </c>
      <c r="AJ56" s="22">
        <f>COUNTIF('enter-data'!Y$8:Y$94,'calc.rank'!$A56)</f>
        <v>0</v>
      </c>
      <c r="AK56" s="10">
        <f>COUNTIF('enter-data'!Z$8:Z$94,'calc.rank'!$A56)</f>
        <v>0</v>
      </c>
      <c r="AL56" s="30">
        <f>COUNTIF('enter-data'!AA$8:AA$94,'calc.rank'!$A56)</f>
        <v>0</v>
      </c>
      <c r="AM56" s="22">
        <f>COUNTIF('enter-data'!AB$8:AB$94,'calc.rank'!$A56)</f>
        <v>0</v>
      </c>
      <c r="AN56" s="10">
        <f>COUNTIF('enter-data'!AC$8:AC$94,'calc.rank'!$A56)</f>
        <v>0</v>
      </c>
      <c r="AO56" s="30">
        <f>COUNTIF('enter-data'!AD$8:AD$94,'calc.rank'!$A56)</f>
        <v>0</v>
      </c>
      <c r="AP56" s="22">
        <f>COUNTIF('enter-data'!AE$8:AE$94,'calc.rank'!$A56)</f>
        <v>0</v>
      </c>
      <c r="AQ56" s="10">
        <f>COUNTIF('enter-data'!AF$8:AF$94,'calc.rank'!$A56)</f>
        <v>0</v>
      </c>
      <c r="AR56" s="23">
        <f>COUNTIF('enter-data'!AG$8:AG$94,'calc.rank'!$A56)</f>
        <v>0</v>
      </c>
      <c r="AS56" s="331"/>
      <c r="AT56" s="22">
        <f>COUNTIF('enter-data'!AI$8:AI$94,'calc.rank'!$A56)</f>
        <v>0</v>
      </c>
      <c r="AU56" s="10">
        <f>COUNTIF('enter-data'!AJ$8:AJ$94,'calc.rank'!$A56)</f>
        <v>0</v>
      </c>
      <c r="AV56" s="30">
        <f>COUNTIF('enter-data'!AK$8:AK$94,'calc.rank'!$A56)</f>
        <v>0</v>
      </c>
      <c r="AW56" s="22">
        <f>COUNTIF('enter-data'!AL$8:AL$94,'calc.rank'!$A56)</f>
        <v>0</v>
      </c>
      <c r="AX56" s="10">
        <f>COUNTIF('enter-data'!AM$8:AM$94,'calc.rank'!$A56)</f>
        <v>0</v>
      </c>
      <c r="AY56" s="30">
        <f>COUNTIF('enter-data'!AN$8:AN$94,'calc.rank'!$A56)</f>
        <v>0</v>
      </c>
      <c r="AZ56" s="22">
        <f>COUNTIF('enter-data'!AO$8:AO$94,'calc.rank'!$A56)</f>
        <v>0</v>
      </c>
      <c r="BA56" s="10">
        <f>COUNTIF('enter-data'!AP$8:AP$94,'calc.rank'!$A56)</f>
        <v>0</v>
      </c>
      <c r="BB56" s="30">
        <f>COUNTIF('enter-data'!AQ$8:AQ$94,'calc.rank'!$A56)</f>
        <v>0</v>
      </c>
      <c r="BC56" s="22">
        <f>COUNTIF('enter-data'!AR$8:AR$94,'calc.rank'!$A56)</f>
        <v>0</v>
      </c>
      <c r="BD56" s="10">
        <f>COUNTIF('enter-data'!AS$8:AS$94,'calc.rank'!$A56)</f>
        <v>0</v>
      </c>
      <c r="BE56" s="30">
        <f>COUNTIF('enter-data'!AT$8:AT$94,'calc.rank'!$A56)</f>
        <v>0</v>
      </c>
      <c r="BF56" s="22">
        <f>COUNTIF('enter-data'!AU$8:AU$94,'calc.rank'!$A56)</f>
        <v>0</v>
      </c>
      <c r="BG56" s="10">
        <f>COUNTIF('enter-data'!AV$8:AV$94,'calc.rank'!$A56)</f>
        <v>0</v>
      </c>
      <c r="BH56" s="30">
        <f>COUNTIF('enter-data'!AW$8:AW$94,'calc.rank'!$A56)</f>
        <v>0</v>
      </c>
      <c r="BI56" s="22">
        <f>COUNTIF('enter-data'!AX$8:AX$94,'calc.rank'!$A56)</f>
        <v>0</v>
      </c>
      <c r="BJ56" s="10">
        <f>COUNTIF('enter-data'!AY$8:AY$94,'calc.rank'!$A56)</f>
        <v>0</v>
      </c>
      <c r="BK56" s="30">
        <f>COUNTIF('enter-data'!AZ$8:AZ$94,'calc.rank'!$A56)</f>
        <v>0</v>
      </c>
      <c r="BL56" s="22">
        <f>COUNTIF('enter-data'!BA$8:BA$94,'calc.rank'!$A56)</f>
        <v>0</v>
      </c>
      <c r="BM56" s="10">
        <f>COUNTIF('enter-data'!BB$8:BB$94,'calc.rank'!$A56)</f>
        <v>0</v>
      </c>
      <c r="BN56" s="30">
        <f>COUNTIF('enter-data'!BC$8:BC$94,'calc.rank'!$A56)</f>
        <v>0</v>
      </c>
      <c r="BO56" s="22">
        <f>COUNTIF('enter-data'!BD$8:BD$94,'calc.rank'!$A56)</f>
        <v>0</v>
      </c>
      <c r="BP56" s="10">
        <f>COUNTIF('enter-data'!BE$8:BE$94,'calc.rank'!$A56)</f>
        <v>0</v>
      </c>
      <c r="BQ56" s="30">
        <f>COUNTIF('enter-data'!BF$8:BF$94,'calc.rank'!$A56)</f>
        <v>0</v>
      </c>
      <c r="BR56" s="22">
        <f>COUNTIF('enter-data'!BG$8:BG$94,'calc.rank'!$A56)</f>
        <v>0</v>
      </c>
      <c r="BS56" s="10">
        <f>COUNTIF('enter-data'!BH$8:BH$94,'calc.rank'!$A56)</f>
        <v>0</v>
      </c>
      <c r="BT56" s="23">
        <f>COUNTIF('enter-data'!BI$8:BI$94,'calc.rank'!$A56)</f>
        <v>0</v>
      </c>
    </row>
    <row r="57" spans="1:72" ht="18" customHeight="1" x14ac:dyDescent="0.25">
      <c r="A57" s="115" t="s">
        <v>278</v>
      </c>
      <c r="B57" s="49"/>
      <c r="C57" s="117" t="s">
        <v>279</v>
      </c>
      <c r="D57" s="108"/>
      <c r="E57" s="97">
        <f t="shared" si="26"/>
        <v>0</v>
      </c>
      <c r="F57" s="200">
        <f t="shared" si="27"/>
        <v>0</v>
      </c>
      <c r="G57" s="201">
        <f t="shared" si="28"/>
        <v>0</v>
      </c>
      <c r="H57" s="97">
        <f t="shared" si="29"/>
        <v>0</v>
      </c>
      <c r="I57" s="200">
        <f t="shared" si="30"/>
        <v>0</v>
      </c>
      <c r="J57" s="201">
        <f t="shared" si="31"/>
        <v>0</v>
      </c>
      <c r="K57" s="90">
        <f t="shared" si="32"/>
        <v>0</v>
      </c>
      <c r="L57" s="125">
        <f t="shared" si="33"/>
        <v>0</v>
      </c>
      <c r="M57" s="125">
        <f t="shared" si="34"/>
        <v>0</v>
      </c>
      <c r="N57" s="98">
        <f t="shared" si="35"/>
        <v>0</v>
      </c>
      <c r="O57" s="126">
        <f t="shared" si="36"/>
        <v>0</v>
      </c>
      <c r="P57" s="126">
        <f t="shared" si="37"/>
        <v>0</v>
      </c>
      <c r="Q57" s="78"/>
      <c r="R57" s="22">
        <f>COUNTIF('enter-data'!G$8:G$94,'calc.rank'!$A57)</f>
        <v>0</v>
      </c>
      <c r="S57" s="10">
        <f>COUNTIF('enter-data'!H$8:H$94,'calc.rank'!$A57)</f>
        <v>0</v>
      </c>
      <c r="T57" s="30">
        <f>COUNTIF('enter-data'!I$8:I$94,'calc.rank'!$A57)</f>
        <v>0</v>
      </c>
      <c r="U57" s="22">
        <f>COUNTIF('enter-data'!J$8:J$94,'calc.rank'!$A57)</f>
        <v>0</v>
      </c>
      <c r="V57" s="10">
        <f>COUNTIF('enter-data'!K$8:K$94,'calc.rank'!$A57)</f>
        <v>0</v>
      </c>
      <c r="W57" s="30">
        <f>COUNTIF('enter-data'!L$8:L$94,'calc.rank'!$A57)</f>
        <v>0</v>
      </c>
      <c r="X57" s="22">
        <f>COUNTIF('enter-data'!M$8:M$94,'calc.rank'!$A57)</f>
        <v>0</v>
      </c>
      <c r="Y57" s="10">
        <f>COUNTIF('enter-data'!N$8:N$94,'calc.rank'!$A57)</f>
        <v>0</v>
      </c>
      <c r="Z57" s="30">
        <f>COUNTIF('enter-data'!O$8:O$94,'calc.rank'!$A57)</f>
        <v>0</v>
      </c>
      <c r="AA57" s="22">
        <f>COUNTIF('enter-data'!P$8:P$94,'calc.rank'!$A57)</f>
        <v>0</v>
      </c>
      <c r="AB57" s="10">
        <f>COUNTIF('enter-data'!Q$8:Q$94,'calc.rank'!$A57)</f>
        <v>0</v>
      </c>
      <c r="AC57" s="30">
        <f>COUNTIF('enter-data'!R$8:R$94,'calc.rank'!$A57)</f>
        <v>0</v>
      </c>
      <c r="AD57" s="22">
        <f>COUNTIF('enter-data'!S$8:S$94,'calc.rank'!$A57)</f>
        <v>0</v>
      </c>
      <c r="AE57" s="10">
        <f>COUNTIF('enter-data'!T$8:T$94,'calc.rank'!$A57)</f>
        <v>0</v>
      </c>
      <c r="AF57" s="30">
        <f>COUNTIF('enter-data'!U$8:U$94,'calc.rank'!$A57)</f>
        <v>0</v>
      </c>
      <c r="AG57" s="22">
        <f>COUNTIF('enter-data'!V$8:V$94,'calc.rank'!$A57)</f>
        <v>0</v>
      </c>
      <c r="AH57" s="10">
        <f>COUNTIF('enter-data'!W$8:W$94,'calc.rank'!$A57)</f>
        <v>0</v>
      </c>
      <c r="AI57" s="30">
        <f>COUNTIF('enter-data'!X$8:X$94,'calc.rank'!$A57)</f>
        <v>0</v>
      </c>
      <c r="AJ57" s="22">
        <f>COUNTIF('enter-data'!Y$8:Y$94,'calc.rank'!$A57)</f>
        <v>0</v>
      </c>
      <c r="AK57" s="10">
        <f>COUNTIF('enter-data'!Z$8:Z$94,'calc.rank'!$A57)</f>
        <v>0</v>
      </c>
      <c r="AL57" s="30">
        <f>COUNTIF('enter-data'!AA$8:AA$94,'calc.rank'!$A57)</f>
        <v>0</v>
      </c>
      <c r="AM57" s="22">
        <f>COUNTIF('enter-data'!AB$8:AB$94,'calc.rank'!$A57)</f>
        <v>0</v>
      </c>
      <c r="AN57" s="10">
        <f>COUNTIF('enter-data'!AC$8:AC$94,'calc.rank'!$A57)</f>
        <v>0</v>
      </c>
      <c r="AO57" s="30">
        <f>COUNTIF('enter-data'!AD$8:AD$94,'calc.rank'!$A57)</f>
        <v>0</v>
      </c>
      <c r="AP57" s="22">
        <f>COUNTIF('enter-data'!AE$8:AE$94,'calc.rank'!$A57)</f>
        <v>0</v>
      </c>
      <c r="AQ57" s="10">
        <f>COUNTIF('enter-data'!AF$8:AF$94,'calc.rank'!$A57)</f>
        <v>0</v>
      </c>
      <c r="AR57" s="23">
        <f>COUNTIF('enter-data'!AG$8:AG$94,'calc.rank'!$A57)</f>
        <v>0</v>
      </c>
      <c r="AS57" s="331"/>
      <c r="AT57" s="22">
        <f>COUNTIF('enter-data'!AI$8:AI$94,'calc.rank'!$A57)</f>
        <v>0</v>
      </c>
      <c r="AU57" s="10">
        <f>COUNTIF('enter-data'!AJ$8:AJ$94,'calc.rank'!$A57)</f>
        <v>0</v>
      </c>
      <c r="AV57" s="30">
        <f>COUNTIF('enter-data'!AK$8:AK$94,'calc.rank'!$A57)</f>
        <v>0</v>
      </c>
      <c r="AW57" s="22">
        <f>COUNTIF('enter-data'!AL$8:AL$94,'calc.rank'!$A57)</f>
        <v>0</v>
      </c>
      <c r="AX57" s="10">
        <f>COUNTIF('enter-data'!AM$8:AM$94,'calc.rank'!$A57)</f>
        <v>0</v>
      </c>
      <c r="AY57" s="30">
        <f>COUNTIF('enter-data'!AN$8:AN$94,'calc.rank'!$A57)</f>
        <v>0</v>
      </c>
      <c r="AZ57" s="22">
        <f>COUNTIF('enter-data'!AO$8:AO$94,'calc.rank'!$A57)</f>
        <v>0</v>
      </c>
      <c r="BA57" s="10">
        <f>COUNTIF('enter-data'!AP$8:AP$94,'calc.rank'!$A57)</f>
        <v>0</v>
      </c>
      <c r="BB57" s="30">
        <f>COUNTIF('enter-data'!AQ$8:AQ$94,'calc.rank'!$A57)</f>
        <v>0</v>
      </c>
      <c r="BC57" s="22">
        <f>COUNTIF('enter-data'!AR$8:AR$94,'calc.rank'!$A57)</f>
        <v>0</v>
      </c>
      <c r="BD57" s="10">
        <f>COUNTIF('enter-data'!AS$8:AS$94,'calc.rank'!$A57)</f>
        <v>0</v>
      </c>
      <c r="BE57" s="30">
        <f>COUNTIF('enter-data'!AT$8:AT$94,'calc.rank'!$A57)</f>
        <v>0</v>
      </c>
      <c r="BF57" s="22">
        <f>COUNTIF('enter-data'!AU$8:AU$94,'calc.rank'!$A57)</f>
        <v>0</v>
      </c>
      <c r="BG57" s="10">
        <f>COUNTIF('enter-data'!AV$8:AV$94,'calc.rank'!$A57)</f>
        <v>0</v>
      </c>
      <c r="BH57" s="30">
        <f>COUNTIF('enter-data'!AW$8:AW$94,'calc.rank'!$A57)</f>
        <v>0</v>
      </c>
      <c r="BI57" s="22">
        <f>COUNTIF('enter-data'!AX$8:AX$94,'calc.rank'!$A57)</f>
        <v>0</v>
      </c>
      <c r="BJ57" s="10">
        <f>COUNTIF('enter-data'!AY$8:AY$94,'calc.rank'!$A57)</f>
        <v>0</v>
      </c>
      <c r="BK57" s="30">
        <f>COUNTIF('enter-data'!AZ$8:AZ$94,'calc.rank'!$A57)</f>
        <v>0</v>
      </c>
      <c r="BL57" s="22">
        <f>COUNTIF('enter-data'!BA$8:BA$94,'calc.rank'!$A57)</f>
        <v>0</v>
      </c>
      <c r="BM57" s="10">
        <f>COUNTIF('enter-data'!BB$8:BB$94,'calc.rank'!$A57)</f>
        <v>0</v>
      </c>
      <c r="BN57" s="30">
        <f>COUNTIF('enter-data'!BC$8:BC$94,'calc.rank'!$A57)</f>
        <v>0</v>
      </c>
      <c r="BO57" s="22">
        <f>COUNTIF('enter-data'!BD$8:BD$94,'calc.rank'!$A57)</f>
        <v>0</v>
      </c>
      <c r="BP57" s="10">
        <f>COUNTIF('enter-data'!BE$8:BE$94,'calc.rank'!$A57)</f>
        <v>0</v>
      </c>
      <c r="BQ57" s="30">
        <f>COUNTIF('enter-data'!BF$8:BF$94,'calc.rank'!$A57)</f>
        <v>0</v>
      </c>
      <c r="BR57" s="22">
        <f>COUNTIF('enter-data'!BG$8:BG$94,'calc.rank'!$A57)</f>
        <v>0</v>
      </c>
      <c r="BS57" s="10">
        <f>COUNTIF('enter-data'!BH$8:BH$94,'calc.rank'!$A57)</f>
        <v>0</v>
      </c>
      <c r="BT57" s="23">
        <f>COUNTIF('enter-data'!BI$8:BI$94,'calc.rank'!$A57)</f>
        <v>0</v>
      </c>
    </row>
    <row r="58" spans="1:72" ht="18" customHeight="1" x14ac:dyDescent="0.25">
      <c r="A58" s="115" t="s">
        <v>270</v>
      </c>
      <c r="B58" s="49"/>
      <c r="C58" s="118" t="s">
        <v>271</v>
      </c>
      <c r="D58" s="109"/>
      <c r="E58" s="99">
        <f t="shared" si="26"/>
        <v>0</v>
      </c>
      <c r="F58" s="202">
        <f t="shared" si="27"/>
        <v>0</v>
      </c>
      <c r="G58" s="203">
        <f t="shared" si="28"/>
        <v>0</v>
      </c>
      <c r="H58" s="99">
        <f t="shared" si="29"/>
        <v>0</v>
      </c>
      <c r="I58" s="202">
        <f t="shared" si="30"/>
        <v>0</v>
      </c>
      <c r="J58" s="203">
        <f t="shared" si="31"/>
        <v>0</v>
      </c>
      <c r="K58" s="89">
        <f t="shared" si="32"/>
        <v>0</v>
      </c>
      <c r="L58" s="127">
        <f t="shared" si="33"/>
        <v>0</v>
      </c>
      <c r="M58" s="127">
        <f t="shared" si="34"/>
        <v>0</v>
      </c>
      <c r="N58" s="100">
        <f t="shared" si="35"/>
        <v>0</v>
      </c>
      <c r="O58" s="128">
        <f t="shared" si="36"/>
        <v>0</v>
      </c>
      <c r="P58" s="128">
        <f t="shared" si="37"/>
        <v>0</v>
      </c>
      <c r="Q58" s="78"/>
      <c r="R58" s="22">
        <f>COUNTIF('enter-data'!G$8:G$94,'calc.rank'!$A58)</f>
        <v>0</v>
      </c>
      <c r="S58" s="10">
        <f>COUNTIF('enter-data'!H$8:H$94,'calc.rank'!$A58)</f>
        <v>0</v>
      </c>
      <c r="T58" s="30">
        <f>COUNTIF('enter-data'!I$8:I$94,'calc.rank'!$A58)</f>
        <v>0</v>
      </c>
      <c r="U58" s="22">
        <f>COUNTIF('enter-data'!J$8:J$94,'calc.rank'!$A58)</f>
        <v>0</v>
      </c>
      <c r="V58" s="10">
        <f>COUNTIF('enter-data'!K$8:K$94,'calc.rank'!$A58)</f>
        <v>0</v>
      </c>
      <c r="W58" s="30">
        <f>COUNTIF('enter-data'!L$8:L$94,'calc.rank'!$A58)</f>
        <v>0</v>
      </c>
      <c r="X58" s="22">
        <f>COUNTIF('enter-data'!M$8:M$94,'calc.rank'!$A58)</f>
        <v>0</v>
      </c>
      <c r="Y58" s="10">
        <f>COUNTIF('enter-data'!N$8:N$94,'calc.rank'!$A58)</f>
        <v>0</v>
      </c>
      <c r="Z58" s="30">
        <f>COUNTIF('enter-data'!O$8:O$94,'calc.rank'!$A58)</f>
        <v>0</v>
      </c>
      <c r="AA58" s="22">
        <f>COUNTIF('enter-data'!P$8:P$94,'calc.rank'!$A58)</f>
        <v>0</v>
      </c>
      <c r="AB58" s="10">
        <f>COUNTIF('enter-data'!Q$8:Q$94,'calc.rank'!$A58)</f>
        <v>0</v>
      </c>
      <c r="AC58" s="30">
        <f>COUNTIF('enter-data'!R$8:R$94,'calc.rank'!$A58)</f>
        <v>0</v>
      </c>
      <c r="AD58" s="22">
        <f>COUNTIF('enter-data'!S$8:S$94,'calc.rank'!$A58)</f>
        <v>0</v>
      </c>
      <c r="AE58" s="10">
        <f>COUNTIF('enter-data'!T$8:T$94,'calc.rank'!$A58)</f>
        <v>0</v>
      </c>
      <c r="AF58" s="30">
        <f>COUNTIF('enter-data'!U$8:U$94,'calc.rank'!$A58)</f>
        <v>0</v>
      </c>
      <c r="AG58" s="22">
        <f>COUNTIF('enter-data'!V$8:V$94,'calc.rank'!$A58)</f>
        <v>0</v>
      </c>
      <c r="AH58" s="10">
        <f>COUNTIF('enter-data'!W$8:W$94,'calc.rank'!$A58)</f>
        <v>0</v>
      </c>
      <c r="AI58" s="30">
        <f>COUNTIF('enter-data'!X$8:X$94,'calc.rank'!$A58)</f>
        <v>0</v>
      </c>
      <c r="AJ58" s="22">
        <f>COUNTIF('enter-data'!Y$8:Y$94,'calc.rank'!$A58)</f>
        <v>0</v>
      </c>
      <c r="AK58" s="10">
        <f>COUNTIF('enter-data'!Z$8:Z$94,'calc.rank'!$A58)</f>
        <v>0</v>
      </c>
      <c r="AL58" s="30">
        <f>COUNTIF('enter-data'!AA$8:AA$94,'calc.rank'!$A58)</f>
        <v>0</v>
      </c>
      <c r="AM58" s="22">
        <f>COUNTIF('enter-data'!AB$8:AB$94,'calc.rank'!$A58)</f>
        <v>0</v>
      </c>
      <c r="AN58" s="10">
        <f>COUNTIF('enter-data'!AC$8:AC$94,'calc.rank'!$A58)</f>
        <v>0</v>
      </c>
      <c r="AO58" s="30">
        <f>COUNTIF('enter-data'!AD$8:AD$94,'calc.rank'!$A58)</f>
        <v>0</v>
      </c>
      <c r="AP58" s="22">
        <f>COUNTIF('enter-data'!AE$8:AE$94,'calc.rank'!$A58)</f>
        <v>0</v>
      </c>
      <c r="AQ58" s="10">
        <f>COUNTIF('enter-data'!AF$8:AF$94,'calc.rank'!$A58)</f>
        <v>0</v>
      </c>
      <c r="AR58" s="23">
        <f>COUNTIF('enter-data'!AG$8:AG$94,'calc.rank'!$A58)</f>
        <v>0</v>
      </c>
      <c r="AS58" s="331"/>
      <c r="AT58" s="22">
        <f>COUNTIF('enter-data'!AI$8:AI$94,'calc.rank'!$A58)</f>
        <v>0</v>
      </c>
      <c r="AU58" s="10">
        <f>COUNTIF('enter-data'!AJ$8:AJ$94,'calc.rank'!$A58)</f>
        <v>0</v>
      </c>
      <c r="AV58" s="30">
        <f>COUNTIF('enter-data'!AK$8:AK$94,'calc.rank'!$A58)</f>
        <v>0</v>
      </c>
      <c r="AW58" s="22">
        <f>COUNTIF('enter-data'!AL$8:AL$94,'calc.rank'!$A58)</f>
        <v>0</v>
      </c>
      <c r="AX58" s="10">
        <f>COUNTIF('enter-data'!AM$8:AM$94,'calc.rank'!$A58)</f>
        <v>0</v>
      </c>
      <c r="AY58" s="30">
        <f>COUNTIF('enter-data'!AN$8:AN$94,'calc.rank'!$A58)</f>
        <v>0</v>
      </c>
      <c r="AZ58" s="22">
        <f>COUNTIF('enter-data'!AO$8:AO$94,'calc.rank'!$A58)</f>
        <v>0</v>
      </c>
      <c r="BA58" s="10">
        <f>COUNTIF('enter-data'!AP$8:AP$94,'calc.rank'!$A58)</f>
        <v>0</v>
      </c>
      <c r="BB58" s="30">
        <f>COUNTIF('enter-data'!AQ$8:AQ$94,'calc.rank'!$A58)</f>
        <v>0</v>
      </c>
      <c r="BC58" s="22">
        <f>COUNTIF('enter-data'!AR$8:AR$94,'calc.rank'!$A58)</f>
        <v>0</v>
      </c>
      <c r="BD58" s="10">
        <f>COUNTIF('enter-data'!AS$8:AS$94,'calc.rank'!$A58)</f>
        <v>0</v>
      </c>
      <c r="BE58" s="30">
        <f>COUNTIF('enter-data'!AT$8:AT$94,'calc.rank'!$A58)</f>
        <v>0</v>
      </c>
      <c r="BF58" s="22">
        <f>COUNTIF('enter-data'!AU$8:AU$94,'calc.rank'!$A58)</f>
        <v>0</v>
      </c>
      <c r="BG58" s="10">
        <f>COUNTIF('enter-data'!AV$8:AV$94,'calc.rank'!$A58)</f>
        <v>0</v>
      </c>
      <c r="BH58" s="30">
        <f>COUNTIF('enter-data'!AW$8:AW$94,'calc.rank'!$A58)</f>
        <v>0</v>
      </c>
      <c r="BI58" s="22">
        <f>COUNTIF('enter-data'!AX$8:AX$94,'calc.rank'!$A58)</f>
        <v>0</v>
      </c>
      <c r="BJ58" s="10">
        <f>COUNTIF('enter-data'!AY$8:AY$94,'calc.rank'!$A58)</f>
        <v>0</v>
      </c>
      <c r="BK58" s="30">
        <f>COUNTIF('enter-data'!AZ$8:AZ$94,'calc.rank'!$A58)</f>
        <v>0</v>
      </c>
      <c r="BL58" s="22">
        <f>COUNTIF('enter-data'!BA$8:BA$94,'calc.rank'!$A58)</f>
        <v>0</v>
      </c>
      <c r="BM58" s="10">
        <f>COUNTIF('enter-data'!BB$8:BB$94,'calc.rank'!$A58)</f>
        <v>0</v>
      </c>
      <c r="BN58" s="30">
        <f>COUNTIF('enter-data'!BC$8:BC$94,'calc.rank'!$A58)</f>
        <v>0</v>
      </c>
      <c r="BO58" s="22">
        <f>COUNTIF('enter-data'!BD$8:BD$94,'calc.rank'!$A58)</f>
        <v>0</v>
      </c>
      <c r="BP58" s="10">
        <f>COUNTIF('enter-data'!BE$8:BE$94,'calc.rank'!$A58)</f>
        <v>0</v>
      </c>
      <c r="BQ58" s="30">
        <f>COUNTIF('enter-data'!BF$8:BF$94,'calc.rank'!$A58)</f>
        <v>0</v>
      </c>
      <c r="BR58" s="22">
        <f>COUNTIF('enter-data'!BG$8:BG$94,'calc.rank'!$A58)</f>
        <v>0</v>
      </c>
      <c r="BS58" s="10">
        <f>COUNTIF('enter-data'!BH$8:BH$94,'calc.rank'!$A58)</f>
        <v>0</v>
      </c>
      <c r="BT58" s="23">
        <f>COUNTIF('enter-data'!BI$8:BI$94,'calc.rank'!$A58)</f>
        <v>0</v>
      </c>
    </row>
    <row r="59" spans="1:72" ht="18" customHeight="1" x14ac:dyDescent="0.25">
      <c r="A59" s="115" t="s">
        <v>259</v>
      </c>
      <c r="B59" s="49"/>
      <c r="C59" s="117" t="s">
        <v>260</v>
      </c>
      <c r="D59" s="108"/>
      <c r="E59" s="97">
        <f t="shared" si="26"/>
        <v>0</v>
      </c>
      <c r="F59" s="200">
        <f t="shared" si="27"/>
        <v>0</v>
      </c>
      <c r="G59" s="201">
        <f t="shared" si="28"/>
        <v>0</v>
      </c>
      <c r="H59" s="97">
        <f t="shared" si="29"/>
        <v>0</v>
      </c>
      <c r="I59" s="200">
        <f t="shared" si="30"/>
        <v>0</v>
      </c>
      <c r="J59" s="201">
        <f t="shared" si="31"/>
        <v>0</v>
      </c>
      <c r="K59" s="90">
        <f t="shared" si="32"/>
        <v>0</v>
      </c>
      <c r="L59" s="125">
        <f t="shared" si="33"/>
        <v>0</v>
      </c>
      <c r="M59" s="125">
        <f t="shared" si="34"/>
        <v>0</v>
      </c>
      <c r="N59" s="98">
        <f t="shared" si="35"/>
        <v>0</v>
      </c>
      <c r="O59" s="126">
        <f t="shared" si="36"/>
        <v>0</v>
      </c>
      <c r="P59" s="126">
        <f t="shared" si="37"/>
        <v>0</v>
      </c>
      <c r="Q59" s="78"/>
      <c r="R59" s="22">
        <f>COUNTIF('enter-data'!G$8:G$94,'calc.rank'!$A59)</f>
        <v>0</v>
      </c>
      <c r="S59" s="10">
        <f>COUNTIF('enter-data'!H$8:H$94,'calc.rank'!$A59)</f>
        <v>0</v>
      </c>
      <c r="T59" s="30">
        <f>COUNTIF('enter-data'!I$8:I$94,'calc.rank'!$A59)</f>
        <v>0</v>
      </c>
      <c r="U59" s="22">
        <f>COUNTIF('enter-data'!J$8:J$94,'calc.rank'!$A59)</f>
        <v>0</v>
      </c>
      <c r="V59" s="10">
        <f>COUNTIF('enter-data'!K$8:K$94,'calc.rank'!$A59)</f>
        <v>0</v>
      </c>
      <c r="W59" s="30">
        <f>COUNTIF('enter-data'!L$8:L$94,'calc.rank'!$A59)</f>
        <v>0</v>
      </c>
      <c r="X59" s="22">
        <f>COUNTIF('enter-data'!M$8:M$94,'calc.rank'!$A59)</f>
        <v>0</v>
      </c>
      <c r="Y59" s="10">
        <f>COUNTIF('enter-data'!N$8:N$94,'calc.rank'!$A59)</f>
        <v>0</v>
      </c>
      <c r="Z59" s="30">
        <f>COUNTIF('enter-data'!O$8:O$94,'calc.rank'!$A59)</f>
        <v>0</v>
      </c>
      <c r="AA59" s="22">
        <f>COUNTIF('enter-data'!P$8:P$94,'calc.rank'!$A59)</f>
        <v>0</v>
      </c>
      <c r="AB59" s="10">
        <f>COUNTIF('enter-data'!Q$8:Q$94,'calc.rank'!$A59)</f>
        <v>0</v>
      </c>
      <c r="AC59" s="30">
        <f>COUNTIF('enter-data'!R$8:R$94,'calc.rank'!$A59)</f>
        <v>0</v>
      </c>
      <c r="AD59" s="22">
        <f>COUNTIF('enter-data'!S$8:S$94,'calc.rank'!$A59)</f>
        <v>0</v>
      </c>
      <c r="AE59" s="10">
        <f>COUNTIF('enter-data'!T$8:T$94,'calc.rank'!$A59)</f>
        <v>0</v>
      </c>
      <c r="AF59" s="30">
        <f>COUNTIF('enter-data'!U$8:U$94,'calc.rank'!$A59)</f>
        <v>0</v>
      </c>
      <c r="AG59" s="22">
        <f>COUNTIF('enter-data'!V$8:V$94,'calc.rank'!$A59)</f>
        <v>0</v>
      </c>
      <c r="AH59" s="10">
        <f>COUNTIF('enter-data'!W$8:W$94,'calc.rank'!$A59)</f>
        <v>0</v>
      </c>
      <c r="AI59" s="30">
        <f>COUNTIF('enter-data'!X$8:X$94,'calc.rank'!$A59)</f>
        <v>0</v>
      </c>
      <c r="AJ59" s="22">
        <f>COUNTIF('enter-data'!Y$8:Y$94,'calc.rank'!$A59)</f>
        <v>0</v>
      </c>
      <c r="AK59" s="10">
        <f>COUNTIF('enter-data'!Z$8:Z$94,'calc.rank'!$A59)</f>
        <v>0</v>
      </c>
      <c r="AL59" s="30">
        <f>COUNTIF('enter-data'!AA$8:AA$94,'calc.rank'!$A59)</f>
        <v>0</v>
      </c>
      <c r="AM59" s="22">
        <f>COUNTIF('enter-data'!AB$8:AB$94,'calc.rank'!$A59)</f>
        <v>0</v>
      </c>
      <c r="AN59" s="10">
        <f>COUNTIF('enter-data'!AC$8:AC$94,'calc.rank'!$A59)</f>
        <v>0</v>
      </c>
      <c r="AO59" s="30">
        <f>COUNTIF('enter-data'!AD$8:AD$94,'calc.rank'!$A59)</f>
        <v>0</v>
      </c>
      <c r="AP59" s="22">
        <f>COUNTIF('enter-data'!AE$8:AE$94,'calc.rank'!$A59)</f>
        <v>0</v>
      </c>
      <c r="AQ59" s="10">
        <f>COUNTIF('enter-data'!AF$8:AF$94,'calc.rank'!$A59)</f>
        <v>0</v>
      </c>
      <c r="AR59" s="23">
        <f>COUNTIF('enter-data'!AG$8:AG$94,'calc.rank'!$A59)</f>
        <v>0</v>
      </c>
      <c r="AS59" s="331"/>
      <c r="AT59" s="22">
        <f>COUNTIF('enter-data'!AI$8:AI$94,'calc.rank'!$A59)</f>
        <v>0</v>
      </c>
      <c r="AU59" s="10">
        <f>COUNTIF('enter-data'!AJ$8:AJ$94,'calc.rank'!$A59)</f>
        <v>0</v>
      </c>
      <c r="AV59" s="30">
        <f>COUNTIF('enter-data'!AK$8:AK$94,'calc.rank'!$A59)</f>
        <v>0</v>
      </c>
      <c r="AW59" s="22">
        <f>COUNTIF('enter-data'!AL$8:AL$94,'calc.rank'!$A59)</f>
        <v>0</v>
      </c>
      <c r="AX59" s="10">
        <f>COUNTIF('enter-data'!AM$8:AM$94,'calc.rank'!$A59)</f>
        <v>0</v>
      </c>
      <c r="AY59" s="30">
        <f>COUNTIF('enter-data'!AN$8:AN$94,'calc.rank'!$A59)</f>
        <v>0</v>
      </c>
      <c r="AZ59" s="22">
        <f>COUNTIF('enter-data'!AO$8:AO$94,'calc.rank'!$A59)</f>
        <v>0</v>
      </c>
      <c r="BA59" s="10">
        <f>COUNTIF('enter-data'!AP$8:AP$94,'calc.rank'!$A59)</f>
        <v>0</v>
      </c>
      <c r="BB59" s="30">
        <f>COUNTIF('enter-data'!AQ$8:AQ$94,'calc.rank'!$A59)</f>
        <v>0</v>
      </c>
      <c r="BC59" s="22">
        <f>COUNTIF('enter-data'!AR$8:AR$94,'calc.rank'!$A59)</f>
        <v>0</v>
      </c>
      <c r="BD59" s="10">
        <f>COUNTIF('enter-data'!AS$8:AS$94,'calc.rank'!$A59)</f>
        <v>0</v>
      </c>
      <c r="BE59" s="30">
        <f>COUNTIF('enter-data'!AT$8:AT$94,'calc.rank'!$A59)</f>
        <v>0</v>
      </c>
      <c r="BF59" s="22">
        <f>COUNTIF('enter-data'!AU$8:AU$94,'calc.rank'!$A59)</f>
        <v>0</v>
      </c>
      <c r="BG59" s="10">
        <f>COUNTIF('enter-data'!AV$8:AV$94,'calc.rank'!$A59)</f>
        <v>0</v>
      </c>
      <c r="BH59" s="30">
        <f>COUNTIF('enter-data'!AW$8:AW$94,'calc.rank'!$A59)</f>
        <v>0</v>
      </c>
      <c r="BI59" s="22">
        <f>COUNTIF('enter-data'!AX$8:AX$94,'calc.rank'!$A59)</f>
        <v>0</v>
      </c>
      <c r="BJ59" s="10">
        <f>COUNTIF('enter-data'!AY$8:AY$94,'calc.rank'!$A59)</f>
        <v>0</v>
      </c>
      <c r="BK59" s="30">
        <f>COUNTIF('enter-data'!AZ$8:AZ$94,'calc.rank'!$A59)</f>
        <v>0</v>
      </c>
      <c r="BL59" s="22">
        <f>COUNTIF('enter-data'!BA$8:BA$94,'calc.rank'!$A59)</f>
        <v>0</v>
      </c>
      <c r="BM59" s="10">
        <f>COUNTIF('enter-data'!BB$8:BB$94,'calc.rank'!$A59)</f>
        <v>0</v>
      </c>
      <c r="BN59" s="30">
        <f>COUNTIF('enter-data'!BC$8:BC$94,'calc.rank'!$A59)</f>
        <v>0</v>
      </c>
      <c r="BO59" s="22">
        <f>COUNTIF('enter-data'!BD$8:BD$94,'calc.rank'!$A59)</f>
        <v>0</v>
      </c>
      <c r="BP59" s="10">
        <f>COUNTIF('enter-data'!BE$8:BE$94,'calc.rank'!$A59)</f>
        <v>0</v>
      </c>
      <c r="BQ59" s="30">
        <f>COUNTIF('enter-data'!BF$8:BF$94,'calc.rank'!$A59)</f>
        <v>0</v>
      </c>
      <c r="BR59" s="22">
        <f>COUNTIF('enter-data'!BG$8:BG$94,'calc.rank'!$A59)</f>
        <v>0</v>
      </c>
      <c r="BS59" s="10">
        <f>COUNTIF('enter-data'!BH$8:BH$94,'calc.rank'!$A59)</f>
        <v>0</v>
      </c>
      <c r="BT59" s="23">
        <f>COUNTIF('enter-data'!BI$8:BI$94,'calc.rank'!$A59)</f>
        <v>0</v>
      </c>
    </row>
    <row r="60" spans="1:72" ht="18" customHeight="1" x14ac:dyDescent="0.25">
      <c r="A60" s="115" t="s">
        <v>285</v>
      </c>
      <c r="B60" s="49"/>
      <c r="C60" s="117" t="s">
        <v>286</v>
      </c>
      <c r="D60" s="108"/>
      <c r="E60" s="97">
        <f t="shared" si="26"/>
        <v>0</v>
      </c>
      <c r="F60" s="200">
        <f t="shared" si="27"/>
        <v>0</v>
      </c>
      <c r="G60" s="201">
        <f t="shared" si="28"/>
        <v>0</v>
      </c>
      <c r="H60" s="97">
        <f t="shared" si="29"/>
        <v>0</v>
      </c>
      <c r="I60" s="200">
        <f t="shared" si="30"/>
        <v>0</v>
      </c>
      <c r="J60" s="201">
        <f t="shared" si="31"/>
        <v>0</v>
      </c>
      <c r="K60" s="90">
        <f t="shared" si="32"/>
        <v>0</v>
      </c>
      <c r="L60" s="125">
        <f t="shared" si="33"/>
        <v>0</v>
      </c>
      <c r="M60" s="125">
        <f t="shared" si="34"/>
        <v>0</v>
      </c>
      <c r="N60" s="98">
        <f t="shared" si="35"/>
        <v>0</v>
      </c>
      <c r="O60" s="126">
        <f t="shared" si="36"/>
        <v>0</v>
      </c>
      <c r="P60" s="126">
        <f t="shared" si="37"/>
        <v>0</v>
      </c>
      <c r="Q60" s="78"/>
      <c r="R60" s="22">
        <f>COUNTIF('enter-data'!G$8:G$94,'calc.rank'!$A60)</f>
        <v>0</v>
      </c>
      <c r="S60" s="10">
        <f>COUNTIF('enter-data'!H$8:H$94,'calc.rank'!$A60)</f>
        <v>0</v>
      </c>
      <c r="T60" s="30">
        <f>COUNTIF('enter-data'!I$8:I$94,'calc.rank'!$A60)</f>
        <v>0</v>
      </c>
      <c r="U60" s="22">
        <f>COUNTIF('enter-data'!J$8:J$94,'calc.rank'!$A60)</f>
        <v>0</v>
      </c>
      <c r="V60" s="10">
        <f>COUNTIF('enter-data'!K$8:K$94,'calc.rank'!$A60)</f>
        <v>0</v>
      </c>
      <c r="W60" s="30">
        <f>COUNTIF('enter-data'!L$8:L$94,'calc.rank'!$A60)</f>
        <v>0</v>
      </c>
      <c r="X60" s="22">
        <f>COUNTIF('enter-data'!M$8:M$94,'calc.rank'!$A60)</f>
        <v>0</v>
      </c>
      <c r="Y60" s="10">
        <f>COUNTIF('enter-data'!N$8:N$94,'calc.rank'!$A60)</f>
        <v>0</v>
      </c>
      <c r="Z60" s="30">
        <f>COUNTIF('enter-data'!O$8:O$94,'calc.rank'!$A60)</f>
        <v>0</v>
      </c>
      <c r="AA60" s="22">
        <f>COUNTIF('enter-data'!P$8:P$94,'calc.rank'!$A60)</f>
        <v>0</v>
      </c>
      <c r="AB60" s="10">
        <f>COUNTIF('enter-data'!Q$8:Q$94,'calc.rank'!$A60)</f>
        <v>0</v>
      </c>
      <c r="AC60" s="30">
        <f>COUNTIF('enter-data'!R$8:R$94,'calc.rank'!$A60)</f>
        <v>0</v>
      </c>
      <c r="AD60" s="22">
        <f>COUNTIF('enter-data'!S$8:S$94,'calc.rank'!$A60)</f>
        <v>0</v>
      </c>
      <c r="AE60" s="10">
        <f>COUNTIF('enter-data'!T$8:T$94,'calc.rank'!$A60)</f>
        <v>0</v>
      </c>
      <c r="AF60" s="30">
        <f>COUNTIF('enter-data'!U$8:U$94,'calc.rank'!$A60)</f>
        <v>0</v>
      </c>
      <c r="AG60" s="22">
        <f>COUNTIF('enter-data'!V$8:V$94,'calc.rank'!$A60)</f>
        <v>0</v>
      </c>
      <c r="AH60" s="10">
        <f>COUNTIF('enter-data'!W$8:W$94,'calc.rank'!$A60)</f>
        <v>0</v>
      </c>
      <c r="AI60" s="30">
        <f>COUNTIF('enter-data'!X$8:X$94,'calc.rank'!$A60)</f>
        <v>0</v>
      </c>
      <c r="AJ60" s="22">
        <f>COUNTIF('enter-data'!Y$8:Y$94,'calc.rank'!$A60)</f>
        <v>0</v>
      </c>
      <c r="AK60" s="10">
        <f>COUNTIF('enter-data'!Z$8:Z$94,'calc.rank'!$A60)</f>
        <v>0</v>
      </c>
      <c r="AL60" s="30">
        <f>COUNTIF('enter-data'!AA$8:AA$94,'calc.rank'!$A60)</f>
        <v>0</v>
      </c>
      <c r="AM60" s="22">
        <f>COUNTIF('enter-data'!AB$8:AB$94,'calc.rank'!$A60)</f>
        <v>0</v>
      </c>
      <c r="AN60" s="10">
        <f>COUNTIF('enter-data'!AC$8:AC$94,'calc.rank'!$A60)</f>
        <v>0</v>
      </c>
      <c r="AO60" s="30">
        <f>COUNTIF('enter-data'!AD$8:AD$94,'calc.rank'!$A60)</f>
        <v>0</v>
      </c>
      <c r="AP60" s="22">
        <f>COUNTIF('enter-data'!AE$8:AE$94,'calc.rank'!$A60)</f>
        <v>0</v>
      </c>
      <c r="AQ60" s="10">
        <f>COUNTIF('enter-data'!AF$8:AF$94,'calc.rank'!$A60)</f>
        <v>0</v>
      </c>
      <c r="AR60" s="23">
        <f>COUNTIF('enter-data'!AG$8:AG$94,'calc.rank'!$A60)</f>
        <v>0</v>
      </c>
      <c r="AS60" s="331"/>
      <c r="AT60" s="22">
        <f>COUNTIF('enter-data'!AI$8:AI$94,'calc.rank'!$A60)</f>
        <v>0</v>
      </c>
      <c r="AU60" s="10">
        <f>COUNTIF('enter-data'!AJ$8:AJ$94,'calc.rank'!$A60)</f>
        <v>0</v>
      </c>
      <c r="AV60" s="30">
        <f>COUNTIF('enter-data'!AK$8:AK$94,'calc.rank'!$A60)</f>
        <v>0</v>
      </c>
      <c r="AW60" s="22">
        <f>COUNTIF('enter-data'!AL$8:AL$94,'calc.rank'!$A60)</f>
        <v>0</v>
      </c>
      <c r="AX60" s="10">
        <f>COUNTIF('enter-data'!AM$8:AM$94,'calc.rank'!$A60)</f>
        <v>0</v>
      </c>
      <c r="AY60" s="30">
        <f>COUNTIF('enter-data'!AN$8:AN$94,'calc.rank'!$A60)</f>
        <v>0</v>
      </c>
      <c r="AZ60" s="22">
        <f>COUNTIF('enter-data'!AO$8:AO$94,'calc.rank'!$A60)</f>
        <v>0</v>
      </c>
      <c r="BA60" s="10">
        <f>COUNTIF('enter-data'!AP$8:AP$94,'calc.rank'!$A60)</f>
        <v>0</v>
      </c>
      <c r="BB60" s="30">
        <f>COUNTIF('enter-data'!AQ$8:AQ$94,'calc.rank'!$A60)</f>
        <v>0</v>
      </c>
      <c r="BC60" s="22">
        <f>COUNTIF('enter-data'!AR$8:AR$94,'calc.rank'!$A60)</f>
        <v>0</v>
      </c>
      <c r="BD60" s="10">
        <f>COUNTIF('enter-data'!AS$8:AS$94,'calc.rank'!$A60)</f>
        <v>0</v>
      </c>
      <c r="BE60" s="30">
        <f>COUNTIF('enter-data'!AT$8:AT$94,'calc.rank'!$A60)</f>
        <v>0</v>
      </c>
      <c r="BF60" s="22">
        <f>COUNTIF('enter-data'!AU$8:AU$94,'calc.rank'!$A60)</f>
        <v>0</v>
      </c>
      <c r="BG60" s="10">
        <f>COUNTIF('enter-data'!AV$8:AV$94,'calc.rank'!$A60)</f>
        <v>0</v>
      </c>
      <c r="BH60" s="30">
        <f>COUNTIF('enter-data'!AW$8:AW$94,'calc.rank'!$A60)</f>
        <v>0</v>
      </c>
      <c r="BI60" s="22">
        <f>COUNTIF('enter-data'!AX$8:AX$94,'calc.rank'!$A60)</f>
        <v>0</v>
      </c>
      <c r="BJ60" s="10">
        <f>COUNTIF('enter-data'!AY$8:AY$94,'calc.rank'!$A60)</f>
        <v>0</v>
      </c>
      <c r="BK60" s="30">
        <f>COUNTIF('enter-data'!AZ$8:AZ$94,'calc.rank'!$A60)</f>
        <v>0</v>
      </c>
      <c r="BL60" s="22">
        <f>COUNTIF('enter-data'!BA$8:BA$94,'calc.rank'!$A60)</f>
        <v>0</v>
      </c>
      <c r="BM60" s="10">
        <f>COUNTIF('enter-data'!BB$8:BB$94,'calc.rank'!$A60)</f>
        <v>0</v>
      </c>
      <c r="BN60" s="30">
        <f>COUNTIF('enter-data'!BC$8:BC$94,'calc.rank'!$A60)</f>
        <v>0</v>
      </c>
      <c r="BO60" s="22">
        <f>COUNTIF('enter-data'!BD$8:BD$94,'calc.rank'!$A60)</f>
        <v>0</v>
      </c>
      <c r="BP60" s="10">
        <f>COUNTIF('enter-data'!BE$8:BE$94,'calc.rank'!$A60)</f>
        <v>0</v>
      </c>
      <c r="BQ60" s="30">
        <f>COUNTIF('enter-data'!BF$8:BF$94,'calc.rank'!$A60)</f>
        <v>0</v>
      </c>
      <c r="BR60" s="22">
        <f>COUNTIF('enter-data'!BG$8:BG$94,'calc.rank'!$A60)</f>
        <v>0</v>
      </c>
      <c r="BS60" s="10">
        <f>COUNTIF('enter-data'!BH$8:BH$94,'calc.rank'!$A60)</f>
        <v>0</v>
      </c>
      <c r="BT60" s="23">
        <f>COUNTIF('enter-data'!BI$8:BI$94,'calc.rank'!$A60)</f>
        <v>0</v>
      </c>
    </row>
    <row r="61" spans="1:72" ht="18" customHeight="1" x14ac:dyDescent="0.25">
      <c r="A61" s="115" t="s">
        <v>239</v>
      </c>
      <c r="B61" s="49"/>
      <c r="C61" s="117" t="s">
        <v>240</v>
      </c>
      <c r="D61" s="108"/>
      <c r="E61" s="97">
        <f t="shared" si="26"/>
        <v>0</v>
      </c>
      <c r="F61" s="200">
        <f t="shared" si="27"/>
        <v>0</v>
      </c>
      <c r="G61" s="201">
        <f t="shared" si="28"/>
        <v>0</v>
      </c>
      <c r="H61" s="97">
        <f t="shared" si="29"/>
        <v>0</v>
      </c>
      <c r="I61" s="200">
        <f t="shared" si="30"/>
        <v>0</v>
      </c>
      <c r="J61" s="201">
        <f t="shared" si="31"/>
        <v>0</v>
      </c>
      <c r="K61" s="90">
        <f t="shared" si="32"/>
        <v>0</v>
      </c>
      <c r="L61" s="125">
        <f t="shared" si="33"/>
        <v>0</v>
      </c>
      <c r="M61" s="125">
        <f t="shared" si="34"/>
        <v>0</v>
      </c>
      <c r="N61" s="98">
        <f t="shared" si="35"/>
        <v>0</v>
      </c>
      <c r="O61" s="126">
        <f t="shared" si="36"/>
        <v>0</v>
      </c>
      <c r="P61" s="126">
        <f t="shared" si="37"/>
        <v>0</v>
      </c>
      <c r="Q61" s="78"/>
      <c r="R61" s="22">
        <f>COUNTIF('enter-data'!G$8:G$94,'calc.rank'!$A61)</f>
        <v>0</v>
      </c>
      <c r="S61" s="10">
        <f>COUNTIF('enter-data'!H$8:H$94,'calc.rank'!$A61)</f>
        <v>0</v>
      </c>
      <c r="T61" s="30">
        <f>COUNTIF('enter-data'!I$8:I$94,'calc.rank'!$A61)</f>
        <v>0</v>
      </c>
      <c r="U61" s="22">
        <f>COUNTIF('enter-data'!J$8:J$94,'calc.rank'!$A61)</f>
        <v>0</v>
      </c>
      <c r="V61" s="10">
        <f>COUNTIF('enter-data'!K$8:K$94,'calc.rank'!$A61)</f>
        <v>0</v>
      </c>
      <c r="W61" s="30">
        <f>COUNTIF('enter-data'!L$8:L$94,'calc.rank'!$A61)</f>
        <v>0</v>
      </c>
      <c r="X61" s="22">
        <f>COUNTIF('enter-data'!M$8:M$94,'calc.rank'!$A61)</f>
        <v>0</v>
      </c>
      <c r="Y61" s="10">
        <f>COUNTIF('enter-data'!N$8:N$94,'calc.rank'!$A61)</f>
        <v>0</v>
      </c>
      <c r="Z61" s="30">
        <f>COUNTIF('enter-data'!O$8:O$94,'calc.rank'!$A61)</f>
        <v>0</v>
      </c>
      <c r="AA61" s="22">
        <f>COUNTIF('enter-data'!P$8:P$94,'calc.rank'!$A61)</f>
        <v>0</v>
      </c>
      <c r="AB61" s="10">
        <f>COUNTIF('enter-data'!Q$8:Q$94,'calc.rank'!$A61)</f>
        <v>0</v>
      </c>
      <c r="AC61" s="30">
        <f>COUNTIF('enter-data'!R$8:R$94,'calc.rank'!$A61)</f>
        <v>0</v>
      </c>
      <c r="AD61" s="22">
        <f>COUNTIF('enter-data'!S$8:S$94,'calc.rank'!$A61)</f>
        <v>0</v>
      </c>
      <c r="AE61" s="10">
        <f>COUNTIF('enter-data'!T$8:T$94,'calc.rank'!$A61)</f>
        <v>0</v>
      </c>
      <c r="AF61" s="30">
        <f>COUNTIF('enter-data'!U$8:U$94,'calc.rank'!$A61)</f>
        <v>0</v>
      </c>
      <c r="AG61" s="22">
        <f>COUNTIF('enter-data'!V$8:V$94,'calc.rank'!$A61)</f>
        <v>0</v>
      </c>
      <c r="AH61" s="10">
        <f>COUNTIF('enter-data'!W$8:W$94,'calc.rank'!$A61)</f>
        <v>0</v>
      </c>
      <c r="AI61" s="30">
        <f>COUNTIF('enter-data'!X$8:X$94,'calc.rank'!$A61)</f>
        <v>0</v>
      </c>
      <c r="AJ61" s="22">
        <f>COUNTIF('enter-data'!Y$8:Y$94,'calc.rank'!$A61)</f>
        <v>0</v>
      </c>
      <c r="AK61" s="10">
        <f>COUNTIF('enter-data'!Z$8:Z$94,'calc.rank'!$A61)</f>
        <v>0</v>
      </c>
      <c r="AL61" s="30">
        <f>COUNTIF('enter-data'!AA$8:AA$94,'calc.rank'!$A61)</f>
        <v>0</v>
      </c>
      <c r="AM61" s="22">
        <f>COUNTIF('enter-data'!AB$8:AB$94,'calc.rank'!$A61)</f>
        <v>0</v>
      </c>
      <c r="AN61" s="10">
        <f>COUNTIF('enter-data'!AC$8:AC$94,'calc.rank'!$A61)</f>
        <v>0</v>
      </c>
      <c r="AO61" s="30">
        <f>COUNTIF('enter-data'!AD$8:AD$94,'calc.rank'!$A61)</f>
        <v>0</v>
      </c>
      <c r="AP61" s="22">
        <f>COUNTIF('enter-data'!AE$8:AE$94,'calc.rank'!$A61)</f>
        <v>0</v>
      </c>
      <c r="AQ61" s="10">
        <f>COUNTIF('enter-data'!AF$8:AF$94,'calc.rank'!$A61)</f>
        <v>0</v>
      </c>
      <c r="AR61" s="23">
        <f>COUNTIF('enter-data'!AG$8:AG$94,'calc.rank'!$A61)</f>
        <v>0</v>
      </c>
      <c r="AS61" s="331"/>
      <c r="AT61" s="22">
        <f>COUNTIF('enter-data'!AI$8:AI$94,'calc.rank'!$A61)</f>
        <v>0</v>
      </c>
      <c r="AU61" s="10">
        <f>COUNTIF('enter-data'!AJ$8:AJ$94,'calc.rank'!$A61)</f>
        <v>0</v>
      </c>
      <c r="AV61" s="30">
        <f>COUNTIF('enter-data'!AK$8:AK$94,'calc.rank'!$A61)</f>
        <v>0</v>
      </c>
      <c r="AW61" s="22">
        <f>COUNTIF('enter-data'!AL$8:AL$94,'calc.rank'!$A61)</f>
        <v>0</v>
      </c>
      <c r="AX61" s="10">
        <f>COUNTIF('enter-data'!AM$8:AM$94,'calc.rank'!$A61)</f>
        <v>0</v>
      </c>
      <c r="AY61" s="30">
        <f>COUNTIF('enter-data'!AN$8:AN$94,'calc.rank'!$A61)</f>
        <v>0</v>
      </c>
      <c r="AZ61" s="22">
        <f>COUNTIF('enter-data'!AO$8:AO$94,'calc.rank'!$A61)</f>
        <v>0</v>
      </c>
      <c r="BA61" s="10">
        <f>COUNTIF('enter-data'!AP$8:AP$94,'calc.rank'!$A61)</f>
        <v>0</v>
      </c>
      <c r="BB61" s="30">
        <f>COUNTIF('enter-data'!AQ$8:AQ$94,'calc.rank'!$A61)</f>
        <v>0</v>
      </c>
      <c r="BC61" s="22">
        <f>COUNTIF('enter-data'!AR$8:AR$94,'calc.rank'!$A61)</f>
        <v>0</v>
      </c>
      <c r="BD61" s="10">
        <f>COUNTIF('enter-data'!AS$8:AS$94,'calc.rank'!$A61)</f>
        <v>0</v>
      </c>
      <c r="BE61" s="30">
        <f>COUNTIF('enter-data'!AT$8:AT$94,'calc.rank'!$A61)</f>
        <v>0</v>
      </c>
      <c r="BF61" s="22">
        <f>COUNTIF('enter-data'!AU$8:AU$94,'calc.rank'!$A61)</f>
        <v>0</v>
      </c>
      <c r="BG61" s="10">
        <f>COUNTIF('enter-data'!AV$8:AV$94,'calc.rank'!$A61)</f>
        <v>0</v>
      </c>
      <c r="BH61" s="30">
        <f>COUNTIF('enter-data'!AW$8:AW$94,'calc.rank'!$A61)</f>
        <v>0</v>
      </c>
      <c r="BI61" s="22">
        <f>COUNTIF('enter-data'!AX$8:AX$94,'calc.rank'!$A61)</f>
        <v>0</v>
      </c>
      <c r="BJ61" s="10">
        <f>COUNTIF('enter-data'!AY$8:AY$94,'calc.rank'!$A61)</f>
        <v>0</v>
      </c>
      <c r="BK61" s="30">
        <f>COUNTIF('enter-data'!AZ$8:AZ$94,'calc.rank'!$A61)</f>
        <v>0</v>
      </c>
      <c r="BL61" s="22">
        <f>COUNTIF('enter-data'!BA$8:BA$94,'calc.rank'!$A61)</f>
        <v>0</v>
      </c>
      <c r="BM61" s="10">
        <f>COUNTIF('enter-data'!BB$8:BB$94,'calc.rank'!$A61)</f>
        <v>0</v>
      </c>
      <c r="BN61" s="30">
        <f>COUNTIF('enter-data'!BC$8:BC$94,'calc.rank'!$A61)</f>
        <v>0</v>
      </c>
      <c r="BO61" s="22">
        <f>COUNTIF('enter-data'!BD$8:BD$94,'calc.rank'!$A61)</f>
        <v>0</v>
      </c>
      <c r="BP61" s="10">
        <f>COUNTIF('enter-data'!BE$8:BE$94,'calc.rank'!$A61)</f>
        <v>0</v>
      </c>
      <c r="BQ61" s="30">
        <f>COUNTIF('enter-data'!BF$8:BF$94,'calc.rank'!$A61)</f>
        <v>0</v>
      </c>
      <c r="BR61" s="22">
        <f>COUNTIF('enter-data'!BG$8:BG$94,'calc.rank'!$A61)</f>
        <v>0</v>
      </c>
      <c r="BS61" s="10">
        <f>COUNTIF('enter-data'!BH$8:BH$94,'calc.rank'!$A61)</f>
        <v>0</v>
      </c>
      <c r="BT61" s="23">
        <f>COUNTIF('enter-data'!BI$8:BI$94,'calc.rank'!$A61)</f>
        <v>0</v>
      </c>
    </row>
    <row r="62" spans="1:72" ht="18" customHeight="1" x14ac:dyDescent="0.25">
      <c r="A62" s="115" t="s">
        <v>330</v>
      </c>
      <c r="B62" s="49"/>
      <c r="C62" s="117" t="s">
        <v>331</v>
      </c>
      <c r="D62" s="108"/>
      <c r="E62" s="97">
        <f t="shared" si="26"/>
        <v>0</v>
      </c>
      <c r="F62" s="200">
        <f t="shared" si="27"/>
        <v>0</v>
      </c>
      <c r="G62" s="201">
        <f t="shared" si="28"/>
        <v>0</v>
      </c>
      <c r="H62" s="97">
        <f t="shared" si="29"/>
        <v>0</v>
      </c>
      <c r="I62" s="200">
        <f t="shared" si="30"/>
        <v>0</v>
      </c>
      <c r="J62" s="201">
        <f t="shared" si="31"/>
        <v>0</v>
      </c>
      <c r="K62" s="90">
        <f t="shared" si="32"/>
        <v>0</v>
      </c>
      <c r="L62" s="125">
        <f t="shared" si="33"/>
        <v>0</v>
      </c>
      <c r="M62" s="125">
        <f t="shared" si="34"/>
        <v>0</v>
      </c>
      <c r="N62" s="98">
        <f t="shared" si="35"/>
        <v>0</v>
      </c>
      <c r="O62" s="126">
        <f t="shared" si="36"/>
        <v>0</v>
      </c>
      <c r="P62" s="126">
        <f t="shared" si="37"/>
        <v>0</v>
      </c>
      <c r="Q62" s="78"/>
      <c r="R62" s="22">
        <f>COUNTIF('enter-data'!G$8:G$94,'calc.rank'!$A62)</f>
        <v>0</v>
      </c>
      <c r="S62" s="10">
        <f>COUNTIF('enter-data'!H$8:H$94,'calc.rank'!$A62)</f>
        <v>0</v>
      </c>
      <c r="T62" s="30">
        <f>COUNTIF('enter-data'!I$8:I$94,'calc.rank'!$A62)</f>
        <v>0</v>
      </c>
      <c r="U62" s="22">
        <f>COUNTIF('enter-data'!J$8:J$94,'calc.rank'!$A62)</f>
        <v>0</v>
      </c>
      <c r="V62" s="10">
        <f>COUNTIF('enter-data'!K$8:K$94,'calc.rank'!$A62)</f>
        <v>0</v>
      </c>
      <c r="W62" s="30">
        <f>COUNTIF('enter-data'!L$8:L$94,'calc.rank'!$A62)</f>
        <v>0</v>
      </c>
      <c r="X62" s="22">
        <f>COUNTIF('enter-data'!M$8:M$94,'calc.rank'!$A62)</f>
        <v>0</v>
      </c>
      <c r="Y62" s="10">
        <f>COUNTIF('enter-data'!N$8:N$94,'calc.rank'!$A62)</f>
        <v>0</v>
      </c>
      <c r="Z62" s="30">
        <f>COUNTIF('enter-data'!O$8:O$94,'calc.rank'!$A62)</f>
        <v>0</v>
      </c>
      <c r="AA62" s="22">
        <f>COUNTIF('enter-data'!P$8:P$94,'calc.rank'!$A62)</f>
        <v>0</v>
      </c>
      <c r="AB62" s="10">
        <f>COUNTIF('enter-data'!Q$8:Q$94,'calc.rank'!$A62)</f>
        <v>0</v>
      </c>
      <c r="AC62" s="30">
        <f>COUNTIF('enter-data'!R$8:R$94,'calc.rank'!$A62)</f>
        <v>0</v>
      </c>
      <c r="AD62" s="22">
        <f>COUNTIF('enter-data'!S$8:S$94,'calc.rank'!$A62)</f>
        <v>0</v>
      </c>
      <c r="AE62" s="10">
        <f>COUNTIF('enter-data'!T$8:T$94,'calc.rank'!$A62)</f>
        <v>0</v>
      </c>
      <c r="AF62" s="30">
        <f>COUNTIF('enter-data'!U$8:U$94,'calc.rank'!$A62)</f>
        <v>0</v>
      </c>
      <c r="AG62" s="22">
        <f>COUNTIF('enter-data'!V$8:V$94,'calc.rank'!$A62)</f>
        <v>0</v>
      </c>
      <c r="AH62" s="10">
        <f>COUNTIF('enter-data'!W$8:W$94,'calc.rank'!$A62)</f>
        <v>0</v>
      </c>
      <c r="AI62" s="30">
        <f>COUNTIF('enter-data'!X$8:X$94,'calc.rank'!$A62)</f>
        <v>0</v>
      </c>
      <c r="AJ62" s="22">
        <f>COUNTIF('enter-data'!Y$8:Y$94,'calc.rank'!$A62)</f>
        <v>0</v>
      </c>
      <c r="AK62" s="10">
        <f>COUNTIF('enter-data'!Z$8:Z$94,'calc.rank'!$A62)</f>
        <v>0</v>
      </c>
      <c r="AL62" s="30">
        <f>COUNTIF('enter-data'!AA$8:AA$94,'calc.rank'!$A62)</f>
        <v>0</v>
      </c>
      <c r="AM62" s="22">
        <f>COUNTIF('enter-data'!AB$8:AB$94,'calc.rank'!$A62)</f>
        <v>0</v>
      </c>
      <c r="AN62" s="10">
        <f>COUNTIF('enter-data'!AC$8:AC$94,'calc.rank'!$A62)</f>
        <v>0</v>
      </c>
      <c r="AO62" s="30">
        <f>COUNTIF('enter-data'!AD$8:AD$94,'calc.rank'!$A62)</f>
        <v>0</v>
      </c>
      <c r="AP62" s="22">
        <f>COUNTIF('enter-data'!AE$8:AE$94,'calc.rank'!$A62)</f>
        <v>0</v>
      </c>
      <c r="AQ62" s="10">
        <f>COUNTIF('enter-data'!AF$8:AF$94,'calc.rank'!$A62)</f>
        <v>0</v>
      </c>
      <c r="AR62" s="23">
        <f>COUNTIF('enter-data'!AG$8:AG$94,'calc.rank'!$A62)</f>
        <v>0</v>
      </c>
      <c r="AS62" s="331"/>
      <c r="AT62" s="22">
        <f>COUNTIF('enter-data'!AI$8:AI$94,'calc.rank'!$A62)</f>
        <v>0</v>
      </c>
      <c r="AU62" s="10">
        <f>COUNTIF('enter-data'!AJ$8:AJ$94,'calc.rank'!$A62)</f>
        <v>0</v>
      </c>
      <c r="AV62" s="30">
        <f>COUNTIF('enter-data'!AK$8:AK$94,'calc.rank'!$A62)</f>
        <v>0</v>
      </c>
      <c r="AW62" s="22">
        <f>COUNTIF('enter-data'!AL$8:AL$94,'calc.rank'!$A62)</f>
        <v>0</v>
      </c>
      <c r="AX62" s="10">
        <f>COUNTIF('enter-data'!AM$8:AM$94,'calc.rank'!$A62)</f>
        <v>0</v>
      </c>
      <c r="AY62" s="30">
        <f>COUNTIF('enter-data'!AN$8:AN$94,'calc.rank'!$A62)</f>
        <v>0</v>
      </c>
      <c r="AZ62" s="22">
        <f>COUNTIF('enter-data'!AO$8:AO$94,'calc.rank'!$A62)</f>
        <v>0</v>
      </c>
      <c r="BA62" s="10">
        <f>COUNTIF('enter-data'!AP$8:AP$94,'calc.rank'!$A62)</f>
        <v>0</v>
      </c>
      <c r="BB62" s="30">
        <f>COUNTIF('enter-data'!AQ$8:AQ$94,'calc.rank'!$A62)</f>
        <v>0</v>
      </c>
      <c r="BC62" s="22">
        <f>COUNTIF('enter-data'!AR$8:AR$94,'calc.rank'!$A62)</f>
        <v>0</v>
      </c>
      <c r="BD62" s="10">
        <f>COUNTIF('enter-data'!AS$8:AS$94,'calc.rank'!$A62)</f>
        <v>0</v>
      </c>
      <c r="BE62" s="30">
        <f>COUNTIF('enter-data'!AT$8:AT$94,'calc.rank'!$A62)</f>
        <v>0</v>
      </c>
      <c r="BF62" s="22">
        <f>COUNTIF('enter-data'!AU$8:AU$94,'calc.rank'!$A62)</f>
        <v>0</v>
      </c>
      <c r="BG62" s="10">
        <f>COUNTIF('enter-data'!AV$8:AV$94,'calc.rank'!$A62)</f>
        <v>0</v>
      </c>
      <c r="BH62" s="30">
        <f>COUNTIF('enter-data'!AW$8:AW$94,'calc.rank'!$A62)</f>
        <v>0</v>
      </c>
      <c r="BI62" s="22">
        <f>COUNTIF('enter-data'!AX$8:AX$94,'calc.rank'!$A62)</f>
        <v>0</v>
      </c>
      <c r="BJ62" s="10">
        <f>COUNTIF('enter-data'!AY$8:AY$94,'calc.rank'!$A62)</f>
        <v>0</v>
      </c>
      <c r="BK62" s="30">
        <f>COUNTIF('enter-data'!AZ$8:AZ$94,'calc.rank'!$A62)</f>
        <v>0</v>
      </c>
      <c r="BL62" s="22">
        <f>COUNTIF('enter-data'!BA$8:BA$94,'calc.rank'!$A62)</f>
        <v>0</v>
      </c>
      <c r="BM62" s="10">
        <f>COUNTIF('enter-data'!BB$8:BB$94,'calc.rank'!$A62)</f>
        <v>0</v>
      </c>
      <c r="BN62" s="30">
        <f>COUNTIF('enter-data'!BC$8:BC$94,'calc.rank'!$A62)</f>
        <v>0</v>
      </c>
      <c r="BO62" s="22">
        <f>COUNTIF('enter-data'!BD$8:BD$94,'calc.rank'!$A62)</f>
        <v>0</v>
      </c>
      <c r="BP62" s="10">
        <f>COUNTIF('enter-data'!BE$8:BE$94,'calc.rank'!$A62)</f>
        <v>0</v>
      </c>
      <c r="BQ62" s="30">
        <f>COUNTIF('enter-data'!BF$8:BF$94,'calc.rank'!$A62)</f>
        <v>0</v>
      </c>
      <c r="BR62" s="22">
        <f>COUNTIF('enter-data'!BG$8:BG$94,'calc.rank'!$A62)</f>
        <v>0</v>
      </c>
      <c r="BS62" s="10">
        <f>COUNTIF('enter-data'!BH$8:BH$94,'calc.rank'!$A62)</f>
        <v>0</v>
      </c>
      <c r="BT62" s="23">
        <f>COUNTIF('enter-data'!BI$8:BI$94,'calc.rank'!$A62)</f>
        <v>0</v>
      </c>
    </row>
    <row r="63" spans="1:72" ht="18" customHeight="1" x14ac:dyDescent="0.25">
      <c r="A63" s="115" t="s">
        <v>302</v>
      </c>
      <c r="B63" s="49"/>
      <c r="C63" s="117" t="s">
        <v>303</v>
      </c>
      <c r="D63" s="108"/>
      <c r="E63" s="97">
        <f t="shared" si="26"/>
        <v>0</v>
      </c>
      <c r="F63" s="200">
        <f t="shared" si="27"/>
        <v>0</v>
      </c>
      <c r="G63" s="201">
        <f t="shared" si="28"/>
        <v>0</v>
      </c>
      <c r="H63" s="97">
        <f t="shared" si="29"/>
        <v>0</v>
      </c>
      <c r="I63" s="200">
        <f t="shared" si="30"/>
        <v>0</v>
      </c>
      <c r="J63" s="201">
        <f t="shared" si="31"/>
        <v>0</v>
      </c>
      <c r="K63" s="90">
        <f t="shared" si="32"/>
        <v>0</v>
      </c>
      <c r="L63" s="125">
        <f t="shared" si="33"/>
        <v>0</v>
      </c>
      <c r="M63" s="125">
        <f t="shared" si="34"/>
        <v>0</v>
      </c>
      <c r="N63" s="98">
        <f t="shared" si="35"/>
        <v>0</v>
      </c>
      <c r="O63" s="126">
        <f t="shared" si="36"/>
        <v>0</v>
      </c>
      <c r="P63" s="126">
        <f t="shared" si="37"/>
        <v>0</v>
      </c>
      <c r="Q63" s="79"/>
      <c r="R63" s="22">
        <f>COUNTIF('enter-data'!G$8:G$94,'calc.rank'!$A63)</f>
        <v>0</v>
      </c>
      <c r="S63" s="10">
        <f>COUNTIF('enter-data'!H$8:H$94,'calc.rank'!$A63)</f>
        <v>0</v>
      </c>
      <c r="T63" s="30">
        <f>COUNTIF('enter-data'!I$8:I$94,'calc.rank'!$A63)</f>
        <v>0</v>
      </c>
      <c r="U63" s="22">
        <f>COUNTIF('enter-data'!J$8:J$94,'calc.rank'!$A63)</f>
        <v>0</v>
      </c>
      <c r="V63" s="10">
        <f>COUNTIF('enter-data'!K$8:K$94,'calc.rank'!$A63)</f>
        <v>0</v>
      </c>
      <c r="W63" s="30">
        <f>COUNTIF('enter-data'!L$8:L$94,'calc.rank'!$A63)</f>
        <v>0</v>
      </c>
      <c r="X63" s="22">
        <f>COUNTIF('enter-data'!M$8:M$94,'calc.rank'!$A63)</f>
        <v>0</v>
      </c>
      <c r="Y63" s="10">
        <f>COUNTIF('enter-data'!N$8:N$94,'calc.rank'!$A63)</f>
        <v>0</v>
      </c>
      <c r="Z63" s="30">
        <f>COUNTIF('enter-data'!O$8:O$94,'calc.rank'!$A63)</f>
        <v>0</v>
      </c>
      <c r="AA63" s="22">
        <f>COUNTIF('enter-data'!P$8:P$94,'calc.rank'!$A63)</f>
        <v>0</v>
      </c>
      <c r="AB63" s="10">
        <f>COUNTIF('enter-data'!Q$8:Q$94,'calc.rank'!$A63)</f>
        <v>0</v>
      </c>
      <c r="AC63" s="30">
        <f>COUNTIF('enter-data'!R$8:R$94,'calc.rank'!$A63)</f>
        <v>0</v>
      </c>
      <c r="AD63" s="22">
        <f>COUNTIF('enter-data'!S$8:S$94,'calc.rank'!$A63)</f>
        <v>0</v>
      </c>
      <c r="AE63" s="10">
        <f>COUNTIF('enter-data'!T$8:T$94,'calc.rank'!$A63)</f>
        <v>0</v>
      </c>
      <c r="AF63" s="30">
        <f>COUNTIF('enter-data'!U$8:U$94,'calc.rank'!$A63)</f>
        <v>0</v>
      </c>
      <c r="AG63" s="22">
        <f>COUNTIF('enter-data'!V$8:V$94,'calc.rank'!$A63)</f>
        <v>0</v>
      </c>
      <c r="AH63" s="10">
        <f>COUNTIF('enter-data'!W$8:W$94,'calc.rank'!$A63)</f>
        <v>0</v>
      </c>
      <c r="AI63" s="30">
        <f>COUNTIF('enter-data'!X$8:X$94,'calc.rank'!$A63)</f>
        <v>0</v>
      </c>
      <c r="AJ63" s="22">
        <f>COUNTIF('enter-data'!Y$8:Y$94,'calc.rank'!$A63)</f>
        <v>0</v>
      </c>
      <c r="AK63" s="10">
        <f>COUNTIF('enter-data'!Z$8:Z$94,'calc.rank'!$A63)</f>
        <v>0</v>
      </c>
      <c r="AL63" s="30">
        <f>COUNTIF('enter-data'!AA$8:AA$94,'calc.rank'!$A63)</f>
        <v>0</v>
      </c>
      <c r="AM63" s="22">
        <f>COUNTIF('enter-data'!AB$8:AB$94,'calc.rank'!$A63)</f>
        <v>0</v>
      </c>
      <c r="AN63" s="10">
        <f>COUNTIF('enter-data'!AC$8:AC$94,'calc.rank'!$A63)</f>
        <v>0</v>
      </c>
      <c r="AO63" s="30">
        <f>COUNTIF('enter-data'!AD$8:AD$94,'calc.rank'!$A63)</f>
        <v>0</v>
      </c>
      <c r="AP63" s="22">
        <f>COUNTIF('enter-data'!AE$8:AE$94,'calc.rank'!$A63)</f>
        <v>0</v>
      </c>
      <c r="AQ63" s="10">
        <f>COUNTIF('enter-data'!AF$8:AF$94,'calc.rank'!$A63)</f>
        <v>0</v>
      </c>
      <c r="AR63" s="23">
        <f>COUNTIF('enter-data'!AG$8:AG$94,'calc.rank'!$A63)</f>
        <v>0</v>
      </c>
      <c r="AS63" s="331"/>
      <c r="AT63" s="22">
        <f>COUNTIF('enter-data'!AI$8:AI$94,'calc.rank'!$A63)</f>
        <v>0</v>
      </c>
      <c r="AU63" s="10">
        <f>COUNTIF('enter-data'!AJ$8:AJ$94,'calc.rank'!$A63)</f>
        <v>0</v>
      </c>
      <c r="AV63" s="30">
        <f>COUNTIF('enter-data'!AK$8:AK$94,'calc.rank'!$A63)</f>
        <v>0</v>
      </c>
      <c r="AW63" s="22">
        <f>COUNTIF('enter-data'!AL$8:AL$94,'calc.rank'!$A63)</f>
        <v>0</v>
      </c>
      <c r="AX63" s="10">
        <f>COUNTIF('enter-data'!AM$8:AM$94,'calc.rank'!$A63)</f>
        <v>0</v>
      </c>
      <c r="AY63" s="30">
        <f>COUNTIF('enter-data'!AN$8:AN$94,'calc.rank'!$A63)</f>
        <v>0</v>
      </c>
      <c r="AZ63" s="22">
        <f>COUNTIF('enter-data'!AO$8:AO$94,'calc.rank'!$A63)</f>
        <v>0</v>
      </c>
      <c r="BA63" s="10">
        <f>COUNTIF('enter-data'!AP$8:AP$94,'calc.rank'!$A63)</f>
        <v>0</v>
      </c>
      <c r="BB63" s="30">
        <f>COUNTIF('enter-data'!AQ$8:AQ$94,'calc.rank'!$A63)</f>
        <v>0</v>
      </c>
      <c r="BC63" s="22">
        <f>COUNTIF('enter-data'!AR$8:AR$94,'calc.rank'!$A63)</f>
        <v>0</v>
      </c>
      <c r="BD63" s="10">
        <f>COUNTIF('enter-data'!AS$8:AS$94,'calc.rank'!$A63)</f>
        <v>0</v>
      </c>
      <c r="BE63" s="30">
        <f>COUNTIF('enter-data'!AT$8:AT$94,'calc.rank'!$A63)</f>
        <v>0</v>
      </c>
      <c r="BF63" s="22">
        <f>COUNTIF('enter-data'!AU$8:AU$94,'calc.rank'!$A63)</f>
        <v>0</v>
      </c>
      <c r="BG63" s="10">
        <f>COUNTIF('enter-data'!AV$8:AV$94,'calc.rank'!$A63)</f>
        <v>0</v>
      </c>
      <c r="BH63" s="30">
        <f>COUNTIF('enter-data'!AW$8:AW$94,'calc.rank'!$A63)</f>
        <v>0</v>
      </c>
      <c r="BI63" s="22">
        <f>COUNTIF('enter-data'!AX$8:AX$94,'calc.rank'!$A63)</f>
        <v>0</v>
      </c>
      <c r="BJ63" s="10">
        <f>COUNTIF('enter-data'!AY$8:AY$94,'calc.rank'!$A63)</f>
        <v>0</v>
      </c>
      <c r="BK63" s="30">
        <f>COUNTIF('enter-data'!AZ$8:AZ$94,'calc.rank'!$A63)</f>
        <v>0</v>
      </c>
      <c r="BL63" s="22">
        <f>COUNTIF('enter-data'!BA$8:BA$94,'calc.rank'!$A63)</f>
        <v>0</v>
      </c>
      <c r="BM63" s="10">
        <f>COUNTIF('enter-data'!BB$8:BB$94,'calc.rank'!$A63)</f>
        <v>0</v>
      </c>
      <c r="BN63" s="30">
        <f>COUNTIF('enter-data'!BC$8:BC$94,'calc.rank'!$A63)</f>
        <v>0</v>
      </c>
      <c r="BO63" s="22">
        <f>COUNTIF('enter-data'!BD$8:BD$94,'calc.rank'!$A63)</f>
        <v>0</v>
      </c>
      <c r="BP63" s="10">
        <f>COUNTIF('enter-data'!BE$8:BE$94,'calc.rank'!$A63)</f>
        <v>0</v>
      </c>
      <c r="BQ63" s="30">
        <f>COUNTIF('enter-data'!BF$8:BF$94,'calc.rank'!$A63)</f>
        <v>0</v>
      </c>
      <c r="BR63" s="22">
        <f>COUNTIF('enter-data'!BG$8:BG$94,'calc.rank'!$A63)</f>
        <v>0</v>
      </c>
      <c r="BS63" s="10">
        <f>COUNTIF('enter-data'!BH$8:BH$94,'calc.rank'!$A63)</f>
        <v>0</v>
      </c>
      <c r="BT63" s="23">
        <f>COUNTIF('enter-data'!BI$8:BI$94,'calc.rank'!$A63)</f>
        <v>0</v>
      </c>
    </row>
    <row r="64" spans="1:72" ht="18" customHeight="1" x14ac:dyDescent="0.25">
      <c r="A64" s="115" t="s">
        <v>257</v>
      </c>
      <c r="B64" s="49"/>
      <c r="C64" s="117" t="s">
        <v>258</v>
      </c>
      <c r="D64" s="108"/>
      <c r="E64" s="97">
        <f t="shared" si="26"/>
        <v>0</v>
      </c>
      <c r="F64" s="200">
        <f t="shared" si="27"/>
        <v>0</v>
      </c>
      <c r="G64" s="201">
        <f t="shared" si="28"/>
        <v>0</v>
      </c>
      <c r="H64" s="97">
        <f t="shared" si="29"/>
        <v>0</v>
      </c>
      <c r="I64" s="200">
        <f t="shared" si="30"/>
        <v>0</v>
      </c>
      <c r="J64" s="201">
        <f t="shared" si="31"/>
        <v>0</v>
      </c>
      <c r="K64" s="90">
        <f t="shared" si="32"/>
        <v>0</v>
      </c>
      <c r="L64" s="125">
        <f t="shared" si="33"/>
        <v>0</v>
      </c>
      <c r="M64" s="125">
        <f t="shared" si="34"/>
        <v>0</v>
      </c>
      <c r="N64" s="98">
        <f t="shared" si="35"/>
        <v>0</v>
      </c>
      <c r="O64" s="126">
        <f t="shared" si="36"/>
        <v>0</v>
      </c>
      <c r="P64" s="126">
        <f t="shared" si="37"/>
        <v>0</v>
      </c>
      <c r="Q64" s="78"/>
      <c r="R64" s="22">
        <f>COUNTIF('enter-data'!G$8:G$94,'calc.rank'!$A64)</f>
        <v>0</v>
      </c>
      <c r="S64" s="10">
        <f>COUNTIF('enter-data'!H$8:H$94,'calc.rank'!$A64)</f>
        <v>0</v>
      </c>
      <c r="T64" s="30">
        <f>COUNTIF('enter-data'!I$8:I$94,'calc.rank'!$A64)</f>
        <v>0</v>
      </c>
      <c r="U64" s="22">
        <f>COUNTIF('enter-data'!J$8:J$94,'calc.rank'!$A64)</f>
        <v>0</v>
      </c>
      <c r="V64" s="10">
        <f>COUNTIF('enter-data'!K$8:K$94,'calc.rank'!$A64)</f>
        <v>0</v>
      </c>
      <c r="W64" s="30">
        <f>COUNTIF('enter-data'!L$8:L$94,'calc.rank'!$A64)</f>
        <v>0</v>
      </c>
      <c r="X64" s="22">
        <f>COUNTIF('enter-data'!M$8:M$94,'calc.rank'!$A64)</f>
        <v>0</v>
      </c>
      <c r="Y64" s="10">
        <f>COUNTIF('enter-data'!N$8:N$94,'calc.rank'!$A64)</f>
        <v>0</v>
      </c>
      <c r="Z64" s="30">
        <f>COUNTIF('enter-data'!O$8:O$94,'calc.rank'!$A64)</f>
        <v>0</v>
      </c>
      <c r="AA64" s="22">
        <f>COUNTIF('enter-data'!P$8:P$94,'calc.rank'!$A64)</f>
        <v>0</v>
      </c>
      <c r="AB64" s="10">
        <f>COUNTIF('enter-data'!Q$8:Q$94,'calc.rank'!$A64)</f>
        <v>0</v>
      </c>
      <c r="AC64" s="30">
        <f>COUNTIF('enter-data'!R$8:R$94,'calc.rank'!$A64)</f>
        <v>0</v>
      </c>
      <c r="AD64" s="22">
        <f>COUNTIF('enter-data'!S$8:S$94,'calc.rank'!$A64)</f>
        <v>0</v>
      </c>
      <c r="AE64" s="10">
        <f>COUNTIF('enter-data'!T$8:T$94,'calc.rank'!$A64)</f>
        <v>0</v>
      </c>
      <c r="AF64" s="30">
        <f>COUNTIF('enter-data'!U$8:U$94,'calc.rank'!$A64)</f>
        <v>0</v>
      </c>
      <c r="AG64" s="22">
        <f>COUNTIF('enter-data'!V$8:V$94,'calc.rank'!$A64)</f>
        <v>0</v>
      </c>
      <c r="AH64" s="10">
        <f>COUNTIF('enter-data'!W$8:W$94,'calc.rank'!$A64)</f>
        <v>0</v>
      </c>
      <c r="AI64" s="30">
        <f>COUNTIF('enter-data'!X$8:X$94,'calc.rank'!$A64)</f>
        <v>0</v>
      </c>
      <c r="AJ64" s="22">
        <f>COUNTIF('enter-data'!Y$8:Y$94,'calc.rank'!$A64)</f>
        <v>0</v>
      </c>
      <c r="AK64" s="10">
        <f>COUNTIF('enter-data'!Z$8:Z$94,'calc.rank'!$A64)</f>
        <v>0</v>
      </c>
      <c r="AL64" s="30">
        <f>COUNTIF('enter-data'!AA$8:AA$94,'calc.rank'!$A64)</f>
        <v>0</v>
      </c>
      <c r="AM64" s="22">
        <f>COUNTIF('enter-data'!AB$8:AB$94,'calc.rank'!$A64)</f>
        <v>0</v>
      </c>
      <c r="AN64" s="10">
        <f>COUNTIF('enter-data'!AC$8:AC$94,'calc.rank'!$A64)</f>
        <v>0</v>
      </c>
      <c r="AO64" s="30">
        <f>COUNTIF('enter-data'!AD$8:AD$94,'calc.rank'!$A64)</f>
        <v>0</v>
      </c>
      <c r="AP64" s="22">
        <f>COUNTIF('enter-data'!AE$8:AE$94,'calc.rank'!$A64)</f>
        <v>0</v>
      </c>
      <c r="AQ64" s="10">
        <f>COUNTIF('enter-data'!AF$8:AF$94,'calc.rank'!$A64)</f>
        <v>0</v>
      </c>
      <c r="AR64" s="23">
        <f>COUNTIF('enter-data'!AG$8:AG$94,'calc.rank'!$A64)</f>
        <v>0</v>
      </c>
      <c r="AS64" s="331"/>
      <c r="AT64" s="22">
        <f>COUNTIF('enter-data'!AI$8:AI$94,'calc.rank'!$A64)</f>
        <v>0</v>
      </c>
      <c r="AU64" s="10">
        <f>COUNTIF('enter-data'!AJ$8:AJ$94,'calc.rank'!$A64)</f>
        <v>0</v>
      </c>
      <c r="AV64" s="30">
        <f>COUNTIF('enter-data'!AK$8:AK$94,'calc.rank'!$A64)</f>
        <v>0</v>
      </c>
      <c r="AW64" s="22">
        <f>COUNTIF('enter-data'!AL$8:AL$94,'calc.rank'!$A64)</f>
        <v>0</v>
      </c>
      <c r="AX64" s="10">
        <f>COUNTIF('enter-data'!AM$8:AM$94,'calc.rank'!$A64)</f>
        <v>0</v>
      </c>
      <c r="AY64" s="30">
        <f>COUNTIF('enter-data'!AN$8:AN$94,'calc.rank'!$A64)</f>
        <v>0</v>
      </c>
      <c r="AZ64" s="22">
        <f>COUNTIF('enter-data'!AO$8:AO$94,'calc.rank'!$A64)</f>
        <v>0</v>
      </c>
      <c r="BA64" s="10">
        <f>COUNTIF('enter-data'!AP$8:AP$94,'calc.rank'!$A64)</f>
        <v>0</v>
      </c>
      <c r="BB64" s="30">
        <f>COUNTIF('enter-data'!AQ$8:AQ$94,'calc.rank'!$A64)</f>
        <v>0</v>
      </c>
      <c r="BC64" s="22">
        <f>COUNTIF('enter-data'!AR$8:AR$94,'calc.rank'!$A64)</f>
        <v>0</v>
      </c>
      <c r="BD64" s="10">
        <f>COUNTIF('enter-data'!AS$8:AS$94,'calc.rank'!$A64)</f>
        <v>0</v>
      </c>
      <c r="BE64" s="30">
        <f>COUNTIF('enter-data'!AT$8:AT$94,'calc.rank'!$A64)</f>
        <v>0</v>
      </c>
      <c r="BF64" s="22">
        <f>COUNTIF('enter-data'!AU$8:AU$94,'calc.rank'!$A64)</f>
        <v>0</v>
      </c>
      <c r="BG64" s="10">
        <f>COUNTIF('enter-data'!AV$8:AV$94,'calc.rank'!$A64)</f>
        <v>0</v>
      </c>
      <c r="BH64" s="30">
        <f>COUNTIF('enter-data'!AW$8:AW$94,'calc.rank'!$A64)</f>
        <v>0</v>
      </c>
      <c r="BI64" s="22">
        <f>COUNTIF('enter-data'!AX$8:AX$94,'calc.rank'!$A64)</f>
        <v>0</v>
      </c>
      <c r="BJ64" s="10">
        <f>COUNTIF('enter-data'!AY$8:AY$94,'calc.rank'!$A64)</f>
        <v>0</v>
      </c>
      <c r="BK64" s="30">
        <f>COUNTIF('enter-data'!AZ$8:AZ$94,'calc.rank'!$A64)</f>
        <v>0</v>
      </c>
      <c r="BL64" s="22">
        <f>COUNTIF('enter-data'!BA$8:BA$94,'calc.rank'!$A64)</f>
        <v>0</v>
      </c>
      <c r="BM64" s="10">
        <f>COUNTIF('enter-data'!BB$8:BB$94,'calc.rank'!$A64)</f>
        <v>0</v>
      </c>
      <c r="BN64" s="30">
        <f>COUNTIF('enter-data'!BC$8:BC$94,'calc.rank'!$A64)</f>
        <v>0</v>
      </c>
      <c r="BO64" s="22">
        <f>COUNTIF('enter-data'!BD$8:BD$94,'calc.rank'!$A64)</f>
        <v>0</v>
      </c>
      <c r="BP64" s="10">
        <f>COUNTIF('enter-data'!BE$8:BE$94,'calc.rank'!$A64)</f>
        <v>0</v>
      </c>
      <c r="BQ64" s="30">
        <f>COUNTIF('enter-data'!BF$8:BF$94,'calc.rank'!$A64)</f>
        <v>0</v>
      </c>
      <c r="BR64" s="22">
        <f>COUNTIF('enter-data'!BG$8:BG$94,'calc.rank'!$A64)</f>
        <v>0</v>
      </c>
      <c r="BS64" s="10">
        <f>COUNTIF('enter-data'!BH$8:BH$94,'calc.rank'!$A64)</f>
        <v>0</v>
      </c>
      <c r="BT64" s="23">
        <f>COUNTIF('enter-data'!BI$8:BI$94,'calc.rank'!$A64)</f>
        <v>0</v>
      </c>
    </row>
    <row r="65" spans="1:72" ht="18" customHeight="1" x14ac:dyDescent="0.25">
      <c r="A65" s="115" t="s">
        <v>247</v>
      </c>
      <c r="B65" s="49"/>
      <c r="C65" s="117" t="s">
        <v>248</v>
      </c>
      <c r="D65" s="108"/>
      <c r="E65" s="97">
        <f t="shared" si="26"/>
        <v>0</v>
      </c>
      <c r="F65" s="200">
        <f t="shared" si="27"/>
        <v>0</v>
      </c>
      <c r="G65" s="201">
        <f t="shared" si="28"/>
        <v>0</v>
      </c>
      <c r="H65" s="97">
        <f t="shared" si="29"/>
        <v>0</v>
      </c>
      <c r="I65" s="200">
        <f t="shared" si="30"/>
        <v>0</v>
      </c>
      <c r="J65" s="201">
        <f t="shared" si="31"/>
        <v>0</v>
      </c>
      <c r="K65" s="90">
        <f t="shared" si="32"/>
        <v>0</v>
      </c>
      <c r="L65" s="125">
        <f t="shared" si="33"/>
        <v>0</v>
      </c>
      <c r="M65" s="125">
        <f t="shared" si="34"/>
        <v>0</v>
      </c>
      <c r="N65" s="98">
        <f t="shared" si="35"/>
        <v>0</v>
      </c>
      <c r="O65" s="126">
        <f t="shared" si="36"/>
        <v>0</v>
      </c>
      <c r="P65" s="126">
        <f t="shared" si="37"/>
        <v>0</v>
      </c>
      <c r="Q65" s="79"/>
      <c r="R65" s="22">
        <f>COUNTIF('enter-data'!G$8:G$94,'calc.rank'!$A65)</f>
        <v>0</v>
      </c>
      <c r="S65" s="10">
        <f>COUNTIF('enter-data'!H$8:H$94,'calc.rank'!$A65)</f>
        <v>0</v>
      </c>
      <c r="T65" s="30">
        <f>COUNTIF('enter-data'!I$8:I$94,'calc.rank'!$A65)</f>
        <v>0</v>
      </c>
      <c r="U65" s="22">
        <f>COUNTIF('enter-data'!J$8:J$94,'calc.rank'!$A65)</f>
        <v>0</v>
      </c>
      <c r="V65" s="10">
        <f>COUNTIF('enter-data'!K$8:K$94,'calc.rank'!$A65)</f>
        <v>0</v>
      </c>
      <c r="W65" s="30">
        <f>COUNTIF('enter-data'!L$8:L$94,'calc.rank'!$A65)</f>
        <v>0</v>
      </c>
      <c r="X65" s="22">
        <f>COUNTIF('enter-data'!M$8:M$94,'calc.rank'!$A65)</f>
        <v>0</v>
      </c>
      <c r="Y65" s="10">
        <f>COUNTIF('enter-data'!N$8:N$94,'calc.rank'!$A65)</f>
        <v>0</v>
      </c>
      <c r="Z65" s="30">
        <f>COUNTIF('enter-data'!O$8:O$94,'calc.rank'!$A65)</f>
        <v>0</v>
      </c>
      <c r="AA65" s="22">
        <f>COUNTIF('enter-data'!P$8:P$94,'calc.rank'!$A65)</f>
        <v>0</v>
      </c>
      <c r="AB65" s="10">
        <f>COUNTIF('enter-data'!Q$8:Q$94,'calc.rank'!$A65)</f>
        <v>0</v>
      </c>
      <c r="AC65" s="30">
        <f>COUNTIF('enter-data'!R$8:R$94,'calc.rank'!$A65)</f>
        <v>0</v>
      </c>
      <c r="AD65" s="22">
        <f>COUNTIF('enter-data'!S$8:S$94,'calc.rank'!$A65)</f>
        <v>0</v>
      </c>
      <c r="AE65" s="10">
        <f>COUNTIF('enter-data'!T$8:T$94,'calc.rank'!$A65)</f>
        <v>0</v>
      </c>
      <c r="AF65" s="30">
        <f>COUNTIF('enter-data'!U$8:U$94,'calc.rank'!$A65)</f>
        <v>0</v>
      </c>
      <c r="AG65" s="22">
        <f>COUNTIF('enter-data'!V$8:V$94,'calc.rank'!$A65)</f>
        <v>0</v>
      </c>
      <c r="AH65" s="10">
        <f>COUNTIF('enter-data'!W$8:W$94,'calc.rank'!$A65)</f>
        <v>0</v>
      </c>
      <c r="AI65" s="30">
        <f>COUNTIF('enter-data'!X$8:X$94,'calc.rank'!$A65)</f>
        <v>0</v>
      </c>
      <c r="AJ65" s="22">
        <f>COUNTIF('enter-data'!Y$8:Y$94,'calc.rank'!$A65)</f>
        <v>0</v>
      </c>
      <c r="AK65" s="10">
        <f>COUNTIF('enter-data'!Z$8:Z$94,'calc.rank'!$A65)</f>
        <v>0</v>
      </c>
      <c r="AL65" s="30">
        <f>COUNTIF('enter-data'!AA$8:AA$94,'calc.rank'!$A65)</f>
        <v>0</v>
      </c>
      <c r="AM65" s="22">
        <f>COUNTIF('enter-data'!AB$8:AB$94,'calc.rank'!$A65)</f>
        <v>0</v>
      </c>
      <c r="AN65" s="10">
        <f>COUNTIF('enter-data'!AC$8:AC$94,'calc.rank'!$A65)</f>
        <v>0</v>
      </c>
      <c r="AO65" s="30">
        <f>COUNTIF('enter-data'!AD$8:AD$94,'calc.rank'!$A65)</f>
        <v>0</v>
      </c>
      <c r="AP65" s="22">
        <f>COUNTIF('enter-data'!AE$8:AE$94,'calc.rank'!$A65)</f>
        <v>0</v>
      </c>
      <c r="AQ65" s="10">
        <f>COUNTIF('enter-data'!AF$8:AF$94,'calc.rank'!$A65)</f>
        <v>0</v>
      </c>
      <c r="AR65" s="23">
        <f>COUNTIF('enter-data'!AG$8:AG$94,'calc.rank'!$A65)</f>
        <v>0</v>
      </c>
      <c r="AS65" s="331"/>
      <c r="AT65" s="22">
        <f>COUNTIF('enter-data'!AI$8:AI$94,'calc.rank'!$A65)</f>
        <v>0</v>
      </c>
      <c r="AU65" s="10">
        <f>COUNTIF('enter-data'!AJ$8:AJ$94,'calc.rank'!$A65)</f>
        <v>0</v>
      </c>
      <c r="AV65" s="30">
        <f>COUNTIF('enter-data'!AK$8:AK$94,'calc.rank'!$A65)</f>
        <v>0</v>
      </c>
      <c r="AW65" s="22">
        <f>COUNTIF('enter-data'!AL$8:AL$94,'calc.rank'!$A65)</f>
        <v>0</v>
      </c>
      <c r="AX65" s="10">
        <f>COUNTIF('enter-data'!AM$8:AM$94,'calc.rank'!$A65)</f>
        <v>0</v>
      </c>
      <c r="AY65" s="30">
        <f>COUNTIF('enter-data'!AN$8:AN$94,'calc.rank'!$A65)</f>
        <v>0</v>
      </c>
      <c r="AZ65" s="22">
        <f>COUNTIF('enter-data'!AO$8:AO$94,'calc.rank'!$A65)</f>
        <v>0</v>
      </c>
      <c r="BA65" s="10">
        <f>COUNTIF('enter-data'!AP$8:AP$94,'calc.rank'!$A65)</f>
        <v>0</v>
      </c>
      <c r="BB65" s="30">
        <f>COUNTIF('enter-data'!AQ$8:AQ$94,'calc.rank'!$A65)</f>
        <v>0</v>
      </c>
      <c r="BC65" s="22">
        <f>COUNTIF('enter-data'!AR$8:AR$94,'calc.rank'!$A65)</f>
        <v>0</v>
      </c>
      <c r="BD65" s="10">
        <f>COUNTIF('enter-data'!AS$8:AS$94,'calc.rank'!$A65)</f>
        <v>0</v>
      </c>
      <c r="BE65" s="30">
        <f>COUNTIF('enter-data'!AT$8:AT$94,'calc.rank'!$A65)</f>
        <v>0</v>
      </c>
      <c r="BF65" s="22">
        <f>COUNTIF('enter-data'!AU$8:AU$94,'calc.rank'!$A65)</f>
        <v>0</v>
      </c>
      <c r="BG65" s="10">
        <f>COUNTIF('enter-data'!AV$8:AV$94,'calc.rank'!$A65)</f>
        <v>0</v>
      </c>
      <c r="BH65" s="30">
        <f>COUNTIF('enter-data'!AW$8:AW$94,'calc.rank'!$A65)</f>
        <v>0</v>
      </c>
      <c r="BI65" s="22">
        <f>COUNTIF('enter-data'!AX$8:AX$94,'calc.rank'!$A65)</f>
        <v>0</v>
      </c>
      <c r="BJ65" s="10">
        <f>COUNTIF('enter-data'!AY$8:AY$94,'calc.rank'!$A65)</f>
        <v>0</v>
      </c>
      <c r="BK65" s="30">
        <f>COUNTIF('enter-data'!AZ$8:AZ$94,'calc.rank'!$A65)</f>
        <v>0</v>
      </c>
      <c r="BL65" s="22">
        <f>COUNTIF('enter-data'!BA$8:BA$94,'calc.rank'!$A65)</f>
        <v>0</v>
      </c>
      <c r="BM65" s="10">
        <f>COUNTIF('enter-data'!BB$8:BB$94,'calc.rank'!$A65)</f>
        <v>0</v>
      </c>
      <c r="BN65" s="30">
        <f>COUNTIF('enter-data'!BC$8:BC$94,'calc.rank'!$A65)</f>
        <v>0</v>
      </c>
      <c r="BO65" s="22">
        <f>COUNTIF('enter-data'!BD$8:BD$94,'calc.rank'!$A65)</f>
        <v>0</v>
      </c>
      <c r="BP65" s="10">
        <f>COUNTIF('enter-data'!BE$8:BE$94,'calc.rank'!$A65)</f>
        <v>0</v>
      </c>
      <c r="BQ65" s="30">
        <f>COUNTIF('enter-data'!BF$8:BF$94,'calc.rank'!$A65)</f>
        <v>0</v>
      </c>
      <c r="BR65" s="22">
        <f>COUNTIF('enter-data'!BG$8:BG$94,'calc.rank'!$A65)</f>
        <v>0</v>
      </c>
      <c r="BS65" s="10">
        <f>COUNTIF('enter-data'!BH$8:BH$94,'calc.rank'!$A65)</f>
        <v>0</v>
      </c>
      <c r="BT65" s="23">
        <f>COUNTIF('enter-data'!BI$8:BI$94,'calc.rank'!$A65)</f>
        <v>0</v>
      </c>
    </row>
    <row r="66" spans="1:72" ht="18" customHeight="1" x14ac:dyDescent="0.25">
      <c r="A66" s="115" t="s">
        <v>345</v>
      </c>
      <c r="B66" s="49"/>
      <c r="C66" s="117" t="s">
        <v>346</v>
      </c>
      <c r="D66" s="108"/>
      <c r="E66" s="97">
        <f t="shared" si="26"/>
        <v>0</v>
      </c>
      <c r="F66" s="200">
        <f t="shared" si="27"/>
        <v>0</v>
      </c>
      <c r="G66" s="201">
        <f t="shared" si="28"/>
        <v>0</v>
      </c>
      <c r="H66" s="97">
        <f t="shared" si="29"/>
        <v>0</v>
      </c>
      <c r="I66" s="200">
        <f t="shared" si="30"/>
        <v>0</v>
      </c>
      <c r="J66" s="201">
        <f t="shared" si="31"/>
        <v>0</v>
      </c>
      <c r="K66" s="90">
        <f t="shared" si="32"/>
        <v>0</v>
      </c>
      <c r="L66" s="125">
        <f t="shared" si="33"/>
        <v>0</v>
      </c>
      <c r="M66" s="125">
        <f t="shared" si="34"/>
        <v>0</v>
      </c>
      <c r="N66" s="98">
        <f t="shared" si="35"/>
        <v>0</v>
      </c>
      <c r="O66" s="126">
        <f t="shared" si="36"/>
        <v>0</v>
      </c>
      <c r="P66" s="126">
        <f t="shared" si="37"/>
        <v>0</v>
      </c>
      <c r="Q66" s="78"/>
      <c r="R66" s="22">
        <f>COUNTIF('enter-data'!G$8:G$94,'calc.rank'!$A66)</f>
        <v>0</v>
      </c>
      <c r="S66" s="10">
        <f>COUNTIF('enter-data'!H$8:H$94,'calc.rank'!$A66)</f>
        <v>0</v>
      </c>
      <c r="T66" s="30">
        <f>COUNTIF('enter-data'!I$8:I$94,'calc.rank'!$A66)</f>
        <v>0</v>
      </c>
      <c r="U66" s="22">
        <f>COUNTIF('enter-data'!J$8:J$94,'calc.rank'!$A66)</f>
        <v>0</v>
      </c>
      <c r="V66" s="10">
        <f>COUNTIF('enter-data'!K$8:K$94,'calc.rank'!$A66)</f>
        <v>0</v>
      </c>
      <c r="W66" s="30">
        <f>COUNTIF('enter-data'!L$8:L$94,'calc.rank'!$A66)</f>
        <v>0</v>
      </c>
      <c r="X66" s="22">
        <f>COUNTIF('enter-data'!M$8:M$94,'calc.rank'!$A66)</f>
        <v>0</v>
      </c>
      <c r="Y66" s="10">
        <f>COUNTIF('enter-data'!N$8:N$94,'calc.rank'!$A66)</f>
        <v>0</v>
      </c>
      <c r="Z66" s="30">
        <f>COUNTIF('enter-data'!O$8:O$94,'calc.rank'!$A66)</f>
        <v>0</v>
      </c>
      <c r="AA66" s="22">
        <f>COUNTIF('enter-data'!P$8:P$94,'calc.rank'!$A66)</f>
        <v>0</v>
      </c>
      <c r="AB66" s="10">
        <f>COUNTIF('enter-data'!Q$8:Q$94,'calc.rank'!$A66)</f>
        <v>0</v>
      </c>
      <c r="AC66" s="30">
        <f>COUNTIF('enter-data'!R$8:R$94,'calc.rank'!$A66)</f>
        <v>0</v>
      </c>
      <c r="AD66" s="22">
        <f>COUNTIF('enter-data'!S$8:S$94,'calc.rank'!$A66)</f>
        <v>0</v>
      </c>
      <c r="AE66" s="10">
        <f>COUNTIF('enter-data'!T$8:T$94,'calc.rank'!$A66)</f>
        <v>0</v>
      </c>
      <c r="AF66" s="30">
        <f>COUNTIF('enter-data'!U$8:U$94,'calc.rank'!$A66)</f>
        <v>0</v>
      </c>
      <c r="AG66" s="22">
        <f>COUNTIF('enter-data'!V$8:V$94,'calc.rank'!$A66)</f>
        <v>0</v>
      </c>
      <c r="AH66" s="10">
        <f>COUNTIF('enter-data'!W$8:W$94,'calc.rank'!$A66)</f>
        <v>0</v>
      </c>
      <c r="AI66" s="30">
        <f>COUNTIF('enter-data'!X$8:X$94,'calc.rank'!$A66)</f>
        <v>0</v>
      </c>
      <c r="AJ66" s="22">
        <f>COUNTIF('enter-data'!Y$8:Y$94,'calc.rank'!$A66)</f>
        <v>0</v>
      </c>
      <c r="AK66" s="10">
        <f>COUNTIF('enter-data'!Z$8:Z$94,'calc.rank'!$A66)</f>
        <v>0</v>
      </c>
      <c r="AL66" s="30">
        <f>COUNTIF('enter-data'!AA$8:AA$94,'calc.rank'!$A66)</f>
        <v>0</v>
      </c>
      <c r="AM66" s="22">
        <f>COUNTIF('enter-data'!AB$8:AB$94,'calc.rank'!$A66)</f>
        <v>0</v>
      </c>
      <c r="AN66" s="10">
        <f>COUNTIF('enter-data'!AC$8:AC$94,'calc.rank'!$A66)</f>
        <v>0</v>
      </c>
      <c r="AO66" s="30">
        <f>COUNTIF('enter-data'!AD$8:AD$94,'calc.rank'!$A66)</f>
        <v>0</v>
      </c>
      <c r="AP66" s="22">
        <f>COUNTIF('enter-data'!AE$8:AE$94,'calc.rank'!$A66)</f>
        <v>0</v>
      </c>
      <c r="AQ66" s="10">
        <f>COUNTIF('enter-data'!AF$8:AF$94,'calc.rank'!$A66)</f>
        <v>0</v>
      </c>
      <c r="AR66" s="23">
        <f>COUNTIF('enter-data'!AG$8:AG$94,'calc.rank'!$A66)</f>
        <v>0</v>
      </c>
      <c r="AS66" s="331"/>
      <c r="AT66" s="22">
        <f>COUNTIF('enter-data'!AI$8:AI$94,'calc.rank'!$A66)</f>
        <v>0</v>
      </c>
      <c r="AU66" s="10">
        <f>COUNTIF('enter-data'!AJ$8:AJ$94,'calc.rank'!$A66)</f>
        <v>0</v>
      </c>
      <c r="AV66" s="30">
        <f>COUNTIF('enter-data'!AK$8:AK$94,'calc.rank'!$A66)</f>
        <v>0</v>
      </c>
      <c r="AW66" s="22">
        <f>COUNTIF('enter-data'!AL$8:AL$94,'calc.rank'!$A66)</f>
        <v>0</v>
      </c>
      <c r="AX66" s="10">
        <f>COUNTIF('enter-data'!AM$8:AM$94,'calc.rank'!$A66)</f>
        <v>0</v>
      </c>
      <c r="AY66" s="30">
        <f>COUNTIF('enter-data'!AN$8:AN$94,'calc.rank'!$A66)</f>
        <v>0</v>
      </c>
      <c r="AZ66" s="22">
        <f>COUNTIF('enter-data'!AO$8:AO$94,'calc.rank'!$A66)</f>
        <v>0</v>
      </c>
      <c r="BA66" s="10">
        <f>COUNTIF('enter-data'!AP$8:AP$94,'calc.rank'!$A66)</f>
        <v>0</v>
      </c>
      <c r="BB66" s="30">
        <f>COUNTIF('enter-data'!AQ$8:AQ$94,'calc.rank'!$A66)</f>
        <v>0</v>
      </c>
      <c r="BC66" s="22">
        <f>COUNTIF('enter-data'!AR$8:AR$94,'calc.rank'!$A66)</f>
        <v>0</v>
      </c>
      <c r="BD66" s="10">
        <f>COUNTIF('enter-data'!AS$8:AS$94,'calc.rank'!$A66)</f>
        <v>0</v>
      </c>
      <c r="BE66" s="30">
        <f>COUNTIF('enter-data'!AT$8:AT$94,'calc.rank'!$A66)</f>
        <v>0</v>
      </c>
      <c r="BF66" s="22">
        <f>COUNTIF('enter-data'!AU$8:AU$94,'calc.rank'!$A66)</f>
        <v>0</v>
      </c>
      <c r="BG66" s="10">
        <f>COUNTIF('enter-data'!AV$8:AV$94,'calc.rank'!$A66)</f>
        <v>0</v>
      </c>
      <c r="BH66" s="30">
        <f>COUNTIF('enter-data'!AW$8:AW$94,'calc.rank'!$A66)</f>
        <v>0</v>
      </c>
      <c r="BI66" s="22">
        <f>COUNTIF('enter-data'!AX$8:AX$94,'calc.rank'!$A66)</f>
        <v>0</v>
      </c>
      <c r="BJ66" s="10">
        <f>COUNTIF('enter-data'!AY$8:AY$94,'calc.rank'!$A66)</f>
        <v>0</v>
      </c>
      <c r="BK66" s="30">
        <f>COUNTIF('enter-data'!AZ$8:AZ$94,'calc.rank'!$A66)</f>
        <v>0</v>
      </c>
      <c r="BL66" s="22">
        <f>COUNTIF('enter-data'!BA$8:BA$94,'calc.rank'!$A66)</f>
        <v>0</v>
      </c>
      <c r="BM66" s="10">
        <f>COUNTIF('enter-data'!BB$8:BB$94,'calc.rank'!$A66)</f>
        <v>0</v>
      </c>
      <c r="BN66" s="30">
        <f>COUNTIF('enter-data'!BC$8:BC$94,'calc.rank'!$A66)</f>
        <v>0</v>
      </c>
      <c r="BO66" s="22">
        <f>COUNTIF('enter-data'!BD$8:BD$94,'calc.rank'!$A66)</f>
        <v>0</v>
      </c>
      <c r="BP66" s="10">
        <f>COUNTIF('enter-data'!BE$8:BE$94,'calc.rank'!$A66)</f>
        <v>0</v>
      </c>
      <c r="BQ66" s="30">
        <f>COUNTIF('enter-data'!BF$8:BF$94,'calc.rank'!$A66)</f>
        <v>0</v>
      </c>
      <c r="BR66" s="22">
        <f>COUNTIF('enter-data'!BG$8:BG$94,'calc.rank'!$A66)</f>
        <v>0</v>
      </c>
      <c r="BS66" s="10">
        <f>COUNTIF('enter-data'!BH$8:BH$94,'calc.rank'!$A66)</f>
        <v>0</v>
      </c>
      <c r="BT66" s="23">
        <f>COUNTIF('enter-data'!BI$8:BI$94,'calc.rank'!$A66)</f>
        <v>0</v>
      </c>
    </row>
    <row r="67" spans="1:72" ht="18" customHeight="1" x14ac:dyDescent="0.25">
      <c r="A67" s="115" t="s">
        <v>332</v>
      </c>
      <c r="B67" s="49"/>
      <c r="C67" s="117" t="s">
        <v>333</v>
      </c>
      <c r="D67" s="108"/>
      <c r="E67" s="97">
        <f t="shared" ref="E67:E90" si="38">F67+G67</f>
        <v>0</v>
      </c>
      <c r="F67" s="200">
        <f t="shared" ref="F67:F90" si="39">R67+U67+X67+AA67+AD67+AG67+AJ67+AM67+AP67</f>
        <v>0</v>
      </c>
      <c r="G67" s="201">
        <f t="shared" ref="G67:G90" si="40">AT67+AW67+AZ67+BC67+BF67+BI67+BL67+BO67+BR67</f>
        <v>0</v>
      </c>
      <c r="H67" s="97">
        <f t="shared" ref="H67:H90" si="41">I67+J67</f>
        <v>0</v>
      </c>
      <c r="I67" s="200">
        <f t="shared" ref="I67:I90" si="42">S67+V67+Y67+AB67+AE67+AH67+AK67+AN67+AQ67</f>
        <v>0</v>
      </c>
      <c r="J67" s="201">
        <f t="shared" ref="J67:J90" si="43">AU67+AX67+BA67+BD67+BG67+BJ67+BM67+BP67+BS67</f>
        <v>0</v>
      </c>
      <c r="K67" s="90">
        <f t="shared" ref="K67:K90" si="44">L67+M67</f>
        <v>0</v>
      </c>
      <c r="L67" s="125">
        <f t="shared" ref="L67:L90" si="45">T67+W67+Z67+AC67+AF67+AI67+AL67+AO67+AR67</f>
        <v>0</v>
      </c>
      <c r="M67" s="125">
        <f t="shared" ref="M67:M90" si="46">AV67+AY67+BB67+BE67+BH67+BK67+BN67+BQ67+BT67</f>
        <v>0</v>
      </c>
      <c r="N67" s="98">
        <f t="shared" ref="N67:N90" si="47">E67+H67+K67</f>
        <v>0</v>
      </c>
      <c r="O67" s="126">
        <f t="shared" ref="O67:O90" si="48">F67+I67+L67</f>
        <v>0</v>
      </c>
      <c r="P67" s="126">
        <f t="shared" ref="P67:P90" si="49">G67+J67+M67</f>
        <v>0</v>
      </c>
      <c r="Q67" s="78"/>
      <c r="R67" s="22">
        <f>COUNTIF('enter-data'!G$8:G$94,'calc.rank'!$A67)</f>
        <v>0</v>
      </c>
      <c r="S67" s="10">
        <f>COUNTIF('enter-data'!H$8:H$94,'calc.rank'!$A67)</f>
        <v>0</v>
      </c>
      <c r="T67" s="30">
        <f>COUNTIF('enter-data'!I$8:I$94,'calc.rank'!$A67)</f>
        <v>0</v>
      </c>
      <c r="U67" s="22">
        <f>COUNTIF('enter-data'!J$8:J$94,'calc.rank'!$A67)</f>
        <v>0</v>
      </c>
      <c r="V67" s="10">
        <f>COUNTIF('enter-data'!K$8:K$94,'calc.rank'!$A67)</f>
        <v>0</v>
      </c>
      <c r="W67" s="30">
        <f>COUNTIF('enter-data'!L$8:L$94,'calc.rank'!$A67)</f>
        <v>0</v>
      </c>
      <c r="X67" s="22">
        <f>COUNTIF('enter-data'!M$8:M$94,'calc.rank'!$A67)</f>
        <v>0</v>
      </c>
      <c r="Y67" s="10">
        <f>COUNTIF('enter-data'!N$8:N$94,'calc.rank'!$A67)</f>
        <v>0</v>
      </c>
      <c r="Z67" s="30">
        <f>COUNTIF('enter-data'!O$8:O$94,'calc.rank'!$A67)</f>
        <v>0</v>
      </c>
      <c r="AA67" s="22">
        <f>COUNTIF('enter-data'!P$8:P$94,'calc.rank'!$A67)</f>
        <v>0</v>
      </c>
      <c r="AB67" s="10">
        <f>COUNTIF('enter-data'!Q$8:Q$94,'calc.rank'!$A67)</f>
        <v>0</v>
      </c>
      <c r="AC67" s="30">
        <f>COUNTIF('enter-data'!R$8:R$94,'calc.rank'!$A67)</f>
        <v>0</v>
      </c>
      <c r="AD67" s="22">
        <f>COUNTIF('enter-data'!S$8:S$94,'calc.rank'!$A67)</f>
        <v>0</v>
      </c>
      <c r="AE67" s="10">
        <f>COUNTIF('enter-data'!T$8:T$94,'calc.rank'!$A67)</f>
        <v>0</v>
      </c>
      <c r="AF67" s="30">
        <f>COUNTIF('enter-data'!U$8:U$94,'calc.rank'!$A67)</f>
        <v>0</v>
      </c>
      <c r="AG67" s="22">
        <f>COUNTIF('enter-data'!V$8:V$94,'calc.rank'!$A67)</f>
        <v>0</v>
      </c>
      <c r="AH67" s="10">
        <f>COUNTIF('enter-data'!W$8:W$94,'calc.rank'!$A67)</f>
        <v>0</v>
      </c>
      <c r="AI67" s="30">
        <f>COUNTIF('enter-data'!X$8:X$94,'calc.rank'!$A67)</f>
        <v>0</v>
      </c>
      <c r="AJ67" s="22">
        <f>COUNTIF('enter-data'!Y$8:Y$94,'calc.rank'!$A67)</f>
        <v>0</v>
      </c>
      <c r="AK67" s="10">
        <f>COUNTIF('enter-data'!Z$8:Z$94,'calc.rank'!$A67)</f>
        <v>0</v>
      </c>
      <c r="AL67" s="30">
        <f>COUNTIF('enter-data'!AA$8:AA$94,'calc.rank'!$A67)</f>
        <v>0</v>
      </c>
      <c r="AM67" s="22">
        <f>COUNTIF('enter-data'!AB$8:AB$94,'calc.rank'!$A67)</f>
        <v>0</v>
      </c>
      <c r="AN67" s="10">
        <f>COUNTIF('enter-data'!AC$8:AC$94,'calc.rank'!$A67)</f>
        <v>0</v>
      </c>
      <c r="AO67" s="30">
        <f>COUNTIF('enter-data'!AD$8:AD$94,'calc.rank'!$A67)</f>
        <v>0</v>
      </c>
      <c r="AP67" s="22">
        <f>COUNTIF('enter-data'!AE$8:AE$94,'calc.rank'!$A67)</f>
        <v>0</v>
      </c>
      <c r="AQ67" s="10">
        <f>COUNTIF('enter-data'!AF$8:AF$94,'calc.rank'!$A67)</f>
        <v>0</v>
      </c>
      <c r="AR67" s="23">
        <f>COUNTIF('enter-data'!AG$8:AG$94,'calc.rank'!$A67)</f>
        <v>0</v>
      </c>
      <c r="AS67" s="331"/>
      <c r="AT67" s="22">
        <f>COUNTIF('enter-data'!AI$8:AI$94,'calc.rank'!$A67)</f>
        <v>0</v>
      </c>
      <c r="AU67" s="10">
        <f>COUNTIF('enter-data'!AJ$8:AJ$94,'calc.rank'!$A67)</f>
        <v>0</v>
      </c>
      <c r="AV67" s="30">
        <f>COUNTIF('enter-data'!AK$8:AK$94,'calc.rank'!$A67)</f>
        <v>0</v>
      </c>
      <c r="AW67" s="22">
        <f>COUNTIF('enter-data'!AL$8:AL$94,'calc.rank'!$A67)</f>
        <v>0</v>
      </c>
      <c r="AX67" s="10">
        <f>COUNTIF('enter-data'!AM$8:AM$94,'calc.rank'!$A67)</f>
        <v>0</v>
      </c>
      <c r="AY67" s="30">
        <f>COUNTIF('enter-data'!AN$8:AN$94,'calc.rank'!$A67)</f>
        <v>0</v>
      </c>
      <c r="AZ67" s="22">
        <f>COUNTIF('enter-data'!AO$8:AO$94,'calc.rank'!$A67)</f>
        <v>0</v>
      </c>
      <c r="BA67" s="10">
        <f>COUNTIF('enter-data'!AP$8:AP$94,'calc.rank'!$A67)</f>
        <v>0</v>
      </c>
      <c r="BB67" s="30">
        <f>COUNTIF('enter-data'!AQ$8:AQ$94,'calc.rank'!$A67)</f>
        <v>0</v>
      </c>
      <c r="BC67" s="22">
        <f>COUNTIF('enter-data'!AR$8:AR$94,'calc.rank'!$A67)</f>
        <v>0</v>
      </c>
      <c r="BD67" s="10">
        <f>COUNTIF('enter-data'!AS$8:AS$94,'calc.rank'!$A67)</f>
        <v>0</v>
      </c>
      <c r="BE67" s="30">
        <f>COUNTIF('enter-data'!AT$8:AT$94,'calc.rank'!$A67)</f>
        <v>0</v>
      </c>
      <c r="BF67" s="22">
        <f>COUNTIF('enter-data'!AU$8:AU$94,'calc.rank'!$A67)</f>
        <v>0</v>
      </c>
      <c r="BG67" s="10">
        <f>COUNTIF('enter-data'!AV$8:AV$94,'calc.rank'!$A67)</f>
        <v>0</v>
      </c>
      <c r="BH67" s="30">
        <f>COUNTIF('enter-data'!AW$8:AW$94,'calc.rank'!$A67)</f>
        <v>0</v>
      </c>
      <c r="BI67" s="22">
        <f>COUNTIF('enter-data'!AX$8:AX$94,'calc.rank'!$A67)</f>
        <v>0</v>
      </c>
      <c r="BJ67" s="10">
        <f>COUNTIF('enter-data'!AY$8:AY$94,'calc.rank'!$A67)</f>
        <v>0</v>
      </c>
      <c r="BK67" s="30">
        <f>COUNTIF('enter-data'!AZ$8:AZ$94,'calc.rank'!$A67)</f>
        <v>0</v>
      </c>
      <c r="BL67" s="22">
        <f>COUNTIF('enter-data'!BA$8:BA$94,'calc.rank'!$A67)</f>
        <v>0</v>
      </c>
      <c r="BM67" s="10">
        <f>COUNTIF('enter-data'!BB$8:BB$94,'calc.rank'!$A67)</f>
        <v>0</v>
      </c>
      <c r="BN67" s="30">
        <f>COUNTIF('enter-data'!BC$8:BC$94,'calc.rank'!$A67)</f>
        <v>0</v>
      </c>
      <c r="BO67" s="22">
        <f>COUNTIF('enter-data'!BD$8:BD$94,'calc.rank'!$A67)</f>
        <v>0</v>
      </c>
      <c r="BP67" s="10">
        <f>COUNTIF('enter-data'!BE$8:BE$94,'calc.rank'!$A67)</f>
        <v>0</v>
      </c>
      <c r="BQ67" s="30">
        <f>COUNTIF('enter-data'!BF$8:BF$94,'calc.rank'!$A67)</f>
        <v>0</v>
      </c>
      <c r="BR67" s="22">
        <f>COUNTIF('enter-data'!BG$8:BG$94,'calc.rank'!$A67)</f>
        <v>0</v>
      </c>
      <c r="BS67" s="10">
        <f>COUNTIF('enter-data'!BH$8:BH$94,'calc.rank'!$A67)</f>
        <v>0</v>
      </c>
      <c r="BT67" s="23">
        <f>COUNTIF('enter-data'!BI$8:BI$94,'calc.rank'!$A67)</f>
        <v>0</v>
      </c>
    </row>
    <row r="68" spans="1:72" ht="18" customHeight="1" x14ac:dyDescent="0.25">
      <c r="A68" s="115" t="s">
        <v>226</v>
      </c>
      <c r="B68" s="49"/>
      <c r="C68" s="117" t="s">
        <v>227</v>
      </c>
      <c r="D68" s="108"/>
      <c r="E68" s="97">
        <f t="shared" si="38"/>
        <v>0</v>
      </c>
      <c r="F68" s="200">
        <f t="shared" si="39"/>
        <v>0</v>
      </c>
      <c r="G68" s="201">
        <f t="shared" si="40"/>
        <v>0</v>
      </c>
      <c r="H68" s="97">
        <f t="shared" si="41"/>
        <v>0</v>
      </c>
      <c r="I68" s="200">
        <f t="shared" si="42"/>
        <v>0</v>
      </c>
      <c r="J68" s="201">
        <f t="shared" si="43"/>
        <v>0</v>
      </c>
      <c r="K68" s="90">
        <f t="shared" si="44"/>
        <v>0</v>
      </c>
      <c r="L68" s="125">
        <f t="shared" si="45"/>
        <v>0</v>
      </c>
      <c r="M68" s="125">
        <f t="shared" si="46"/>
        <v>0</v>
      </c>
      <c r="N68" s="98">
        <f t="shared" si="47"/>
        <v>0</v>
      </c>
      <c r="O68" s="126">
        <f t="shared" si="48"/>
        <v>0</v>
      </c>
      <c r="P68" s="126">
        <f t="shared" si="49"/>
        <v>0</v>
      </c>
      <c r="Q68" s="78"/>
      <c r="R68" s="22">
        <f>COUNTIF('enter-data'!G$8:G$94,'calc.rank'!$A68)</f>
        <v>0</v>
      </c>
      <c r="S68" s="10">
        <f>COUNTIF('enter-data'!H$8:H$94,'calc.rank'!$A68)</f>
        <v>0</v>
      </c>
      <c r="T68" s="30">
        <f>COUNTIF('enter-data'!I$8:I$94,'calc.rank'!$A68)</f>
        <v>0</v>
      </c>
      <c r="U68" s="22">
        <f>COUNTIF('enter-data'!J$8:J$94,'calc.rank'!$A68)</f>
        <v>0</v>
      </c>
      <c r="V68" s="10">
        <f>COUNTIF('enter-data'!K$8:K$94,'calc.rank'!$A68)</f>
        <v>0</v>
      </c>
      <c r="W68" s="30">
        <f>COUNTIF('enter-data'!L$8:L$94,'calc.rank'!$A68)</f>
        <v>0</v>
      </c>
      <c r="X68" s="22">
        <f>COUNTIF('enter-data'!M$8:M$94,'calc.rank'!$A68)</f>
        <v>0</v>
      </c>
      <c r="Y68" s="10">
        <f>COUNTIF('enter-data'!N$8:N$94,'calc.rank'!$A68)</f>
        <v>0</v>
      </c>
      <c r="Z68" s="30">
        <f>COUNTIF('enter-data'!O$8:O$94,'calc.rank'!$A68)</f>
        <v>0</v>
      </c>
      <c r="AA68" s="22">
        <f>COUNTIF('enter-data'!P$8:P$94,'calc.rank'!$A68)</f>
        <v>0</v>
      </c>
      <c r="AB68" s="10">
        <f>COUNTIF('enter-data'!Q$8:Q$94,'calc.rank'!$A68)</f>
        <v>0</v>
      </c>
      <c r="AC68" s="30">
        <f>COUNTIF('enter-data'!R$8:R$94,'calc.rank'!$A68)</f>
        <v>0</v>
      </c>
      <c r="AD68" s="22">
        <f>COUNTIF('enter-data'!S$8:S$94,'calc.rank'!$A68)</f>
        <v>0</v>
      </c>
      <c r="AE68" s="10">
        <f>COUNTIF('enter-data'!T$8:T$94,'calc.rank'!$A68)</f>
        <v>0</v>
      </c>
      <c r="AF68" s="30">
        <f>COUNTIF('enter-data'!U$8:U$94,'calc.rank'!$A68)</f>
        <v>0</v>
      </c>
      <c r="AG68" s="22">
        <f>COUNTIF('enter-data'!V$8:V$94,'calc.rank'!$A68)</f>
        <v>0</v>
      </c>
      <c r="AH68" s="10">
        <f>COUNTIF('enter-data'!W$8:W$94,'calc.rank'!$A68)</f>
        <v>0</v>
      </c>
      <c r="AI68" s="30">
        <f>COUNTIF('enter-data'!X$8:X$94,'calc.rank'!$A68)</f>
        <v>0</v>
      </c>
      <c r="AJ68" s="22">
        <f>COUNTIF('enter-data'!Y$8:Y$94,'calc.rank'!$A68)</f>
        <v>0</v>
      </c>
      <c r="AK68" s="10">
        <f>COUNTIF('enter-data'!Z$8:Z$94,'calc.rank'!$A68)</f>
        <v>0</v>
      </c>
      <c r="AL68" s="30">
        <f>COUNTIF('enter-data'!AA$8:AA$94,'calc.rank'!$A68)</f>
        <v>0</v>
      </c>
      <c r="AM68" s="22">
        <f>COUNTIF('enter-data'!AB$8:AB$94,'calc.rank'!$A68)</f>
        <v>0</v>
      </c>
      <c r="AN68" s="10">
        <f>COUNTIF('enter-data'!AC$8:AC$94,'calc.rank'!$A68)</f>
        <v>0</v>
      </c>
      <c r="AO68" s="30">
        <f>COUNTIF('enter-data'!AD$8:AD$94,'calc.rank'!$A68)</f>
        <v>0</v>
      </c>
      <c r="AP68" s="22">
        <f>COUNTIF('enter-data'!AE$8:AE$94,'calc.rank'!$A68)</f>
        <v>0</v>
      </c>
      <c r="AQ68" s="10">
        <f>COUNTIF('enter-data'!AF$8:AF$94,'calc.rank'!$A68)</f>
        <v>0</v>
      </c>
      <c r="AR68" s="23">
        <f>COUNTIF('enter-data'!AG$8:AG$94,'calc.rank'!$A68)</f>
        <v>0</v>
      </c>
      <c r="AS68" s="331"/>
      <c r="AT68" s="22">
        <f>COUNTIF('enter-data'!AI$8:AI$94,'calc.rank'!$A68)</f>
        <v>0</v>
      </c>
      <c r="AU68" s="10">
        <f>COUNTIF('enter-data'!AJ$8:AJ$94,'calc.rank'!$A68)</f>
        <v>0</v>
      </c>
      <c r="AV68" s="30">
        <f>COUNTIF('enter-data'!AK$8:AK$94,'calc.rank'!$A68)</f>
        <v>0</v>
      </c>
      <c r="AW68" s="22">
        <f>COUNTIF('enter-data'!AL$8:AL$94,'calc.rank'!$A68)</f>
        <v>0</v>
      </c>
      <c r="AX68" s="10">
        <f>COUNTIF('enter-data'!AM$8:AM$94,'calc.rank'!$A68)</f>
        <v>0</v>
      </c>
      <c r="AY68" s="30">
        <f>COUNTIF('enter-data'!AN$8:AN$94,'calc.rank'!$A68)</f>
        <v>0</v>
      </c>
      <c r="AZ68" s="22">
        <f>COUNTIF('enter-data'!AO$8:AO$94,'calc.rank'!$A68)</f>
        <v>0</v>
      </c>
      <c r="BA68" s="10">
        <f>COUNTIF('enter-data'!AP$8:AP$94,'calc.rank'!$A68)</f>
        <v>0</v>
      </c>
      <c r="BB68" s="30">
        <f>COUNTIF('enter-data'!AQ$8:AQ$94,'calc.rank'!$A68)</f>
        <v>0</v>
      </c>
      <c r="BC68" s="22">
        <f>COUNTIF('enter-data'!AR$8:AR$94,'calc.rank'!$A68)</f>
        <v>0</v>
      </c>
      <c r="BD68" s="10">
        <f>COUNTIF('enter-data'!AS$8:AS$94,'calc.rank'!$A68)</f>
        <v>0</v>
      </c>
      <c r="BE68" s="30">
        <f>COUNTIF('enter-data'!AT$8:AT$94,'calc.rank'!$A68)</f>
        <v>0</v>
      </c>
      <c r="BF68" s="22">
        <f>COUNTIF('enter-data'!AU$8:AU$94,'calc.rank'!$A68)</f>
        <v>0</v>
      </c>
      <c r="BG68" s="10">
        <f>COUNTIF('enter-data'!AV$8:AV$94,'calc.rank'!$A68)</f>
        <v>0</v>
      </c>
      <c r="BH68" s="30">
        <f>COUNTIF('enter-data'!AW$8:AW$94,'calc.rank'!$A68)</f>
        <v>0</v>
      </c>
      <c r="BI68" s="22">
        <f>COUNTIF('enter-data'!AX$8:AX$94,'calc.rank'!$A68)</f>
        <v>0</v>
      </c>
      <c r="BJ68" s="10">
        <f>COUNTIF('enter-data'!AY$8:AY$94,'calc.rank'!$A68)</f>
        <v>0</v>
      </c>
      <c r="BK68" s="30">
        <f>COUNTIF('enter-data'!AZ$8:AZ$94,'calc.rank'!$A68)</f>
        <v>0</v>
      </c>
      <c r="BL68" s="22">
        <f>COUNTIF('enter-data'!BA$8:BA$94,'calc.rank'!$A68)</f>
        <v>0</v>
      </c>
      <c r="BM68" s="10">
        <f>COUNTIF('enter-data'!BB$8:BB$94,'calc.rank'!$A68)</f>
        <v>0</v>
      </c>
      <c r="BN68" s="30">
        <f>COUNTIF('enter-data'!BC$8:BC$94,'calc.rank'!$A68)</f>
        <v>0</v>
      </c>
      <c r="BO68" s="22">
        <f>COUNTIF('enter-data'!BD$8:BD$94,'calc.rank'!$A68)</f>
        <v>0</v>
      </c>
      <c r="BP68" s="10">
        <f>COUNTIF('enter-data'!BE$8:BE$94,'calc.rank'!$A68)</f>
        <v>0</v>
      </c>
      <c r="BQ68" s="30">
        <f>COUNTIF('enter-data'!BF$8:BF$94,'calc.rank'!$A68)</f>
        <v>0</v>
      </c>
      <c r="BR68" s="22">
        <f>COUNTIF('enter-data'!BG$8:BG$94,'calc.rank'!$A68)</f>
        <v>0</v>
      </c>
      <c r="BS68" s="10">
        <f>COUNTIF('enter-data'!BH$8:BH$94,'calc.rank'!$A68)</f>
        <v>0</v>
      </c>
      <c r="BT68" s="23">
        <f>COUNTIF('enter-data'!BI$8:BI$94,'calc.rank'!$A68)</f>
        <v>0</v>
      </c>
    </row>
    <row r="69" spans="1:72" ht="18" customHeight="1" x14ac:dyDescent="0.25">
      <c r="A69" s="115" t="s">
        <v>347</v>
      </c>
      <c r="B69" s="49"/>
      <c r="C69" s="117" t="s">
        <v>348</v>
      </c>
      <c r="D69" s="108"/>
      <c r="E69" s="97">
        <f t="shared" si="38"/>
        <v>0</v>
      </c>
      <c r="F69" s="200">
        <f t="shared" si="39"/>
        <v>0</v>
      </c>
      <c r="G69" s="201">
        <f t="shared" si="40"/>
        <v>0</v>
      </c>
      <c r="H69" s="97">
        <f t="shared" si="41"/>
        <v>0</v>
      </c>
      <c r="I69" s="200">
        <f t="shared" si="42"/>
        <v>0</v>
      </c>
      <c r="J69" s="201">
        <f t="shared" si="43"/>
        <v>0</v>
      </c>
      <c r="K69" s="90">
        <f t="shared" si="44"/>
        <v>0</v>
      </c>
      <c r="L69" s="125">
        <f t="shared" si="45"/>
        <v>0</v>
      </c>
      <c r="M69" s="125">
        <f t="shared" si="46"/>
        <v>0</v>
      </c>
      <c r="N69" s="98">
        <f t="shared" si="47"/>
        <v>0</v>
      </c>
      <c r="O69" s="126">
        <f t="shared" si="48"/>
        <v>0</v>
      </c>
      <c r="P69" s="126">
        <f t="shared" si="49"/>
        <v>0</v>
      </c>
      <c r="Q69" s="78"/>
      <c r="R69" s="22">
        <f>COUNTIF('enter-data'!G$8:G$94,'calc.rank'!$A69)</f>
        <v>0</v>
      </c>
      <c r="S69" s="10">
        <f>COUNTIF('enter-data'!H$8:H$94,'calc.rank'!$A69)</f>
        <v>0</v>
      </c>
      <c r="T69" s="30">
        <f>COUNTIF('enter-data'!I$8:I$94,'calc.rank'!$A69)</f>
        <v>0</v>
      </c>
      <c r="U69" s="22">
        <f>COUNTIF('enter-data'!J$8:J$94,'calc.rank'!$A69)</f>
        <v>0</v>
      </c>
      <c r="V69" s="10">
        <f>COUNTIF('enter-data'!K$8:K$94,'calc.rank'!$A69)</f>
        <v>0</v>
      </c>
      <c r="W69" s="30">
        <f>COUNTIF('enter-data'!L$8:L$94,'calc.rank'!$A69)</f>
        <v>0</v>
      </c>
      <c r="X69" s="22">
        <f>COUNTIF('enter-data'!M$8:M$94,'calc.rank'!$A69)</f>
        <v>0</v>
      </c>
      <c r="Y69" s="10">
        <f>COUNTIF('enter-data'!N$8:N$94,'calc.rank'!$A69)</f>
        <v>0</v>
      </c>
      <c r="Z69" s="30">
        <f>COUNTIF('enter-data'!O$8:O$94,'calc.rank'!$A69)</f>
        <v>0</v>
      </c>
      <c r="AA69" s="22">
        <f>COUNTIF('enter-data'!P$8:P$94,'calc.rank'!$A69)</f>
        <v>0</v>
      </c>
      <c r="AB69" s="10">
        <f>COUNTIF('enter-data'!Q$8:Q$94,'calc.rank'!$A69)</f>
        <v>0</v>
      </c>
      <c r="AC69" s="30">
        <f>COUNTIF('enter-data'!R$8:R$94,'calc.rank'!$A69)</f>
        <v>0</v>
      </c>
      <c r="AD69" s="22">
        <f>COUNTIF('enter-data'!S$8:S$94,'calc.rank'!$A69)</f>
        <v>0</v>
      </c>
      <c r="AE69" s="10">
        <f>COUNTIF('enter-data'!T$8:T$94,'calc.rank'!$A69)</f>
        <v>0</v>
      </c>
      <c r="AF69" s="30">
        <f>COUNTIF('enter-data'!U$8:U$94,'calc.rank'!$A69)</f>
        <v>0</v>
      </c>
      <c r="AG69" s="22">
        <f>COUNTIF('enter-data'!V$8:V$94,'calc.rank'!$A69)</f>
        <v>0</v>
      </c>
      <c r="AH69" s="10">
        <f>COUNTIF('enter-data'!W$8:W$94,'calc.rank'!$A69)</f>
        <v>0</v>
      </c>
      <c r="AI69" s="30">
        <f>COUNTIF('enter-data'!X$8:X$94,'calc.rank'!$A69)</f>
        <v>0</v>
      </c>
      <c r="AJ69" s="22">
        <f>COUNTIF('enter-data'!Y$8:Y$94,'calc.rank'!$A69)</f>
        <v>0</v>
      </c>
      <c r="AK69" s="10">
        <f>COUNTIF('enter-data'!Z$8:Z$94,'calc.rank'!$A69)</f>
        <v>0</v>
      </c>
      <c r="AL69" s="30">
        <f>COUNTIF('enter-data'!AA$8:AA$94,'calc.rank'!$A69)</f>
        <v>0</v>
      </c>
      <c r="AM69" s="22">
        <f>COUNTIF('enter-data'!AB$8:AB$94,'calc.rank'!$A69)</f>
        <v>0</v>
      </c>
      <c r="AN69" s="10">
        <f>COUNTIF('enter-data'!AC$8:AC$94,'calc.rank'!$A69)</f>
        <v>0</v>
      </c>
      <c r="AO69" s="30">
        <f>COUNTIF('enter-data'!AD$8:AD$94,'calc.rank'!$A69)</f>
        <v>0</v>
      </c>
      <c r="AP69" s="22">
        <f>COUNTIF('enter-data'!AE$8:AE$94,'calc.rank'!$A69)</f>
        <v>0</v>
      </c>
      <c r="AQ69" s="10">
        <f>COUNTIF('enter-data'!AF$8:AF$94,'calc.rank'!$A69)</f>
        <v>0</v>
      </c>
      <c r="AR69" s="23">
        <f>COUNTIF('enter-data'!AG$8:AG$94,'calc.rank'!$A69)</f>
        <v>0</v>
      </c>
      <c r="AS69" s="331"/>
      <c r="AT69" s="22">
        <f>COUNTIF('enter-data'!AI$8:AI$94,'calc.rank'!$A69)</f>
        <v>0</v>
      </c>
      <c r="AU69" s="10">
        <f>COUNTIF('enter-data'!AJ$8:AJ$94,'calc.rank'!$A69)</f>
        <v>0</v>
      </c>
      <c r="AV69" s="30">
        <f>COUNTIF('enter-data'!AK$8:AK$94,'calc.rank'!$A69)</f>
        <v>0</v>
      </c>
      <c r="AW69" s="22">
        <f>COUNTIF('enter-data'!AL$8:AL$94,'calc.rank'!$A69)</f>
        <v>0</v>
      </c>
      <c r="AX69" s="10">
        <f>COUNTIF('enter-data'!AM$8:AM$94,'calc.rank'!$A69)</f>
        <v>0</v>
      </c>
      <c r="AY69" s="30">
        <f>COUNTIF('enter-data'!AN$8:AN$94,'calc.rank'!$A69)</f>
        <v>0</v>
      </c>
      <c r="AZ69" s="22">
        <f>COUNTIF('enter-data'!AO$8:AO$94,'calc.rank'!$A69)</f>
        <v>0</v>
      </c>
      <c r="BA69" s="10">
        <f>COUNTIF('enter-data'!AP$8:AP$94,'calc.rank'!$A69)</f>
        <v>0</v>
      </c>
      <c r="BB69" s="30">
        <f>COUNTIF('enter-data'!AQ$8:AQ$94,'calc.rank'!$A69)</f>
        <v>0</v>
      </c>
      <c r="BC69" s="22">
        <f>COUNTIF('enter-data'!AR$8:AR$94,'calc.rank'!$A69)</f>
        <v>0</v>
      </c>
      <c r="BD69" s="10">
        <f>COUNTIF('enter-data'!AS$8:AS$94,'calc.rank'!$A69)</f>
        <v>0</v>
      </c>
      <c r="BE69" s="30">
        <f>COUNTIF('enter-data'!AT$8:AT$94,'calc.rank'!$A69)</f>
        <v>0</v>
      </c>
      <c r="BF69" s="22">
        <f>COUNTIF('enter-data'!AU$8:AU$94,'calc.rank'!$A69)</f>
        <v>0</v>
      </c>
      <c r="BG69" s="10">
        <f>COUNTIF('enter-data'!AV$8:AV$94,'calc.rank'!$A69)</f>
        <v>0</v>
      </c>
      <c r="BH69" s="30">
        <f>COUNTIF('enter-data'!AW$8:AW$94,'calc.rank'!$A69)</f>
        <v>0</v>
      </c>
      <c r="BI69" s="22">
        <f>COUNTIF('enter-data'!AX$8:AX$94,'calc.rank'!$A69)</f>
        <v>0</v>
      </c>
      <c r="BJ69" s="10">
        <f>COUNTIF('enter-data'!AY$8:AY$94,'calc.rank'!$A69)</f>
        <v>0</v>
      </c>
      <c r="BK69" s="30">
        <f>COUNTIF('enter-data'!AZ$8:AZ$94,'calc.rank'!$A69)</f>
        <v>0</v>
      </c>
      <c r="BL69" s="22">
        <f>COUNTIF('enter-data'!BA$8:BA$94,'calc.rank'!$A69)</f>
        <v>0</v>
      </c>
      <c r="BM69" s="10">
        <f>COUNTIF('enter-data'!BB$8:BB$94,'calc.rank'!$A69)</f>
        <v>0</v>
      </c>
      <c r="BN69" s="30">
        <f>COUNTIF('enter-data'!BC$8:BC$94,'calc.rank'!$A69)</f>
        <v>0</v>
      </c>
      <c r="BO69" s="22">
        <f>COUNTIF('enter-data'!BD$8:BD$94,'calc.rank'!$A69)</f>
        <v>0</v>
      </c>
      <c r="BP69" s="10">
        <f>COUNTIF('enter-data'!BE$8:BE$94,'calc.rank'!$A69)</f>
        <v>0</v>
      </c>
      <c r="BQ69" s="30">
        <f>COUNTIF('enter-data'!BF$8:BF$94,'calc.rank'!$A69)</f>
        <v>0</v>
      </c>
      <c r="BR69" s="22">
        <f>COUNTIF('enter-data'!BG$8:BG$94,'calc.rank'!$A69)</f>
        <v>0</v>
      </c>
      <c r="BS69" s="10">
        <f>COUNTIF('enter-data'!BH$8:BH$94,'calc.rank'!$A69)</f>
        <v>0</v>
      </c>
      <c r="BT69" s="23">
        <f>COUNTIF('enter-data'!BI$8:BI$94,'calc.rank'!$A69)</f>
        <v>0</v>
      </c>
    </row>
    <row r="70" spans="1:72" ht="18" customHeight="1" x14ac:dyDescent="0.25">
      <c r="A70" s="115" t="s">
        <v>287</v>
      </c>
      <c r="B70" s="49"/>
      <c r="C70" s="117" t="s">
        <v>288</v>
      </c>
      <c r="D70" s="108"/>
      <c r="E70" s="97">
        <f t="shared" si="38"/>
        <v>0</v>
      </c>
      <c r="F70" s="200">
        <f t="shared" si="39"/>
        <v>0</v>
      </c>
      <c r="G70" s="201">
        <f t="shared" si="40"/>
        <v>0</v>
      </c>
      <c r="H70" s="97">
        <f t="shared" si="41"/>
        <v>0</v>
      </c>
      <c r="I70" s="200">
        <f t="shared" si="42"/>
        <v>0</v>
      </c>
      <c r="J70" s="201">
        <f t="shared" si="43"/>
        <v>0</v>
      </c>
      <c r="K70" s="90">
        <f t="shared" si="44"/>
        <v>0</v>
      </c>
      <c r="L70" s="125">
        <f t="shared" si="45"/>
        <v>0</v>
      </c>
      <c r="M70" s="125">
        <f t="shared" si="46"/>
        <v>0</v>
      </c>
      <c r="N70" s="98">
        <f t="shared" si="47"/>
        <v>0</v>
      </c>
      <c r="O70" s="126">
        <f t="shared" si="48"/>
        <v>0</v>
      </c>
      <c r="P70" s="126">
        <f t="shared" si="49"/>
        <v>0</v>
      </c>
      <c r="Q70" s="78"/>
      <c r="R70" s="22">
        <f>COUNTIF('enter-data'!G$8:G$94,'calc.rank'!$A70)</f>
        <v>0</v>
      </c>
      <c r="S70" s="10">
        <f>COUNTIF('enter-data'!H$8:H$94,'calc.rank'!$A70)</f>
        <v>0</v>
      </c>
      <c r="T70" s="30">
        <f>COUNTIF('enter-data'!I$8:I$94,'calc.rank'!$A70)</f>
        <v>0</v>
      </c>
      <c r="U70" s="22">
        <f>COUNTIF('enter-data'!J$8:J$94,'calc.rank'!$A70)</f>
        <v>0</v>
      </c>
      <c r="V70" s="10">
        <f>COUNTIF('enter-data'!K$8:K$94,'calc.rank'!$A70)</f>
        <v>0</v>
      </c>
      <c r="W70" s="30">
        <f>COUNTIF('enter-data'!L$8:L$94,'calc.rank'!$A70)</f>
        <v>0</v>
      </c>
      <c r="X70" s="22">
        <f>COUNTIF('enter-data'!M$8:M$94,'calc.rank'!$A70)</f>
        <v>0</v>
      </c>
      <c r="Y70" s="10">
        <f>COUNTIF('enter-data'!N$8:N$94,'calc.rank'!$A70)</f>
        <v>0</v>
      </c>
      <c r="Z70" s="30">
        <f>COUNTIF('enter-data'!O$8:O$94,'calc.rank'!$A70)</f>
        <v>0</v>
      </c>
      <c r="AA70" s="22">
        <f>COUNTIF('enter-data'!P$8:P$94,'calc.rank'!$A70)</f>
        <v>0</v>
      </c>
      <c r="AB70" s="10">
        <f>COUNTIF('enter-data'!Q$8:Q$94,'calc.rank'!$A70)</f>
        <v>0</v>
      </c>
      <c r="AC70" s="30">
        <f>COUNTIF('enter-data'!R$8:R$94,'calc.rank'!$A70)</f>
        <v>0</v>
      </c>
      <c r="AD70" s="22">
        <f>COUNTIF('enter-data'!S$8:S$94,'calc.rank'!$A70)</f>
        <v>0</v>
      </c>
      <c r="AE70" s="10">
        <f>COUNTIF('enter-data'!T$8:T$94,'calc.rank'!$A70)</f>
        <v>0</v>
      </c>
      <c r="AF70" s="30">
        <f>COUNTIF('enter-data'!U$8:U$94,'calc.rank'!$A70)</f>
        <v>0</v>
      </c>
      <c r="AG70" s="22">
        <f>COUNTIF('enter-data'!V$8:V$94,'calc.rank'!$A70)</f>
        <v>0</v>
      </c>
      <c r="AH70" s="10">
        <f>COUNTIF('enter-data'!W$8:W$94,'calc.rank'!$A70)</f>
        <v>0</v>
      </c>
      <c r="AI70" s="30">
        <f>COUNTIF('enter-data'!X$8:X$94,'calc.rank'!$A70)</f>
        <v>0</v>
      </c>
      <c r="AJ70" s="22">
        <f>COUNTIF('enter-data'!Y$8:Y$94,'calc.rank'!$A70)</f>
        <v>0</v>
      </c>
      <c r="AK70" s="10">
        <f>COUNTIF('enter-data'!Z$8:Z$94,'calc.rank'!$A70)</f>
        <v>0</v>
      </c>
      <c r="AL70" s="30">
        <f>COUNTIF('enter-data'!AA$8:AA$94,'calc.rank'!$A70)</f>
        <v>0</v>
      </c>
      <c r="AM70" s="22">
        <f>COUNTIF('enter-data'!AB$8:AB$94,'calc.rank'!$A70)</f>
        <v>0</v>
      </c>
      <c r="AN70" s="10">
        <f>COUNTIF('enter-data'!AC$8:AC$94,'calc.rank'!$A70)</f>
        <v>0</v>
      </c>
      <c r="AO70" s="30">
        <f>COUNTIF('enter-data'!AD$8:AD$94,'calc.rank'!$A70)</f>
        <v>0</v>
      </c>
      <c r="AP70" s="22">
        <f>COUNTIF('enter-data'!AE$8:AE$94,'calc.rank'!$A70)</f>
        <v>0</v>
      </c>
      <c r="AQ70" s="10">
        <f>COUNTIF('enter-data'!AF$8:AF$94,'calc.rank'!$A70)</f>
        <v>0</v>
      </c>
      <c r="AR70" s="23">
        <f>COUNTIF('enter-data'!AG$8:AG$94,'calc.rank'!$A70)</f>
        <v>0</v>
      </c>
      <c r="AS70" s="331"/>
      <c r="AT70" s="22">
        <f>COUNTIF('enter-data'!AI$8:AI$94,'calc.rank'!$A70)</f>
        <v>0</v>
      </c>
      <c r="AU70" s="10">
        <f>COUNTIF('enter-data'!AJ$8:AJ$94,'calc.rank'!$A70)</f>
        <v>0</v>
      </c>
      <c r="AV70" s="30">
        <f>COUNTIF('enter-data'!AK$8:AK$94,'calc.rank'!$A70)</f>
        <v>0</v>
      </c>
      <c r="AW70" s="22">
        <f>COUNTIF('enter-data'!AL$8:AL$94,'calc.rank'!$A70)</f>
        <v>0</v>
      </c>
      <c r="AX70" s="10">
        <f>COUNTIF('enter-data'!AM$8:AM$94,'calc.rank'!$A70)</f>
        <v>0</v>
      </c>
      <c r="AY70" s="30">
        <f>COUNTIF('enter-data'!AN$8:AN$94,'calc.rank'!$A70)</f>
        <v>0</v>
      </c>
      <c r="AZ70" s="22">
        <f>COUNTIF('enter-data'!AO$8:AO$94,'calc.rank'!$A70)</f>
        <v>0</v>
      </c>
      <c r="BA70" s="10">
        <f>COUNTIF('enter-data'!AP$8:AP$94,'calc.rank'!$A70)</f>
        <v>0</v>
      </c>
      <c r="BB70" s="30">
        <f>COUNTIF('enter-data'!AQ$8:AQ$94,'calc.rank'!$A70)</f>
        <v>0</v>
      </c>
      <c r="BC70" s="22">
        <f>COUNTIF('enter-data'!AR$8:AR$94,'calc.rank'!$A70)</f>
        <v>0</v>
      </c>
      <c r="BD70" s="10">
        <f>COUNTIF('enter-data'!AS$8:AS$94,'calc.rank'!$A70)</f>
        <v>0</v>
      </c>
      <c r="BE70" s="30">
        <f>COUNTIF('enter-data'!AT$8:AT$94,'calc.rank'!$A70)</f>
        <v>0</v>
      </c>
      <c r="BF70" s="22">
        <f>COUNTIF('enter-data'!AU$8:AU$94,'calc.rank'!$A70)</f>
        <v>0</v>
      </c>
      <c r="BG70" s="10">
        <f>COUNTIF('enter-data'!AV$8:AV$94,'calc.rank'!$A70)</f>
        <v>0</v>
      </c>
      <c r="BH70" s="30">
        <f>COUNTIF('enter-data'!AW$8:AW$94,'calc.rank'!$A70)</f>
        <v>0</v>
      </c>
      <c r="BI70" s="22">
        <f>COUNTIF('enter-data'!AX$8:AX$94,'calc.rank'!$A70)</f>
        <v>0</v>
      </c>
      <c r="BJ70" s="10">
        <f>COUNTIF('enter-data'!AY$8:AY$94,'calc.rank'!$A70)</f>
        <v>0</v>
      </c>
      <c r="BK70" s="30">
        <f>COUNTIF('enter-data'!AZ$8:AZ$94,'calc.rank'!$A70)</f>
        <v>0</v>
      </c>
      <c r="BL70" s="22">
        <f>COUNTIF('enter-data'!BA$8:BA$94,'calc.rank'!$A70)</f>
        <v>0</v>
      </c>
      <c r="BM70" s="10">
        <f>COUNTIF('enter-data'!BB$8:BB$94,'calc.rank'!$A70)</f>
        <v>0</v>
      </c>
      <c r="BN70" s="30">
        <f>COUNTIF('enter-data'!BC$8:BC$94,'calc.rank'!$A70)</f>
        <v>0</v>
      </c>
      <c r="BO70" s="22">
        <f>COUNTIF('enter-data'!BD$8:BD$94,'calc.rank'!$A70)</f>
        <v>0</v>
      </c>
      <c r="BP70" s="10">
        <f>COUNTIF('enter-data'!BE$8:BE$94,'calc.rank'!$A70)</f>
        <v>0</v>
      </c>
      <c r="BQ70" s="30">
        <f>COUNTIF('enter-data'!BF$8:BF$94,'calc.rank'!$A70)</f>
        <v>0</v>
      </c>
      <c r="BR70" s="22">
        <f>COUNTIF('enter-data'!BG$8:BG$94,'calc.rank'!$A70)</f>
        <v>0</v>
      </c>
      <c r="BS70" s="10">
        <f>COUNTIF('enter-data'!BH$8:BH$94,'calc.rank'!$A70)</f>
        <v>0</v>
      </c>
      <c r="BT70" s="23">
        <f>COUNTIF('enter-data'!BI$8:BI$94,'calc.rank'!$A70)</f>
        <v>0</v>
      </c>
    </row>
    <row r="71" spans="1:72" ht="18" customHeight="1" x14ac:dyDescent="0.25">
      <c r="A71" s="115" t="s">
        <v>305</v>
      </c>
      <c r="B71" s="49"/>
      <c r="C71" s="117" t="s">
        <v>306</v>
      </c>
      <c r="D71" s="108"/>
      <c r="E71" s="97">
        <f t="shared" si="38"/>
        <v>0</v>
      </c>
      <c r="F71" s="200">
        <f t="shared" si="39"/>
        <v>0</v>
      </c>
      <c r="G71" s="201">
        <f t="shared" si="40"/>
        <v>0</v>
      </c>
      <c r="H71" s="97">
        <f t="shared" si="41"/>
        <v>0</v>
      </c>
      <c r="I71" s="200">
        <f t="shared" si="42"/>
        <v>0</v>
      </c>
      <c r="J71" s="201">
        <f t="shared" si="43"/>
        <v>0</v>
      </c>
      <c r="K71" s="90">
        <f t="shared" si="44"/>
        <v>0</v>
      </c>
      <c r="L71" s="125">
        <f t="shared" si="45"/>
        <v>0</v>
      </c>
      <c r="M71" s="125">
        <f t="shared" si="46"/>
        <v>0</v>
      </c>
      <c r="N71" s="98">
        <f t="shared" si="47"/>
        <v>0</v>
      </c>
      <c r="O71" s="126">
        <f t="shared" si="48"/>
        <v>0</v>
      </c>
      <c r="P71" s="126">
        <f t="shared" si="49"/>
        <v>0</v>
      </c>
      <c r="Q71" s="78"/>
      <c r="R71" s="22">
        <f>COUNTIF('enter-data'!G$8:G$94,'calc.rank'!$A71)</f>
        <v>0</v>
      </c>
      <c r="S71" s="10">
        <f>COUNTIF('enter-data'!H$8:H$94,'calc.rank'!$A71)</f>
        <v>0</v>
      </c>
      <c r="T71" s="30">
        <f>COUNTIF('enter-data'!I$8:I$94,'calc.rank'!$A71)</f>
        <v>0</v>
      </c>
      <c r="U71" s="22">
        <f>COUNTIF('enter-data'!J$8:J$94,'calc.rank'!$A71)</f>
        <v>0</v>
      </c>
      <c r="V71" s="10">
        <f>COUNTIF('enter-data'!K$8:K$94,'calc.rank'!$A71)</f>
        <v>0</v>
      </c>
      <c r="W71" s="30">
        <f>COUNTIF('enter-data'!L$8:L$94,'calc.rank'!$A71)</f>
        <v>0</v>
      </c>
      <c r="X71" s="22">
        <f>COUNTIF('enter-data'!M$8:M$94,'calc.rank'!$A71)</f>
        <v>0</v>
      </c>
      <c r="Y71" s="10">
        <f>COUNTIF('enter-data'!N$8:N$94,'calc.rank'!$A71)</f>
        <v>0</v>
      </c>
      <c r="Z71" s="30">
        <f>COUNTIF('enter-data'!O$8:O$94,'calc.rank'!$A71)</f>
        <v>0</v>
      </c>
      <c r="AA71" s="22">
        <f>COUNTIF('enter-data'!P$8:P$94,'calc.rank'!$A71)</f>
        <v>0</v>
      </c>
      <c r="AB71" s="10">
        <f>COUNTIF('enter-data'!Q$8:Q$94,'calc.rank'!$A71)</f>
        <v>0</v>
      </c>
      <c r="AC71" s="30">
        <f>COUNTIF('enter-data'!R$8:R$94,'calc.rank'!$A71)</f>
        <v>0</v>
      </c>
      <c r="AD71" s="22">
        <f>COUNTIF('enter-data'!S$8:S$94,'calc.rank'!$A71)</f>
        <v>0</v>
      </c>
      <c r="AE71" s="10">
        <f>COUNTIF('enter-data'!T$8:T$94,'calc.rank'!$A71)</f>
        <v>0</v>
      </c>
      <c r="AF71" s="30">
        <f>COUNTIF('enter-data'!U$8:U$94,'calc.rank'!$A71)</f>
        <v>0</v>
      </c>
      <c r="AG71" s="22">
        <f>COUNTIF('enter-data'!V$8:V$94,'calc.rank'!$A71)</f>
        <v>0</v>
      </c>
      <c r="AH71" s="10">
        <f>COUNTIF('enter-data'!W$8:W$94,'calc.rank'!$A71)</f>
        <v>0</v>
      </c>
      <c r="AI71" s="30">
        <f>COUNTIF('enter-data'!X$8:X$94,'calc.rank'!$A71)</f>
        <v>0</v>
      </c>
      <c r="AJ71" s="22">
        <f>COUNTIF('enter-data'!Y$8:Y$94,'calc.rank'!$A71)</f>
        <v>0</v>
      </c>
      <c r="AK71" s="10">
        <f>COUNTIF('enter-data'!Z$8:Z$94,'calc.rank'!$A71)</f>
        <v>0</v>
      </c>
      <c r="AL71" s="30">
        <f>COUNTIF('enter-data'!AA$8:AA$94,'calc.rank'!$A71)</f>
        <v>0</v>
      </c>
      <c r="AM71" s="22">
        <f>COUNTIF('enter-data'!AB$8:AB$94,'calc.rank'!$A71)</f>
        <v>0</v>
      </c>
      <c r="AN71" s="10">
        <f>COUNTIF('enter-data'!AC$8:AC$94,'calc.rank'!$A71)</f>
        <v>0</v>
      </c>
      <c r="AO71" s="30">
        <f>COUNTIF('enter-data'!AD$8:AD$94,'calc.rank'!$A71)</f>
        <v>0</v>
      </c>
      <c r="AP71" s="22">
        <f>COUNTIF('enter-data'!AE$8:AE$94,'calc.rank'!$A71)</f>
        <v>0</v>
      </c>
      <c r="AQ71" s="10">
        <f>COUNTIF('enter-data'!AF$8:AF$94,'calc.rank'!$A71)</f>
        <v>0</v>
      </c>
      <c r="AR71" s="23">
        <f>COUNTIF('enter-data'!AG$8:AG$94,'calc.rank'!$A71)</f>
        <v>0</v>
      </c>
      <c r="AS71" s="331"/>
      <c r="AT71" s="22">
        <f>COUNTIF('enter-data'!AI$8:AI$94,'calc.rank'!$A71)</f>
        <v>0</v>
      </c>
      <c r="AU71" s="10">
        <f>COUNTIF('enter-data'!AJ$8:AJ$94,'calc.rank'!$A71)</f>
        <v>0</v>
      </c>
      <c r="AV71" s="30">
        <f>COUNTIF('enter-data'!AK$8:AK$94,'calc.rank'!$A71)</f>
        <v>0</v>
      </c>
      <c r="AW71" s="22">
        <f>COUNTIF('enter-data'!AL$8:AL$94,'calc.rank'!$A71)</f>
        <v>0</v>
      </c>
      <c r="AX71" s="10">
        <f>COUNTIF('enter-data'!AM$8:AM$94,'calc.rank'!$A71)</f>
        <v>0</v>
      </c>
      <c r="AY71" s="30">
        <f>COUNTIF('enter-data'!AN$8:AN$94,'calc.rank'!$A71)</f>
        <v>0</v>
      </c>
      <c r="AZ71" s="22">
        <f>COUNTIF('enter-data'!AO$8:AO$94,'calc.rank'!$A71)</f>
        <v>0</v>
      </c>
      <c r="BA71" s="10">
        <f>COUNTIF('enter-data'!AP$8:AP$94,'calc.rank'!$A71)</f>
        <v>0</v>
      </c>
      <c r="BB71" s="30">
        <f>COUNTIF('enter-data'!AQ$8:AQ$94,'calc.rank'!$A71)</f>
        <v>0</v>
      </c>
      <c r="BC71" s="22">
        <f>COUNTIF('enter-data'!AR$8:AR$94,'calc.rank'!$A71)</f>
        <v>0</v>
      </c>
      <c r="BD71" s="10">
        <f>COUNTIF('enter-data'!AS$8:AS$94,'calc.rank'!$A71)</f>
        <v>0</v>
      </c>
      <c r="BE71" s="30">
        <f>COUNTIF('enter-data'!AT$8:AT$94,'calc.rank'!$A71)</f>
        <v>0</v>
      </c>
      <c r="BF71" s="22">
        <f>COUNTIF('enter-data'!AU$8:AU$94,'calc.rank'!$A71)</f>
        <v>0</v>
      </c>
      <c r="BG71" s="10">
        <f>COUNTIF('enter-data'!AV$8:AV$94,'calc.rank'!$A71)</f>
        <v>0</v>
      </c>
      <c r="BH71" s="30">
        <f>COUNTIF('enter-data'!AW$8:AW$94,'calc.rank'!$A71)</f>
        <v>0</v>
      </c>
      <c r="BI71" s="22">
        <f>COUNTIF('enter-data'!AX$8:AX$94,'calc.rank'!$A71)</f>
        <v>0</v>
      </c>
      <c r="BJ71" s="10">
        <f>COUNTIF('enter-data'!AY$8:AY$94,'calc.rank'!$A71)</f>
        <v>0</v>
      </c>
      <c r="BK71" s="30">
        <f>COUNTIF('enter-data'!AZ$8:AZ$94,'calc.rank'!$A71)</f>
        <v>0</v>
      </c>
      <c r="BL71" s="22">
        <f>COUNTIF('enter-data'!BA$8:BA$94,'calc.rank'!$A71)</f>
        <v>0</v>
      </c>
      <c r="BM71" s="10">
        <f>COUNTIF('enter-data'!BB$8:BB$94,'calc.rank'!$A71)</f>
        <v>0</v>
      </c>
      <c r="BN71" s="30">
        <f>COUNTIF('enter-data'!BC$8:BC$94,'calc.rank'!$A71)</f>
        <v>0</v>
      </c>
      <c r="BO71" s="22">
        <f>COUNTIF('enter-data'!BD$8:BD$94,'calc.rank'!$A71)</f>
        <v>0</v>
      </c>
      <c r="BP71" s="10">
        <f>COUNTIF('enter-data'!BE$8:BE$94,'calc.rank'!$A71)</f>
        <v>0</v>
      </c>
      <c r="BQ71" s="30">
        <f>COUNTIF('enter-data'!BF$8:BF$94,'calc.rank'!$A71)</f>
        <v>0</v>
      </c>
      <c r="BR71" s="22">
        <f>COUNTIF('enter-data'!BG$8:BG$94,'calc.rank'!$A71)</f>
        <v>0</v>
      </c>
      <c r="BS71" s="10">
        <f>COUNTIF('enter-data'!BH$8:BH$94,'calc.rank'!$A71)</f>
        <v>0</v>
      </c>
      <c r="BT71" s="23">
        <f>COUNTIF('enter-data'!BI$8:BI$94,'calc.rank'!$A71)</f>
        <v>0</v>
      </c>
    </row>
    <row r="72" spans="1:72" ht="18" customHeight="1" x14ac:dyDescent="0.25">
      <c r="A72" s="115" t="s">
        <v>334</v>
      </c>
      <c r="B72" s="49"/>
      <c r="C72" s="117" t="s">
        <v>335</v>
      </c>
      <c r="D72" s="108"/>
      <c r="E72" s="97">
        <f t="shared" si="38"/>
        <v>0</v>
      </c>
      <c r="F72" s="200">
        <f t="shared" si="39"/>
        <v>0</v>
      </c>
      <c r="G72" s="201">
        <f t="shared" si="40"/>
        <v>0</v>
      </c>
      <c r="H72" s="97">
        <f t="shared" si="41"/>
        <v>0</v>
      </c>
      <c r="I72" s="200">
        <f t="shared" si="42"/>
        <v>0</v>
      </c>
      <c r="J72" s="201">
        <f t="shared" si="43"/>
        <v>0</v>
      </c>
      <c r="K72" s="90">
        <f t="shared" si="44"/>
        <v>0</v>
      </c>
      <c r="L72" s="125">
        <f t="shared" si="45"/>
        <v>0</v>
      </c>
      <c r="M72" s="125">
        <f t="shared" si="46"/>
        <v>0</v>
      </c>
      <c r="N72" s="98">
        <f t="shared" si="47"/>
        <v>0</v>
      </c>
      <c r="O72" s="126">
        <f t="shared" si="48"/>
        <v>0</v>
      </c>
      <c r="P72" s="126">
        <f t="shared" si="49"/>
        <v>0</v>
      </c>
      <c r="Q72" s="79"/>
      <c r="R72" s="22">
        <f>COUNTIF('enter-data'!G$8:G$94,'calc.rank'!$A72)</f>
        <v>0</v>
      </c>
      <c r="S72" s="10">
        <f>COUNTIF('enter-data'!H$8:H$94,'calc.rank'!$A72)</f>
        <v>0</v>
      </c>
      <c r="T72" s="30">
        <f>COUNTIF('enter-data'!I$8:I$94,'calc.rank'!$A72)</f>
        <v>0</v>
      </c>
      <c r="U72" s="22">
        <f>COUNTIF('enter-data'!J$8:J$94,'calc.rank'!$A72)</f>
        <v>0</v>
      </c>
      <c r="V72" s="10">
        <f>COUNTIF('enter-data'!K$8:K$94,'calc.rank'!$A72)</f>
        <v>0</v>
      </c>
      <c r="W72" s="30">
        <f>COUNTIF('enter-data'!L$8:L$94,'calc.rank'!$A72)</f>
        <v>0</v>
      </c>
      <c r="X72" s="22">
        <f>COUNTIF('enter-data'!M$8:M$94,'calc.rank'!$A72)</f>
        <v>0</v>
      </c>
      <c r="Y72" s="10">
        <f>COUNTIF('enter-data'!N$8:N$94,'calc.rank'!$A72)</f>
        <v>0</v>
      </c>
      <c r="Z72" s="30">
        <f>COUNTIF('enter-data'!O$8:O$94,'calc.rank'!$A72)</f>
        <v>0</v>
      </c>
      <c r="AA72" s="22">
        <f>COUNTIF('enter-data'!P$8:P$94,'calc.rank'!$A72)</f>
        <v>0</v>
      </c>
      <c r="AB72" s="10">
        <f>COUNTIF('enter-data'!Q$8:Q$94,'calc.rank'!$A72)</f>
        <v>0</v>
      </c>
      <c r="AC72" s="30">
        <f>COUNTIF('enter-data'!R$8:R$94,'calc.rank'!$A72)</f>
        <v>0</v>
      </c>
      <c r="AD72" s="22">
        <f>COUNTIF('enter-data'!S$8:S$94,'calc.rank'!$A72)</f>
        <v>0</v>
      </c>
      <c r="AE72" s="10">
        <f>COUNTIF('enter-data'!T$8:T$94,'calc.rank'!$A72)</f>
        <v>0</v>
      </c>
      <c r="AF72" s="30">
        <f>COUNTIF('enter-data'!U$8:U$94,'calc.rank'!$A72)</f>
        <v>0</v>
      </c>
      <c r="AG72" s="22">
        <f>COUNTIF('enter-data'!V$8:V$94,'calc.rank'!$A72)</f>
        <v>0</v>
      </c>
      <c r="AH72" s="10">
        <f>COUNTIF('enter-data'!W$8:W$94,'calc.rank'!$A72)</f>
        <v>0</v>
      </c>
      <c r="AI72" s="30">
        <f>COUNTIF('enter-data'!X$8:X$94,'calc.rank'!$A72)</f>
        <v>0</v>
      </c>
      <c r="AJ72" s="22">
        <f>COUNTIF('enter-data'!Y$8:Y$94,'calc.rank'!$A72)</f>
        <v>0</v>
      </c>
      <c r="AK72" s="10">
        <f>COUNTIF('enter-data'!Z$8:Z$94,'calc.rank'!$A72)</f>
        <v>0</v>
      </c>
      <c r="AL72" s="30">
        <f>COUNTIF('enter-data'!AA$8:AA$94,'calc.rank'!$A72)</f>
        <v>0</v>
      </c>
      <c r="AM72" s="22">
        <f>COUNTIF('enter-data'!AB$8:AB$94,'calc.rank'!$A72)</f>
        <v>0</v>
      </c>
      <c r="AN72" s="10">
        <f>COUNTIF('enter-data'!AC$8:AC$94,'calc.rank'!$A72)</f>
        <v>0</v>
      </c>
      <c r="AO72" s="30">
        <f>COUNTIF('enter-data'!AD$8:AD$94,'calc.rank'!$A72)</f>
        <v>0</v>
      </c>
      <c r="AP72" s="22">
        <f>COUNTIF('enter-data'!AE$8:AE$94,'calc.rank'!$A72)</f>
        <v>0</v>
      </c>
      <c r="AQ72" s="10">
        <f>COUNTIF('enter-data'!AF$8:AF$94,'calc.rank'!$A72)</f>
        <v>0</v>
      </c>
      <c r="AR72" s="23">
        <f>COUNTIF('enter-data'!AG$8:AG$94,'calc.rank'!$A72)</f>
        <v>0</v>
      </c>
      <c r="AS72" s="331"/>
      <c r="AT72" s="22">
        <f>COUNTIF('enter-data'!AI$8:AI$94,'calc.rank'!$A72)</f>
        <v>0</v>
      </c>
      <c r="AU72" s="10">
        <f>COUNTIF('enter-data'!AJ$8:AJ$94,'calc.rank'!$A72)</f>
        <v>0</v>
      </c>
      <c r="AV72" s="30">
        <f>COUNTIF('enter-data'!AK$8:AK$94,'calc.rank'!$A72)</f>
        <v>0</v>
      </c>
      <c r="AW72" s="22">
        <f>COUNTIF('enter-data'!AL$8:AL$94,'calc.rank'!$A72)</f>
        <v>0</v>
      </c>
      <c r="AX72" s="10">
        <f>COUNTIF('enter-data'!AM$8:AM$94,'calc.rank'!$A72)</f>
        <v>0</v>
      </c>
      <c r="AY72" s="30">
        <f>COUNTIF('enter-data'!AN$8:AN$94,'calc.rank'!$A72)</f>
        <v>0</v>
      </c>
      <c r="AZ72" s="22">
        <f>COUNTIF('enter-data'!AO$8:AO$94,'calc.rank'!$A72)</f>
        <v>0</v>
      </c>
      <c r="BA72" s="10">
        <f>COUNTIF('enter-data'!AP$8:AP$94,'calc.rank'!$A72)</f>
        <v>0</v>
      </c>
      <c r="BB72" s="30">
        <f>COUNTIF('enter-data'!AQ$8:AQ$94,'calc.rank'!$A72)</f>
        <v>0</v>
      </c>
      <c r="BC72" s="22">
        <f>COUNTIF('enter-data'!AR$8:AR$94,'calc.rank'!$A72)</f>
        <v>0</v>
      </c>
      <c r="BD72" s="10">
        <f>COUNTIF('enter-data'!AS$8:AS$94,'calc.rank'!$A72)</f>
        <v>0</v>
      </c>
      <c r="BE72" s="30">
        <f>COUNTIF('enter-data'!AT$8:AT$94,'calc.rank'!$A72)</f>
        <v>0</v>
      </c>
      <c r="BF72" s="22">
        <f>COUNTIF('enter-data'!AU$8:AU$94,'calc.rank'!$A72)</f>
        <v>0</v>
      </c>
      <c r="BG72" s="10">
        <f>COUNTIF('enter-data'!AV$8:AV$94,'calc.rank'!$A72)</f>
        <v>0</v>
      </c>
      <c r="BH72" s="30">
        <f>COUNTIF('enter-data'!AW$8:AW$94,'calc.rank'!$A72)</f>
        <v>0</v>
      </c>
      <c r="BI72" s="22">
        <f>COUNTIF('enter-data'!AX$8:AX$94,'calc.rank'!$A72)</f>
        <v>0</v>
      </c>
      <c r="BJ72" s="10">
        <f>COUNTIF('enter-data'!AY$8:AY$94,'calc.rank'!$A72)</f>
        <v>0</v>
      </c>
      <c r="BK72" s="30">
        <f>COUNTIF('enter-data'!AZ$8:AZ$94,'calc.rank'!$A72)</f>
        <v>0</v>
      </c>
      <c r="BL72" s="22">
        <f>COUNTIF('enter-data'!BA$8:BA$94,'calc.rank'!$A72)</f>
        <v>0</v>
      </c>
      <c r="BM72" s="10">
        <f>COUNTIF('enter-data'!BB$8:BB$94,'calc.rank'!$A72)</f>
        <v>0</v>
      </c>
      <c r="BN72" s="30">
        <f>COUNTIF('enter-data'!BC$8:BC$94,'calc.rank'!$A72)</f>
        <v>0</v>
      </c>
      <c r="BO72" s="22">
        <f>COUNTIF('enter-data'!BD$8:BD$94,'calc.rank'!$A72)</f>
        <v>0</v>
      </c>
      <c r="BP72" s="10">
        <f>COUNTIF('enter-data'!BE$8:BE$94,'calc.rank'!$A72)</f>
        <v>0</v>
      </c>
      <c r="BQ72" s="30">
        <f>COUNTIF('enter-data'!BF$8:BF$94,'calc.rank'!$A72)</f>
        <v>0</v>
      </c>
      <c r="BR72" s="22">
        <f>COUNTIF('enter-data'!BG$8:BG$94,'calc.rank'!$A72)</f>
        <v>0</v>
      </c>
      <c r="BS72" s="10">
        <f>COUNTIF('enter-data'!BH$8:BH$94,'calc.rank'!$A72)</f>
        <v>0</v>
      </c>
      <c r="BT72" s="23">
        <f>COUNTIF('enter-data'!BI$8:BI$94,'calc.rank'!$A72)</f>
        <v>0</v>
      </c>
    </row>
    <row r="73" spans="1:72" ht="18" customHeight="1" x14ac:dyDescent="0.25">
      <c r="A73" s="115" t="s">
        <v>292</v>
      </c>
      <c r="B73" s="49"/>
      <c r="C73" s="117" t="s">
        <v>293</v>
      </c>
      <c r="D73" s="108"/>
      <c r="E73" s="97">
        <f t="shared" si="38"/>
        <v>0</v>
      </c>
      <c r="F73" s="200">
        <f t="shared" si="39"/>
        <v>0</v>
      </c>
      <c r="G73" s="201">
        <f t="shared" si="40"/>
        <v>0</v>
      </c>
      <c r="H73" s="97">
        <f t="shared" si="41"/>
        <v>0</v>
      </c>
      <c r="I73" s="200">
        <f t="shared" si="42"/>
        <v>0</v>
      </c>
      <c r="J73" s="201">
        <f t="shared" si="43"/>
        <v>0</v>
      </c>
      <c r="K73" s="90">
        <f t="shared" si="44"/>
        <v>0</v>
      </c>
      <c r="L73" s="125">
        <f t="shared" si="45"/>
        <v>0</v>
      </c>
      <c r="M73" s="125">
        <f t="shared" si="46"/>
        <v>0</v>
      </c>
      <c r="N73" s="98">
        <f t="shared" si="47"/>
        <v>0</v>
      </c>
      <c r="O73" s="126">
        <f t="shared" si="48"/>
        <v>0</v>
      </c>
      <c r="P73" s="126">
        <f t="shared" si="49"/>
        <v>0</v>
      </c>
      <c r="Q73" s="78"/>
      <c r="R73" s="22">
        <f>COUNTIF('enter-data'!G$8:G$94,'calc.rank'!$A73)</f>
        <v>0</v>
      </c>
      <c r="S73" s="10">
        <f>COUNTIF('enter-data'!H$8:H$94,'calc.rank'!$A73)</f>
        <v>0</v>
      </c>
      <c r="T73" s="30">
        <f>COUNTIF('enter-data'!I$8:I$94,'calc.rank'!$A73)</f>
        <v>0</v>
      </c>
      <c r="U73" s="22">
        <f>COUNTIF('enter-data'!J$8:J$94,'calc.rank'!$A73)</f>
        <v>0</v>
      </c>
      <c r="V73" s="10">
        <f>COUNTIF('enter-data'!K$8:K$94,'calc.rank'!$A73)</f>
        <v>0</v>
      </c>
      <c r="W73" s="30">
        <f>COUNTIF('enter-data'!L$8:L$94,'calc.rank'!$A73)</f>
        <v>0</v>
      </c>
      <c r="X73" s="22">
        <f>COUNTIF('enter-data'!M$8:M$94,'calc.rank'!$A73)</f>
        <v>0</v>
      </c>
      <c r="Y73" s="10">
        <f>COUNTIF('enter-data'!N$8:N$94,'calc.rank'!$A73)</f>
        <v>0</v>
      </c>
      <c r="Z73" s="30">
        <f>COUNTIF('enter-data'!O$8:O$94,'calc.rank'!$A73)</f>
        <v>0</v>
      </c>
      <c r="AA73" s="22">
        <f>COUNTIF('enter-data'!P$8:P$94,'calc.rank'!$A73)</f>
        <v>0</v>
      </c>
      <c r="AB73" s="10">
        <f>COUNTIF('enter-data'!Q$8:Q$94,'calc.rank'!$A73)</f>
        <v>0</v>
      </c>
      <c r="AC73" s="30">
        <f>COUNTIF('enter-data'!R$8:R$94,'calc.rank'!$A73)</f>
        <v>0</v>
      </c>
      <c r="AD73" s="22">
        <f>COUNTIF('enter-data'!S$8:S$94,'calc.rank'!$A73)</f>
        <v>0</v>
      </c>
      <c r="AE73" s="10">
        <f>COUNTIF('enter-data'!T$8:T$94,'calc.rank'!$A73)</f>
        <v>0</v>
      </c>
      <c r="AF73" s="30">
        <f>COUNTIF('enter-data'!U$8:U$94,'calc.rank'!$A73)</f>
        <v>0</v>
      </c>
      <c r="AG73" s="22">
        <f>COUNTIF('enter-data'!V$8:V$94,'calc.rank'!$A73)</f>
        <v>0</v>
      </c>
      <c r="AH73" s="10">
        <f>COUNTIF('enter-data'!W$8:W$94,'calc.rank'!$A73)</f>
        <v>0</v>
      </c>
      <c r="AI73" s="30">
        <f>COUNTIF('enter-data'!X$8:X$94,'calc.rank'!$A73)</f>
        <v>0</v>
      </c>
      <c r="AJ73" s="22">
        <f>COUNTIF('enter-data'!Y$8:Y$94,'calc.rank'!$A73)</f>
        <v>0</v>
      </c>
      <c r="AK73" s="10">
        <f>COUNTIF('enter-data'!Z$8:Z$94,'calc.rank'!$A73)</f>
        <v>0</v>
      </c>
      <c r="AL73" s="30">
        <f>COUNTIF('enter-data'!AA$8:AA$94,'calc.rank'!$A73)</f>
        <v>0</v>
      </c>
      <c r="AM73" s="22">
        <f>COUNTIF('enter-data'!AB$8:AB$94,'calc.rank'!$A73)</f>
        <v>0</v>
      </c>
      <c r="AN73" s="10">
        <f>COUNTIF('enter-data'!AC$8:AC$94,'calc.rank'!$A73)</f>
        <v>0</v>
      </c>
      <c r="AO73" s="30">
        <f>COUNTIF('enter-data'!AD$8:AD$94,'calc.rank'!$A73)</f>
        <v>0</v>
      </c>
      <c r="AP73" s="22">
        <f>COUNTIF('enter-data'!AE$8:AE$94,'calc.rank'!$A73)</f>
        <v>0</v>
      </c>
      <c r="AQ73" s="10">
        <f>COUNTIF('enter-data'!AF$8:AF$94,'calc.rank'!$A73)</f>
        <v>0</v>
      </c>
      <c r="AR73" s="23">
        <f>COUNTIF('enter-data'!AG$8:AG$94,'calc.rank'!$A73)</f>
        <v>0</v>
      </c>
      <c r="AS73" s="331"/>
      <c r="AT73" s="22">
        <f>COUNTIF('enter-data'!AI$8:AI$94,'calc.rank'!$A73)</f>
        <v>0</v>
      </c>
      <c r="AU73" s="10">
        <f>COUNTIF('enter-data'!AJ$8:AJ$94,'calc.rank'!$A73)</f>
        <v>0</v>
      </c>
      <c r="AV73" s="30">
        <f>COUNTIF('enter-data'!AK$8:AK$94,'calc.rank'!$A73)</f>
        <v>0</v>
      </c>
      <c r="AW73" s="22">
        <f>COUNTIF('enter-data'!AL$8:AL$94,'calc.rank'!$A73)</f>
        <v>0</v>
      </c>
      <c r="AX73" s="10">
        <f>COUNTIF('enter-data'!AM$8:AM$94,'calc.rank'!$A73)</f>
        <v>0</v>
      </c>
      <c r="AY73" s="30">
        <f>COUNTIF('enter-data'!AN$8:AN$94,'calc.rank'!$A73)</f>
        <v>0</v>
      </c>
      <c r="AZ73" s="22">
        <f>COUNTIF('enter-data'!AO$8:AO$94,'calc.rank'!$A73)</f>
        <v>0</v>
      </c>
      <c r="BA73" s="10">
        <f>COUNTIF('enter-data'!AP$8:AP$94,'calc.rank'!$A73)</f>
        <v>0</v>
      </c>
      <c r="BB73" s="30">
        <f>COUNTIF('enter-data'!AQ$8:AQ$94,'calc.rank'!$A73)</f>
        <v>0</v>
      </c>
      <c r="BC73" s="22">
        <f>COUNTIF('enter-data'!AR$8:AR$94,'calc.rank'!$A73)</f>
        <v>0</v>
      </c>
      <c r="BD73" s="10">
        <f>COUNTIF('enter-data'!AS$8:AS$94,'calc.rank'!$A73)</f>
        <v>0</v>
      </c>
      <c r="BE73" s="30">
        <f>COUNTIF('enter-data'!AT$8:AT$94,'calc.rank'!$A73)</f>
        <v>0</v>
      </c>
      <c r="BF73" s="22">
        <f>COUNTIF('enter-data'!AU$8:AU$94,'calc.rank'!$A73)</f>
        <v>0</v>
      </c>
      <c r="BG73" s="10">
        <f>COUNTIF('enter-data'!AV$8:AV$94,'calc.rank'!$A73)</f>
        <v>0</v>
      </c>
      <c r="BH73" s="30">
        <f>COUNTIF('enter-data'!AW$8:AW$94,'calc.rank'!$A73)</f>
        <v>0</v>
      </c>
      <c r="BI73" s="22">
        <f>COUNTIF('enter-data'!AX$8:AX$94,'calc.rank'!$A73)</f>
        <v>0</v>
      </c>
      <c r="BJ73" s="10">
        <f>COUNTIF('enter-data'!AY$8:AY$94,'calc.rank'!$A73)</f>
        <v>0</v>
      </c>
      <c r="BK73" s="30">
        <f>COUNTIF('enter-data'!AZ$8:AZ$94,'calc.rank'!$A73)</f>
        <v>0</v>
      </c>
      <c r="BL73" s="22">
        <f>COUNTIF('enter-data'!BA$8:BA$94,'calc.rank'!$A73)</f>
        <v>0</v>
      </c>
      <c r="BM73" s="10">
        <f>COUNTIF('enter-data'!BB$8:BB$94,'calc.rank'!$A73)</f>
        <v>0</v>
      </c>
      <c r="BN73" s="30">
        <f>COUNTIF('enter-data'!BC$8:BC$94,'calc.rank'!$A73)</f>
        <v>0</v>
      </c>
      <c r="BO73" s="22">
        <f>COUNTIF('enter-data'!BD$8:BD$94,'calc.rank'!$A73)</f>
        <v>0</v>
      </c>
      <c r="BP73" s="10">
        <f>COUNTIF('enter-data'!BE$8:BE$94,'calc.rank'!$A73)</f>
        <v>0</v>
      </c>
      <c r="BQ73" s="30">
        <f>COUNTIF('enter-data'!BF$8:BF$94,'calc.rank'!$A73)</f>
        <v>0</v>
      </c>
      <c r="BR73" s="22">
        <f>COUNTIF('enter-data'!BG$8:BG$94,'calc.rank'!$A73)</f>
        <v>0</v>
      </c>
      <c r="BS73" s="10">
        <f>COUNTIF('enter-data'!BH$8:BH$94,'calc.rank'!$A73)</f>
        <v>0</v>
      </c>
      <c r="BT73" s="23">
        <f>COUNTIF('enter-data'!BI$8:BI$94,'calc.rank'!$A73)</f>
        <v>0</v>
      </c>
    </row>
    <row r="74" spans="1:72" ht="18" customHeight="1" x14ac:dyDescent="0.25">
      <c r="A74" s="115" t="s">
        <v>307</v>
      </c>
      <c r="B74" s="49"/>
      <c r="C74" s="117" t="s">
        <v>308</v>
      </c>
      <c r="D74" s="108"/>
      <c r="E74" s="97">
        <f t="shared" si="38"/>
        <v>0</v>
      </c>
      <c r="F74" s="200">
        <f t="shared" si="39"/>
        <v>0</v>
      </c>
      <c r="G74" s="201">
        <f t="shared" si="40"/>
        <v>0</v>
      </c>
      <c r="H74" s="97">
        <f t="shared" si="41"/>
        <v>0</v>
      </c>
      <c r="I74" s="200">
        <f t="shared" si="42"/>
        <v>0</v>
      </c>
      <c r="J74" s="201">
        <f t="shared" si="43"/>
        <v>0</v>
      </c>
      <c r="K74" s="90">
        <f t="shared" si="44"/>
        <v>0</v>
      </c>
      <c r="L74" s="125">
        <f t="shared" si="45"/>
        <v>0</v>
      </c>
      <c r="M74" s="125">
        <f t="shared" si="46"/>
        <v>0</v>
      </c>
      <c r="N74" s="98">
        <f t="shared" si="47"/>
        <v>0</v>
      </c>
      <c r="O74" s="126">
        <f t="shared" si="48"/>
        <v>0</v>
      </c>
      <c r="P74" s="126">
        <f t="shared" si="49"/>
        <v>0</v>
      </c>
      <c r="Q74" s="78"/>
      <c r="R74" s="22">
        <f>COUNTIF('enter-data'!G$8:G$94,'calc.rank'!$A74)</f>
        <v>0</v>
      </c>
      <c r="S74" s="10">
        <f>COUNTIF('enter-data'!H$8:H$94,'calc.rank'!$A74)</f>
        <v>0</v>
      </c>
      <c r="T74" s="30">
        <f>COUNTIF('enter-data'!I$8:I$94,'calc.rank'!$A74)</f>
        <v>0</v>
      </c>
      <c r="U74" s="22">
        <f>COUNTIF('enter-data'!J$8:J$94,'calc.rank'!$A74)</f>
        <v>0</v>
      </c>
      <c r="V74" s="10">
        <f>COUNTIF('enter-data'!K$8:K$94,'calc.rank'!$A74)</f>
        <v>0</v>
      </c>
      <c r="W74" s="30">
        <f>COUNTIF('enter-data'!L$8:L$94,'calc.rank'!$A74)</f>
        <v>0</v>
      </c>
      <c r="X74" s="22">
        <f>COUNTIF('enter-data'!M$8:M$94,'calc.rank'!$A74)</f>
        <v>0</v>
      </c>
      <c r="Y74" s="10">
        <f>COUNTIF('enter-data'!N$8:N$94,'calc.rank'!$A74)</f>
        <v>0</v>
      </c>
      <c r="Z74" s="30">
        <f>COUNTIF('enter-data'!O$8:O$94,'calc.rank'!$A74)</f>
        <v>0</v>
      </c>
      <c r="AA74" s="22">
        <f>COUNTIF('enter-data'!P$8:P$94,'calc.rank'!$A74)</f>
        <v>0</v>
      </c>
      <c r="AB74" s="10">
        <f>COUNTIF('enter-data'!Q$8:Q$94,'calc.rank'!$A74)</f>
        <v>0</v>
      </c>
      <c r="AC74" s="30">
        <f>COUNTIF('enter-data'!R$8:R$94,'calc.rank'!$A74)</f>
        <v>0</v>
      </c>
      <c r="AD74" s="22">
        <f>COUNTIF('enter-data'!S$8:S$94,'calc.rank'!$A74)</f>
        <v>0</v>
      </c>
      <c r="AE74" s="10">
        <f>COUNTIF('enter-data'!T$8:T$94,'calc.rank'!$A74)</f>
        <v>0</v>
      </c>
      <c r="AF74" s="30">
        <f>COUNTIF('enter-data'!U$8:U$94,'calc.rank'!$A74)</f>
        <v>0</v>
      </c>
      <c r="AG74" s="22">
        <f>COUNTIF('enter-data'!V$8:V$94,'calc.rank'!$A74)</f>
        <v>0</v>
      </c>
      <c r="AH74" s="10">
        <f>COUNTIF('enter-data'!W$8:W$94,'calc.rank'!$A74)</f>
        <v>0</v>
      </c>
      <c r="AI74" s="30">
        <f>COUNTIF('enter-data'!X$8:X$94,'calc.rank'!$A74)</f>
        <v>0</v>
      </c>
      <c r="AJ74" s="22">
        <f>COUNTIF('enter-data'!Y$8:Y$94,'calc.rank'!$A74)</f>
        <v>0</v>
      </c>
      <c r="AK74" s="10">
        <f>COUNTIF('enter-data'!Z$8:Z$94,'calc.rank'!$A74)</f>
        <v>0</v>
      </c>
      <c r="AL74" s="30">
        <f>COUNTIF('enter-data'!AA$8:AA$94,'calc.rank'!$A74)</f>
        <v>0</v>
      </c>
      <c r="AM74" s="22">
        <f>COUNTIF('enter-data'!AB$8:AB$94,'calc.rank'!$A74)</f>
        <v>0</v>
      </c>
      <c r="AN74" s="10">
        <f>COUNTIF('enter-data'!AC$8:AC$94,'calc.rank'!$A74)</f>
        <v>0</v>
      </c>
      <c r="AO74" s="30">
        <f>COUNTIF('enter-data'!AD$8:AD$94,'calc.rank'!$A74)</f>
        <v>0</v>
      </c>
      <c r="AP74" s="22">
        <f>COUNTIF('enter-data'!AE$8:AE$94,'calc.rank'!$A74)</f>
        <v>0</v>
      </c>
      <c r="AQ74" s="10">
        <f>COUNTIF('enter-data'!AF$8:AF$94,'calc.rank'!$A74)</f>
        <v>0</v>
      </c>
      <c r="AR74" s="23">
        <f>COUNTIF('enter-data'!AG$8:AG$94,'calc.rank'!$A74)</f>
        <v>0</v>
      </c>
      <c r="AS74" s="331"/>
      <c r="AT74" s="22">
        <f>COUNTIF('enter-data'!AI$8:AI$94,'calc.rank'!$A74)</f>
        <v>0</v>
      </c>
      <c r="AU74" s="10">
        <f>COUNTIF('enter-data'!AJ$8:AJ$94,'calc.rank'!$A74)</f>
        <v>0</v>
      </c>
      <c r="AV74" s="30">
        <f>COUNTIF('enter-data'!AK$8:AK$94,'calc.rank'!$A74)</f>
        <v>0</v>
      </c>
      <c r="AW74" s="22">
        <f>COUNTIF('enter-data'!AL$8:AL$94,'calc.rank'!$A74)</f>
        <v>0</v>
      </c>
      <c r="AX74" s="10">
        <f>COUNTIF('enter-data'!AM$8:AM$94,'calc.rank'!$A74)</f>
        <v>0</v>
      </c>
      <c r="AY74" s="30">
        <f>COUNTIF('enter-data'!AN$8:AN$94,'calc.rank'!$A74)</f>
        <v>0</v>
      </c>
      <c r="AZ74" s="22">
        <f>COUNTIF('enter-data'!AO$8:AO$94,'calc.rank'!$A74)</f>
        <v>0</v>
      </c>
      <c r="BA74" s="10">
        <f>COUNTIF('enter-data'!AP$8:AP$94,'calc.rank'!$A74)</f>
        <v>0</v>
      </c>
      <c r="BB74" s="30">
        <f>COUNTIF('enter-data'!AQ$8:AQ$94,'calc.rank'!$A74)</f>
        <v>0</v>
      </c>
      <c r="BC74" s="22">
        <f>COUNTIF('enter-data'!AR$8:AR$94,'calc.rank'!$A74)</f>
        <v>0</v>
      </c>
      <c r="BD74" s="10">
        <f>COUNTIF('enter-data'!AS$8:AS$94,'calc.rank'!$A74)</f>
        <v>0</v>
      </c>
      <c r="BE74" s="30">
        <f>COUNTIF('enter-data'!AT$8:AT$94,'calc.rank'!$A74)</f>
        <v>0</v>
      </c>
      <c r="BF74" s="22">
        <f>COUNTIF('enter-data'!AU$8:AU$94,'calc.rank'!$A74)</f>
        <v>0</v>
      </c>
      <c r="BG74" s="10">
        <f>COUNTIF('enter-data'!AV$8:AV$94,'calc.rank'!$A74)</f>
        <v>0</v>
      </c>
      <c r="BH74" s="30">
        <f>COUNTIF('enter-data'!AW$8:AW$94,'calc.rank'!$A74)</f>
        <v>0</v>
      </c>
      <c r="BI74" s="22">
        <f>COUNTIF('enter-data'!AX$8:AX$94,'calc.rank'!$A74)</f>
        <v>0</v>
      </c>
      <c r="BJ74" s="10">
        <f>COUNTIF('enter-data'!AY$8:AY$94,'calc.rank'!$A74)</f>
        <v>0</v>
      </c>
      <c r="BK74" s="30">
        <f>COUNTIF('enter-data'!AZ$8:AZ$94,'calc.rank'!$A74)</f>
        <v>0</v>
      </c>
      <c r="BL74" s="22">
        <f>COUNTIF('enter-data'!BA$8:BA$94,'calc.rank'!$A74)</f>
        <v>0</v>
      </c>
      <c r="BM74" s="10">
        <f>COUNTIF('enter-data'!BB$8:BB$94,'calc.rank'!$A74)</f>
        <v>0</v>
      </c>
      <c r="BN74" s="30">
        <f>COUNTIF('enter-data'!BC$8:BC$94,'calc.rank'!$A74)</f>
        <v>0</v>
      </c>
      <c r="BO74" s="22">
        <f>COUNTIF('enter-data'!BD$8:BD$94,'calc.rank'!$A74)</f>
        <v>0</v>
      </c>
      <c r="BP74" s="10">
        <f>COUNTIF('enter-data'!BE$8:BE$94,'calc.rank'!$A74)</f>
        <v>0</v>
      </c>
      <c r="BQ74" s="30">
        <f>COUNTIF('enter-data'!BF$8:BF$94,'calc.rank'!$A74)</f>
        <v>0</v>
      </c>
      <c r="BR74" s="22">
        <f>COUNTIF('enter-data'!BG$8:BG$94,'calc.rank'!$A74)</f>
        <v>0</v>
      </c>
      <c r="BS74" s="10">
        <f>COUNTIF('enter-data'!BH$8:BH$94,'calc.rank'!$A74)</f>
        <v>0</v>
      </c>
      <c r="BT74" s="23">
        <f>COUNTIF('enter-data'!BI$8:BI$94,'calc.rank'!$A74)</f>
        <v>0</v>
      </c>
    </row>
    <row r="75" spans="1:72" ht="18" customHeight="1" x14ac:dyDescent="0.25">
      <c r="A75" s="115" t="s">
        <v>13</v>
      </c>
      <c r="B75" s="49"/>
      <c r="C75" s="118" t="s">
        <v>245</v>
      </c>
      <c r="D75" s="109"/>
      <c r="E75" s="99">
        <f t="shared" si="38"/>
        <v>0</v>
      </c>
      <c r="F75" s="202">
        <f t="shared" si="39"/>
        <v>0</v>
      </c>
      <c r="G75" s="203">
        <f t="shared" si="40"/>
        <v>0</v>
      </c>
      <c r="H75" s="99">
        <f t="shared" si="41"/>
        <v>0</v>
      </c>
      <c r="I75" s="202">
        <f t="shared" si="42"/>
        <v>0</v>
      </c>
      <c r="J75" s="203">
        <f t="shared" si="43"/>
        <v>0</v>
      </c>
      <c r="K75" s="89">
        <f t="shared" si="44"/>
        <v>0</v>
      </c>
      <c r="L75" s="127">
        <f t="shared" si="45"/>
        <v>0</v>
      </c>
      <c r="M75" s="127">
        <f t="shared" si="46"/>
        <v>0</v>
      </c>
      <c r="N75" s="100">
        <f t="shared" si="47"/>
        <v>0</v>
      </c>
      <c r="O75" s="128">
        <f t="shared" si="48"/>
        <v>0</v>
      </c>
      <c r="P75" s="128">
        <f t="shared" si="49"/>
        <v>0</v>
      </c>
      <c r="Q75" s="79"/>
      <c r="R75" s="22">
        <f>COUNTIF('enter-data'!G$8:G$94,'calc.rank'!$A75)</f>
        <v>0</v>
      </c>
      <c r="S75" s="10">
        <f>COUNTIF('enter-data'!H$8:H$94,'calc.rank'!$A75)</f>
        <v>0</v>
      </c>
      <c r="T75" s="30">
        <f>COUNTIF('enter-data'!I$8:I$94,'calc.rank'!$A75)</f>
        <v>0</v>
      </c>
      <c r="U75" s="22">
        <f>COUNTIF('enter-data'!J$8:J$94,'calc.rank'!$A75)</f>
        <v>0</v>
      </c>
      <c r="V75" s="10">
        <f>COUNTIF('enter-data'!K$8:K$94,'calc.rank'!$A75)</f>
        <v>0</v>
      </c>
      <c r="W75" s="30">
        <f>COUNTIF('enter-data'!L$8:L$94,'calc.rank'!$A75)</f>
        <v>0</v>
      </c>
      <c r="X75" s="22">
        <f>COUNTIF('enter-data'!M$8:M$94,'calc.rank'!$A75)</f>
        <v>0</v>
      </c>
      <c r="Y75" s="10">
        <f>COUNTIF('enter-data'!N$8:N$94,'calc.rank'!$A75)</f>
        <v>0</v>
      </c>
      <c r="Z75" s="30">
        <f>COUNTIF('enter-data'!O$8:O$94,'calc.rank'!$A75)</f>
        <v>0</v>
      </c>
      <c r="AA75" s="22">
        <f>COUNTIF('enter-data'!P$8:P$94,'calc.rank'!$A75)</f>
        <v>0</v>
      </c>
      <c r="AB75" s="10">
        <f>COUNTIF('enter-data'!Q$8:Q$94,'calc.rank'!$A75)</f>
        <v>0</v>
      </c>
      <c r="AC75" s="30">
        <f>COUNTIF('enter-data'!R$8:R$94,'calc.rank'!$A75)</f>
        <v>0</v>
      </c>
      <c r="AD75" s="22">
        <f>COUNTIF('enter-data'!S$8:S$94,'calc.rank'!$A75)</f>
        <v>0</v>
      </c>
      <c r="AE75" s="10">
        <f>COUNTIF('enter-data'!T$8:T$94,'calc.rank'!$A75)</f>
        <v>0</v>
      </c>
      <c r="AF75" s="30">
        <f>COUNTIF('enter-data'!U$8:U$94,'calc.rank'!$A75)</f>
        <v>0</v>
      </c>
      <c r="AG75" s="22">
        <f>COUNTIF('enter-data'!V$8:V$94,'calc.rank'!$A75)</f>
        <v>0</v>
      </c>
      <c r="AH75" s="10">
        <f>COUNTIF('enter-data'!W$8:W$94,'calc.rank'!$A75)</f>
        <v>0</v>
      </c>
      <c r="AI75" s="30">
        <f>COUNTIF('enter-data'!X$8:X$94,'calc.rank'!$A75)</f>
        <v>0</v>
      </c>
      <c r="AJ75" s="22">
        <f>COUNTIF('enter-data'!Y$8:Y$94,'calc.rank'!$A75)</f>
        <v>0</v>
      </c>
      <c r="AK75" s="10">
        <f>COUNTIF('enter-data'!Z$8:Z$94,'calc.rank'!$A75)</f>
        <v>0</v>
      </c>
      <c r="AL75" s="30">
        <f>COUNTIF('enter-data'!AA$8:AA$94,'calc.rank'!$A75)</f>
        <v>0</v>
      </c>
      <c r="AM75" s="22">
        <f>COUNTIF('enter-data'!AB$8:AB$94,'calc.rank'!$A75)</f>
        <v>0</v>
      </c>
      <c r="AN75" s="10">
        <f>COUNTIF('enter-data'!AC$8:AC$94,'calc.rank'!$A75)</f>
        <v>0</v>
      </c>
      <c r="AO75" s="30">
        <f>COUNTIF('enter-data'!AD$8:AD$94,'calc.rank'!$A75)</f>
        <v>0</v>
      </c>
      <c r="AP75" s="22">
        <f>COUNTIF('enter-data'!AE$8:AE$94,'calc.rank'!$A75)</f>
        <v>0</v>
      </c>
      <c r="AQ75" s="10">
        <f>COUNTIF('enter-data'!AF$8:AF$94,'calc.rank'!$A75)</f>
        <v>0</v>
      </c>
      <c r="AR75" s="23">
        <f>COUNTIF('enter-data'!AG$8:AG$94,'calc.rank'!$A75)</f>
        <v>0</v>
      </c>
      <c r="AS75" s="331"/>
      <c r="AT75" s="22">
        <f>COUNTIF('enter-data'!AI$8:AI$94,'calc.rank'!$A75)</f>
        <v>0</v>
      </c>
      <c r="AU75" s="10">
        <f>COUNTIF('enter-data'!AJ$8:AJ$94,'calc.rank'!$A75)</f>
        <v>0</v>
      </c>
      <c r="AV75" s="30">
        <f>COUNTIF('enter-data'!AK$8:AK$94,'calc.rank'!$A75)</f>
        <v>0</v>
      </c>
      <c r="AW75" s="22">
        <f>COUNTIF('enter-data'!AL$8:AL$94,'calc.rank'!$A75)</f>
        <v>0</v>
      </c>
      <c r="AX75" s="10">
        <f>COUNTIF('enter-data'!AM$8:AM$94,'calc.rank'!$A75)</f>
        <v>0</v>
      </c>
      <c r="AY75" s="30">
        <f>COUNTIF('enter-data'!AN$8:AN$94,'calc.rank'!$A75)</f>
        <v>0</v>
      </c>
      <c r="AZ75" s="22">
        <f>COUNTIF('enter-data'!AO$8:AO$94,'calc.rank'!$A75)</f>
        <v>0</v>
      </c>
      <c r="BA75" s="10">
        <f>COUNTIF('enter-data'!AP$8:AP$94,'calc.rank'!$A75)</f>
        <v>0</v>
      </c>
      <c r="BB75" s="30">
        <f>COUNTIF('enter-data'!AQ$8:AQ$94,'calc.rank'!$A75)</f>
        <v>0</v>
      </c>
      <c r="BC75" s="22">
        <f>COUNTIF('enter-data'!AR$8:AR$94,'calc.rank'!$A75)</f>
        <v>0</v>
      </c>
      <c r="BD75" s="10">
        <f>COUNTIF('enter-data'!AS$8:AS$94,'calc.rank'!$A75)</f>
        <v>0</v>
      </c>
      <c r="BE75" s="30">
        <f>COUNTIF('enter-data'!AT$8:AT$94,'calc.rank'!$A75)</f>
        <v>0</v>
      </c>
      <c r="BF75" s="22">
        <f>COUNTIF('enter-data'!AU$8:AU$94,'calc.rank'!$A75)</f>
        <v>0</v>
      </c>
      <c r="BG75" s="10">
        <f>COUNTIF('enter-data'!AV$8:AV$94,'calc.rank'!$A75)</f>
        <v>0</v>
      </c>
      <c r="BH75" s="30">
        <f>COUNTIF('enter-data'!AW$8:AW$94,'calc.rank'!$A75)</f>
        <v>0</v>
      </c>
      <c r="BI75" s="22">
        <f>COUNTIF('enter-data'!AX$8:AX$94,'calc.rank'!$A75)</f>
        <v>0</v>
      </c>
      <c r="BJ75" s="10">
        <f>COUNTIF('enter-data'!AY$8:AY$94,'calc.rank'!$A75)</f>
        <v>0</v>
      </c>
      <c r="BK75" s="30">
        <f>COUNTIF('enter-data'!AZ$8:AZ$94,'calc.rank'!$A75)</f>
        <v>0</v>
      </c>
      <c r="BL75" s="22">
        <f>COUNTIF('enter-data'!BA$8:BA$94,'calc.rank'!$A75)</f>
        <v>0</v>
      </c>
      <c r="BM75" s="10">
        <f>COUNTIF('enter-data'!BB$8:BB$94,'calc.rank'!$A75)</f>
        <v>0</v>
      </c>
      <c r="BN75" s="30">
        <f>COUNTIF('enter-data'!BC$8:BC$94,'calc.rank'!$A75)</f>
        <v>0</v>
      </c>
      <c r="BO75" s="22">
        <f>COUNTIF('enter-data'!BD$8:BD$94,'calc.rank'!$A75)</f>
        <v>0</v>
      </c>
      <c r="BP75" s="10">
        <f>COUNTIF('enter-data'!BE$8:BE$94,'calc.rank'!$A75)</f>
        <v>0</v>
      </c>
      <c r="BQ75" s="30">
        <f>COUNTIF('enter-data'!BF$8:BF$94,'calc.rank'!$A75)</f>
        <v>0</v>
      </c>
      <c r="BR75" s="22">
        <f>COUNTIF('enter-data'!BG$8:BG$94,'calc.rank'!$A75)</f>
        <v>0</v>
      </c>
      <c r="BS75" s="10">
        <f>COUNTIF('enter-data'!BH$8:BH$94,'calc.rank'!$A75)</f>
        <v>0</v>
      </c>
      <c r="BT75" s="23">
        <f>COUNTIF('enter-data'!BI$8:BI$94,'calc.rank'!$A75)</f>
        <v>0</v>
      </c>
    </row>
    <row r="76" spans="1:72" ht="18" customHeight="1" x14ac:dyDescent="0.25">
      <c r="A76" s="115" t="s">
        <v>272</v>
      </c>
      <c r="B76" s="49"/>
      <c r="C76" s="117" t="s">
        <v>273</v>
      </c>
      <c r="D76" s="108"/>
      <c r="E76" s="97">
        <f t="shared" si="38"/>
        <v>0</v>
      </c>
      <c r="F76" s="200">
        <f t="shared" si="39"/>
        <v>0</v>
      </c>
      <c r="G76" s="201">
        <f t="shared" si="40"/>
        <v>0</v>
      </c>
      <c r="H76" s="97">
        <f t="shared" si="41"/>
        <v>0</v>
      </c>
      <c r="I76" s="200">
        <f t="shared" si="42"/>
        <v>0</v>
      </c>
      <c r="J76" s="201">
        <f t="shared" si="43"/>
        <v>0</v>
      </c>
      <c r="K76" s="90">
        <f t="shared" si="44"/>
        <v>0</v>
      </c>
      <c r="L76" s="125">
        <f t="shared" si="45"/>
        <v>0</v>
      </c>
      <c r="M76" s="125">
        <f t="shared" si="46"/>
        <v>0</v>
      </c>
      <c r="N76" s="98">
        <f t="shared" si="47"/>
        <v>0</v>
      </c>
      <c r="O76" s="126">
        <f t="shared" si="48"/>
        <v>0</v>
      </c>
      <c r="P76" s="126">
        <f t="shared" si="49"/>
        <v>0</v>
      </c>
      <c r="Q76" s="78"/>
      <c r="R76" s="22">
        <f>COUNTIF('enter-data'!G$8:G$94,'calc.rank'!$A76)</f>
        <v>0</v>
      </c>
      <c r="S76" s="10">
        <f>COUNTIF('enter-data'!H$8:H$94,'calc.rank'!$A76)</f>
        <v>0</v>
      </c>
      <c r="T76" s="30">
        <f>COUNTIF('enter-data'!I$8:I$94,'calc.rank'!$A76)</f>
        <v>0</v>
      </c>
      <c r="U76" s="22">
        <f>COUNTIF('enter-data'!J$8:J$94,'calc.rank'!$A76)</f>
        <v>0</v>
      </c>
      <c r="V76" s="10">
        <f>COUNTIF('enter-data'!K$8:K$94,'calc.rank'!$A76)</f>
        <v>0</v>
      </c>
      <c r="W76" s="30">
        <f>COUNTIF('enter-data'!L$8:L$94,'calc.rank'!$A76)</f>
        <v>0</v>
      </c>
      <c r="X76" s="22">
        <f>COUNTIF('enter-data'!M$8:M$94,'calc.rank'!$A76)</f>
        <v>0</v>
      </c>
      <c r="Y76" s="10">
        <f>COUNTIF('enter-data'!N$8:N$94,'calc.rank'!$A76)</f>
        <v>0</v>
      </c>
      <c r="Z76" s="30">
        <f>COUNTIF('enter-data'!O$8:O$94,'calc.rank'!$A76)</f>
        <v>0</v>
      </c>
      <c r="AA76" s="22">
        <f>COUNTIF('enter-data'!P$8:P$94,'calc.rank'!$A76)</f>
        <v>0</v>
      </c>
      <c r="AB76" s="10">
        <f>COUNTIF('enter-data'!Q$8:Q$94,'calc.rank'!$A76)</f>
        <v>0</v>
      </c>
      <c r="AC76" s="30">
        <f>COUNTIF('enter-data'!R$8:R$94,'calc.rank'!$A76)</f>
        <v>0</v>
      </c>
      <c r="AD76" s="22">
        <f>COUNTIF('enter-data'!S$8:S$94,'calc.rank'!$A76)</f>
        <v>0</v>
      </c>
      <c r="AE76" s="10">
        <f>COUNTIF('enter-data'!T$8:T$94,'calc.rank'!$A76)</f>
        <v>0</v>
      </c>
      <c r="AF76" s="30">
        <f>COUNTIF('enter-data'!U$8:U$94,'calc.rank'!$A76)</f>
        <v>0</v>
      </c>
      <c r="AG76" s="22">
        <f>COUNTIF('enter-data'!V$8:V$94,'calc.rank'!$A76)</f>
        <v>0</v>
      </c>
      <c r="AH76" s="10">
        <f>COUNTIF('enter-data'!W$8:W$94,'calc.rank'!$A76)</f>
        <v>0</v>
      </c>
      <c r="AI76" s="30">
        <f>COUNTIF('enter-data'!X$8:X$94,'calc.rank'!$A76)</f>
        <v>0</v>
      </c>
      <c r="AJ76" s="22">
        <f>COUNTIF('enter-data'!Y$8:Y$94,'calc.rank'!$A76)</f>
        <v>0</v>
      </c>
      <c r="AK76" s="10">
        <f>COUNTIF('enter-data'!Z$8:Z$94,'calc.rank'!$A76)</f>
        <v>0</v>
      </c>
      <c r="AL76" s="30">
        <f>COUNTIF('enter-data'!AA$8:AA$94,'calc.rank'!$A76)</f>
        <v>0</v>
      </c>
      <c r="AM76" s="22">
        <f>COUNTIF('enter-data'!AB$8:AB$94,'calc.rank'!$A76)</f>
        <v>0</v>
      </c>
      <c r="AN76" s="10">
        <f>COUNTIF('enter-data'!AC$8:AC$94,'calc.rank'!$A76)</f>
        <v>0</v>
      </c>
      <c r="AO76" s="30">
        <f>COUNTIF('enter-data'!AD$8:AD$94,'calc.rank'!$A76)</f>
        <v>0</v>
      </c>
      <c r="AP76" s="22">
        <f>COUNTIF('enter-data'!AE$8:AE$94,'calc.rank'!$A76)</f>
        <v>0</v>
      </c>
      <c r="AQ76" s="10">
        <f>COUNTIF('enter-data'!AF$8:AF$94,'calc.rank'!$A76)</f>
        <v>0</v>
      </c>
      <c r="AR76" s="23">
        <f>COUNTIF('enter-data'!AG$8:AG$94,'calc.rank'!$A76)</f>
        <v>0</v>
      </c>
      <c r="AS76" s="331"/>
      <c r="AT76" s="22">
        <f>COUNTIF('enter-data'!AI$8:AI$94,'calc.rank'!$A76)</f>
        <v>0</v>
      </c>
      <c r="AU76" s="10">
        <f>COUNTIF('enter-data'!AJ$8:AJ$94,'calc.rank'!$A76)</f>
        <v>0</v>
      </c>
      <c r="AV76" s="30">
        <f>COUNTIF('enter-data'!AK$8:AK$94,'calc.rank'!$A76)</f>
        <v>0</v>
      </c>
      <c r="AW76" s="22">
        <f>COUNTIF('enter-data'!AL$8:AL$94,'calc.rank'!$A76)</f>
        <v>0</v>
      </c>
      <c r="AX76" s="10">
        <f>COUNTIF('enter-data'!AM$8:AM$94,'calc.rank'!$A76)</f>
        <v>0</v>
      </c>
      <c r="AY76" s="30">
        <f>COUNTIF('enter-data'!AN$8:AN$94,'calc.rank'!$A76)</f>
        <v>0</v>
      </c>
      <c r="AZ76" s="22">
        <f>COUNTIF('enter-data'!AO$8:AO$94,'calc.rank'!$A76)</f>
        <v>0</v>
      </c>
      <c r="BA76" s="10">
        <f>COUNTIF('enter-data'!AP$8:AP$94,'calc.rank'!$A76)</f>
        <v>0</v>
      </c>
      <c r="BB76" s="30">
        <f>COUNTIF('enter-data'!AQ$8:AQ$94,'calc.rank'!$A76)</f>
        <v>0</v>
      </c>
      <c r="BC76" s="22">
        <f>COUNTIF('enter-data'!AR$8:AR$94,'calc.rank'!$A76)</f>
        <v>0</v>
      </c>
      <c r="BD76" s="10">
        <f>COUNTIF('enter-data'!AS$8:AS$94,'calc.rank'!$A76)</f>
        <v>0</v>
      </c>
      <c r="BE76" s="30">
        <f>COUNTIF('enter-data'!AT$8:AT$94,'calc.rank'!$A76)</f>
        <v>0</v>
      </c>
      <c r="BF76" s="22">
        <f>COUNTIF('enter-data'!AU$8:AU$94,'calc.rank'!$A76)</f>
        <v>0</v>
      </c>
      <c r="BG76" s="10">
        <f>COUNTIF('enter-data'!AV$8:AV$94,'calc.rank'!$A76)</f>
        <v>0</v>
      </c>
      <c r="BH76" s="30">
        <f>COUNTIF('enter-data'!AW$8:AW$94,'calc.rank'!$A76)</f>
        <v>0</v>
      </c>
      <c r="BI76" s="22">
        <f>COUNTIF('enter-data'!AX$8:AX$94,'calc.rank'!$A76)</f>
        <v>0</v>
      </c>
      <c r="BJ76" s="10">
        <f>COUNTIF('enter-data'!AY$8:AY$94,'calc.rank'!$A76)</f>
        <v>0</v>
      </c>
      <c r="BK76" s="30">
        <f>COUNTIF('enter-data'!AZ$8:AZ$94,'calc.rank'!$A76)</f>
        <v>0</v>
      </c>
      <c r="BL76" s="22">
        <f>COUNTIF('enter-data'!BA$8:BA$94,'calc.rank'!$A76)</f>
        <v>0</v>
      </c>
      <c r="BM76" s="10">
        <f>COUNTIF('enter-data'!BB$8:BB$94,'calc.rank'!$A76)</f>
        <v>0</v>
      </c>
      <c r="BN76" s="30">
        <f>COUNTIF('enter-data'!BC$8:BC$94,'calc.rank'!$A76)</f>
        <v>0</v>
      </c>
      <c r="BO76" s="22">
        <f>COUNTIF('enter-data'!BD$8:BD$94,'calc.rank'!$A76)</f>
        <v>0</v>
      </c>
      <c r="BP76" s="10">
        <f>COUNTIF('enter-data'!BE$8:BE$94,'calc.rank'!$A76)</f>
        <v>0</v>
      </c>
      <c r="BQ76" s="30">
        <f>COUNTIF('enter-data'!BF$8:BF$94,'calc.rank'!$A76)</f>
        <v>0</v>
      </c>
      <c r="BR76" s="22">
        <f>COUNTIF('enter-data'!BG$8:BG$94,'calc.rank'!$A76)</f>
        <v>0</v>
      </c>
      <c r="BS76" s="10">
        <f>COUNTIF('enter-data'!BH$8:BH$94,'calc.rank'!$A76)</f>
        <v>0</v>
      </c>
      <c r="BT76" s="23">
        <f>COUNTIF('enter-data'!BI$8:BI$94,'calc.rank'!$A76)</f>
        <v>0</v>
      </c>
    </row>
    <row r="77" spans="1:72" ht="18" customHeight="1" x14ac:dyDescent="0.25">
      <c r="A77" s="115" t="s">
        <v>316</v>
      </c>
      <c r="B77" s="49"/>
      <c r="C77" s="117" t="s">
        <v>317</v>
      </c>
      <c r="D77" s="108"/>
      <c r="E77" s="97">
        <f t="shared" si="38"/>
        <v>0</v>
      </c>
      <c r="F77" s="200">
        <f t="shared" si="39"/>
        <v>0</v>
      </c>
      <c r="G77" s="201">
        <f t="shared" si="40"/>
        <v>0</v>
      </c>
      <c r="H77" s="97">
        <f t="shared" si="41"/>
        <v>0</v>
      </c>
      <c r="I77" s="200">
        <f t="shared" si="42"/>
        <v>0</v>
      </c>
      <c r="J77" s="201">
        <f t="shared" si="43"/>
        <v>0</v>
      </c>
      <c r="K77" s="90">
        <f t="shared" si="44"/>
        <v>0</v>
      </c>
      <c r="L77" s="125">
        <f t="shared" si="45"/>
        <v>0</v>
      </c>
      <c r="M77" s="125">
        <f t="shared" si="46"/>
        <v>0</v>
      </c>
      <c r="N77" s="98">
        <f t="shared" si="47"/>
        <v>0</v>
      </c>
      <c r="O77" s="126">
        <f t="shared" si="48"/>
        <v>0</v>
      </c>
      <c r="P77" s="126">
        <f t="shared" si="49"/>
        <v>0</v>
      </c>
      <c r="Q77" s="78"/>
      <c r="R77" s="22">
        <f>COUNTIF('enter-data'!G$8:G$94,'calc.rank'!$A77)</f>
        <v>0</v>
      </c>
      <c r="S77" s="10">
        <f>COUNTIF('enter-data'!H$8:H$94,'calc.rank'!$A77)</f>
        <v>0</v>
      </c>
      <c r="T77" s="30">
        <f>COUNTIF('enter-data'!I$8:I$94,'calc.rank'!$A77)</f>
        <v>0</v>
      </c>
      <c r="U77" s="22">
        <f>COUNTIF('enter-data'!J$8:J$94,'calc.rank'!$A77)</f>
        <v>0</v>
      </c>
      <c r="V77" s="10">
        <f>COUNTIF('enter-data'!K$8:K$94,'calc.rank'!$A77)</f>
        <v>0</v>
      </c>
      <c r="W77" s="30">
        <f>COUNTIF('enter-data'!L$8:L$94,'calc.rank'!$A77)</f>
        <v>0</v>
      </c>
      <c r="X77" s="22">
        <f>COUNTIF('enter-data'!M$8:M$94,'calc.rank'!$A77)</f>
        <v>0</v>
      </c>
      <c r="Y77" s="10">
        <f>COUNTIF('enter-data'!N$8:N$94,'calc.rank'!$A77)</f>
        <v>0</v>
      </c>
      <c r="Z77" s="30">
        <f>COUNTIF('enter-data'!O$8:O$94,'calc.rank'!$A77)</f>
        <v>0</v>
      </c>
      <c r="AA77" s="22">
        <f>COUNTIF('enter-data'!P$8:P$94,'calc.rank'!$A77)</f>
        <v>0</v>
      </c>
      <c r="AB77" s="10">
        <f>COUNTIF('enter-data'!Q$8:Q$94,'calc.rank'!$A77)</f>
        <v>0</v>
      </c>
      <c r="AC77" s="30">
        <f>COUNTIF('enter-data'!R$8:R$94,'calc.rank'!$A77)</f>
        <v>0</v>
      </c>
      <c r="AD77" s="22">
        <f>COUNTIF('enter-data'!S$8:S$94,'calc.rank'!$A77)</f>
        <v>0</v>
      </c>
      <c r="AE77" s="10">
        <f>COUNTIF('enter-data'!T$8:T$94,'calc.rank'!$A77)</f>
        <v>0</v>
      </c>
      <c r="AF77" s="30">
        <f>COUNTIF('enter-data'!U$8:U$94,'calc.rank'!$A77)</f>
        <v>0</v>
      </c>
      <c r="AG77" s="22">
        <f>COUNTIF('enter-data'!V$8:V$94,'calc.rank'!$A77)</f>
        <v>0</v>
      </c>
      <c r="AH77" s="10">
        <f>COUNTIF('enter-data'!W$8:W$94,'calc.rank'!$A77)</f>
        <v>0</v>
      </c>
      <c r="AI77" s="30">
        <f>COUNTIF('enter-data'!X$8:X$94,'calc.rank'!$A77)</f>
        <v>0</v>
      </c>
      <c r="AJ77" s="22">
        <f>COUNTIF('enter-data'!Y$8:Y$94,'calc.rank'!$A77)</f>
        <v>0</v>
      </c>
      <c r="AK77" s="10">
        <f>COUNTIF('enter-data'!Z$8:Z$94,'calc.rank'!$A77)</f>
        <v>0</v>
      </c>
      <c r="AL77" s="30">
        <f>COUNTIF('enter-data'!AA$8:AA$94,'calc.rank'!$A77)</f>
        <v>0</v>
      </c>
      <c r="AM77" s="22">
        <f>COUNTIF('enter-data'!AB$8:AB$94,'calc.rank'!$A77)</f>
        <v>0</v>
      </c>
      <c r="AN77" s="10">
        <f>COUNTIF('enter-data'!AC$8:AC$94,'calc.rank'!$A77)</f>
        <v>0</v>
      </c>
      <c r="AO77" s="30">
        <f>COUNTIF('enter-data'!AD$8:AD$94,'calc.rank'!$A77)</f>
        <v>0</v>
      </c>
      <c r="AP77" s="22">
        <f>COUNTIF('enter-data'!AE$8:AE$94,'calc.rank'!$A77)</f>
        <v>0</v>
      </c>
      <c r="AQ77" s="10">
        <f>COUNTIF('enter-data'!AF$8:AF$94,'calc.rank'!$A77)</f>
        <v>0</v>
      </c>
      <c r="AR77" s="23">
        <f>COUNTIF('enter-data'!AG$8:AG$94,'calc.rank'!$A77)</f>
        <v>0</v>
      </c>
      <c r="AS77" s="331"/>
      <c r="AT77" s="22">
        <f>COUNTIF('enter-data'!AI$8:AI$94,'calc.rank'!$A77)</f>
        <v>0</v>
      </c>
      <c r="AU77" s="10">
        <f>COUNTIF('enter-data'!AJ$8:AJ$94,'calc.rank'!$A77)</f>
        <v>0</v>
      </c>
      <c r="AV77" s="30">
        <f>COUNTIF('enter-data'!AK$8:AK$94,'calc.rank'!$A77)</f>
        <v>0</v>
      </c>
      <c r="AW77" s="22">
        <f>COUNTIF('enter-data'!AL$8:AL$94,'calc.rank'!$A77)</f>
        <v>0</v>
      </c>
      <c r="AX77" s="10">
        <f>COUNTIF('enter-data'!AM$8:AM$94,'calc.rank'!$A77)</f>
        <v>0</v>
      </c>
      <c r="AY77" s="30">
        <f>COUNTIF('enter-data'!AN$8:AN$94,'calc.rank'!$A77)</f>
        <v>0</v>
      </c>
      <c r="AZ77" s="22">
        <f>COUNTIF('enter-data'!AO$8:AO$94,'calc.rank'!$A77)</f>
        <v>0</v>
      </c>
      <c r="BA77" s="10">
        <f>COUNTIF('enter-data'!AP$8:AP$94,'calc.rank'!$A77)</f>
        <v>0</v>
      </c>
      <c r="BB77" s="30">
        <f>COUNTIF('enter-data'!AQ$8:AQ$94,'calc.rank'!$A77)</f>
        <v>0</v>
      </c>
      <c r="BC77" s="22">
        <f>COUNTIF('enter-data'!AR$8:AR$94,'calc.rank'!$A77)</f>
        <v>0</v>
      </c>
      <c r="BD77" s="10">
        <f>COUNTIF('enter-data'!AS$8:AS$94,'calc.rank'!$A77)</f>
        <v>0</v>
      </c>
      <c r="BE77" s="30">
        <f>COUNTIF('enter-data'!AT$8:AT$94,'calc.rank'!$A77)</f>
        <v>0</v>
      </c>
      <c r="BF77" s="22">
        <f>COUNTIF('enter-data'!AU$8:AU$94,'calc.rank'!$A77)</f>
        <v>0</v>
      </c>
      <c r="BG77" s="10">
        <f>COUNTIF('enter-data'!AV$8:AV$94,'calc.rank'!$A77)</f>
        <v>0</v>
      </c>
      <c r="BH77" s="30">
        <f>COUNTIF('enter-data'!AW$8:AW$94,'calc.rank'!$A77)</f>
        <v>0</v>
      </c>
      <c r="BI77" s="22">
        <f>COUNTIF('enter-data'!AX$8:AX$94,'calc.rank'!$A77)</f>
        <v>0</v>
      </c>
      <c r="BJ77" s="10">
        <f>COUNTIF('enter-data'!AY$8:AY$94,'calc.rank'!$A77)</f>
        <v>0</v>
      </c>
      <c r="BK77" s="30">
        <f>COUNTIF('enter-data'!AZ$8:AZ$94,'calc.rank'!$A77)</f>
        <v>0</v>
      </c>
      <c r="BL77" s="22">
        <f>COUNTIF('enter-data'!BA$8:BA$94,'calc.rank'!$A77)</f>
        <v>0</v>
      </c>
      <c r="BM77" s="10">
        <f>COUNTIF('enter-data'!BB$8:BB$94,'calc.rank'!$A77)</f>
        <v>0</v>
      </c>
      <c r="BN77" s="30">
        <f>COUNTIF('enter-data'!BC$8:BC$94,'calc.rank'!$A77)</f>
        <v>0</v>
      </c>
      <c r="BO77" s="22">
        <f>COUNTIF('enter-data'!BD$8:BD$94,'calc.rank'!$A77)</f>
        <v>0</v>
      </c>
      <c r="BP77" s="10">
        <f>COUNTIF('enter-data'!BE$8:BE$94,'calc.rank'!$A77)</f>
        <v>0</v>
      </c>
      <c r="BQ77" s="30">
        <f>COUNTIF('enter-data'!BF$8:BF$94,'calc.rank'!$A77)</f>
        <v>0</v>
      </c>
      <c r="BR77" s="22">
        <f>COUNTIF('enter-data'!BG$8:BG$94,'calc.rank'!$A77)</f>
        <v>0</v>
      </c>
      <c r="BS77" s="10">
        <f>COUNTIF('enter-data'!BH$8:BH$94,'calc.rank'!$A77)</f>
        <v>0</v>
      </c>
      <c r="BT77" s="23">
        <f>COUNTIF('enter-data'!BI$8:BI$94,'calc.rank'!$A77)</f>
        <v>0</v>
      </c>
    </row>
    <row r="78" spans="1:72" ht="18" customHeight="1" x14ac:dyDescent="0.25">
      <c r="A78" s="115" t="s">
        <v>267</v>
      </c>
      <c r="B78" s="49"/>
      <c r="C78" s="117" t="s">
        <v>268</v>
      </c>
      <c r="D78" s="108"/>
      <c r="E78" s="97">
        <f t="shared" si="38"/>
        <v>0</v>
      </c>
      <c r="F78" s="200">
        <f t="shared" si="39"/>
        <v>0</v>
      </c>
      <c r="G78" s="201">
        <f t="shared" si="40"/>
        <v>0</v>
      </c>
      <c r="H78" s="97">
        <f t="shared" si="41"/>
        <v>0</v>
      </c>
      <c r="I78" s="200">
        <f t="shared" si="42"/>
        <v>0</v>
      </c>
      <c r="J78" s="201">
        <f t="shared" si="43"/>
        <v>0</v>
      </c>
      <c r="K78" s="90">
        <f t="shared" si="44"/>
        <v>0</v>
      </c>
      <c r="L78" s="125">
        <f t="shared" si="45"/>
        <v>0</v>
      </c>
      <c r="M78" s="125">
        <f t="shared" si="46"/>
        <v>0</v>
      </c>
      <c r="N78" s="98">
        <f t="shared" si="47"/>
        <v>0</v>
      </c>
      <c r="O78" s="126">
        <f t="shared" si="48"/>
        <v>0</v>
      </c>
      <c r="P78" s="126">
        <f t="shared" si="49"/>
        <v>0</v>
      </c>
      <c r="Q78" s="78"/>
      <c r="R78" s="22">
        <f>COUNTIF('enter-data'!G$8:G$94,'calc.rank'!$A78)</f>
        <v>0</v>
      </c>
      <c r="S78" s="10">
        <f>COUNTIF('enter-data'!H$8:H$94,'calc.rank'!$A78)</f>
        <v>0</v>
      </c>
      <c r="T78" s="30">
        <f>COUNTIF('enter-data'!I$8:I$94,'calc.rank'!$A78)</f>
        <v>0</v>
      </c>
      <c r="U78" s="22">
        <f>COUNTIF('enter-data'!J$8:J$94,'calc.rank'!$A78)</f>
        <v>0</v>
      </c>
      <c r="V78" s="10">
        <f>COUNTIF('enter-data'!K$8:K$94,'calc.rank'!$A78)</f>
        <v>0</v>
      </c>
      <c r="W78" s="30">
        <f>COUNTIF('enter-data'!L$8:L$94,'calc.rank'!$A78)</f>
        <v>0</v>
      </c>
      <c r="X78" s="22">
        <f>COUNTIF('enter-data'!M$8:M$94,'calc.rank'!$A78)</f>
        <v>0</v>
      </c>
      <c r="Y78" s="10">
        <f>COUNTIF('enter-data'!N$8:N$94,'calc.rank'!$A78)</f>
        <v>0</v>
      </c>
      <c r="Z78" s="30">
        <f>COUNTIF('enter-data'!O$8:O$94,'calc.rank'!$A78)</f>
        <v>0</v>
      </c>
      <c r="AA78" s="22">
        <f>COUNTIF('enter-data'!P$8:P$94,'calc.rank'!$A78)</f>
        <v>0</v>
      </c>
      <c r="AB78" s="10">
        <f>COUNTIF('enter-data'!Q$8:Q$94,'calc.rank'!$A78)</f>
        <v>0</v>
      </c>
      <c r="AC78" s="30">
        <f>COUNTIF('enter-data'!R$8:R$94,'calc.rank'!$A78)</f>
        <v>0</v>
      </c>
      <c r="AD78" s="22">
        <f>COUNTIF('enter-data'!S$8:S$94,'calc.rank'!$A78)</f>
        <v>0</v>
      </c>
      <c r="AE78" s="10">
        <f>COUNTIF('enter-data'!T$8:T$94,'calc.rank'!$A78)</f>
        <v>0</v>
      </c>
      <c r="AF78" s="30">
        <f>COUNTIF('enter-data'!U$8:U$94,'calc.rank'!$A78)</f>
        <v>0</v>
      </c>
      <c r="AG78" s="22">
        <f>COUNTIF('enter-data'!V$8:V$94,'calc.rank'!$A78)</f>
        <v>0</v>
      </c>
      <c r="AH78" s="10">
        <f>COUNTIF('enter-data'!W$8:W$94,'calc.rank'!$A78)</f>
        <v>0</v>
      </c>
      <c r="AI78" s="30">
        <f>COUNTIF('enter-data'!X$8:X$94,'calc.rank'!$A78)</f>
        <v>0</v>
      </c>
      <c r="AJ78" s="22">
        <f>COUNTIF('enter-data'!Y$8:Y$94,'calc.rank'!$A78)</f>
        <v>0</v>
      </c>
      <c r="AK78" s="10">
        <f>COUNTIF('enter-data'!Z$8:Z$94,'calc.rank'!$A78)</f>
        <v>0</v>
      </c>
      <c r="AL78" s="30">
        <f>COUNTIF('enter-data'!AA$8:AA$94,'calc.rank'!$A78)</f>
        <v>0</v>
      </c>
      <c r="AM78" s="22">
        <f>COUNTIF('enter-data'!AB$8:AB$94,'calc.rank'!$A78)</f>
        <v>0</v>
      </c>
      <c r="AN78" s="10">
        <f>COUNTIF('enter-data'!AC$8:AC$94,'calc.rank'!$A78)</f>
        <v>0</v>
      </c>
      <c r="AO78" s="30">
        <f>COUNTIF('enter-data'!AD$8:AD$94,'calc.rank'!$A78)</f>
        <v>0</v>
      </c>
      <c r="AP78" s="22">
        <f>COUNTIF('enter-data'!AE$8:AE$94,'calc.rank'!$A78)</f>
        <v>0</v>
      </c>
      <c r="AQ78" s="10">
        <f>COUNTIF('enter-data'!AF$8:AF$94,'calc.rank'!$A78)</f>
        <v>0</v>
      </c>
      <c r="AR78" s="23">
        <f>COUNTIF('enter-data'!AG$8:AG$94,'calc.rank'!$A78)</f>
        <v>0</v>
      </c>
      <c r="AS78" s="331"/>
      <c r="AT78" s="22">
        <f>COUNTIF('enter-data'!AI$8:AI$94,'calc.rank'!$A78)</f>
        <v>0</v>
      </c>
      <c r="AU78" s="10">
        <f>COUNTIF('enter-data'!AJ$8:AJ$94,'calc.rank'!$A78)</f>
        <v>0</v>
      </c>
      <c r="AV78" s="30">
        <f>COUNTIF('enter-data'!AK$8:AK$94,'calc.rank'!$A78)</f>
        <v>0</v>
      </c>
      <c r="AW78" s="22">
        <f>COUNTIF('enter-data'!AL$8:AL$94,'calc.rank'!$A78)</f>
        <v>0</v>
      </c>
      <c r="AX78" s="10">
        <f>COUNTIF('enter-data'!AM$8:AM$94,'calc.rank'!$A78)</f>
        <v>0</v>
      </c>
      <c r="AY78" s="30">
        <f>COUNTIF('enter-data'!AN$8:AN$94,'calc.rank'!$A78)</f>
        <v>0</v>
      </c>
      <c r="AZ78" s="22">
        <f>COUNTIF('enter-data'!AO$8:AO$94,'calc.rank'!$A78)</f>
        <v>0</v>
      </c>
      <c r="BA78" s="10">
        <f>COUNTIF('enter-data'!AP$8:AP$94,'calc.rank'!$A78)</f>
        <v>0</v>
      </c>
      <c r="BB78" s="30">
        <f>COUNTIF('enter-data'!AQ$8:AQ$94,'calc.rank'!$A78)</f>
        <v>0</v>
      </c>
      <c r="BC78" s="22">
        <f>COUNTIF('enter-data'!AR$8:AR$94,'calc.rank'!$A78)</f>
        <v>0</v>
      </c>
      <c r="BD78" s="10">
        <f>COUNTIF('enter-data'!AS$8:AS$94,'calc.rank'!$A78)</f>
        <v>0</v>
      </c>
      <c r="BE78" s="30">
        <f>COUNTIF('enter-data'!AT$8:AT$94,'calc.rank'!$A78)</f>
        <v>0</v>
      </c>
      <c r="BF78" s="22">
        <f>COUNTIF('enter-data'!AU$8:AU$94,'calc.rank'!$A78)</f>
        <v>0</v>
      </c>
      <c r="BG78" s="10">
        <f>COUNTIF('enter-data'!AV$8:AV$94,'calc.rank'!$A78)</f>
        <v>0</v>
      </c>
      <c r="BH78" s="30">
        <f>COUNTIF('enter-data'!AW$8:AW$94,'calc.rank'!$A78)</f>
        <v>0</v>
      </c>
      <c r="BI78" s="22">
        <f>COUNTIF('enter-data'!AX$8:AX$94,'calc.rank'!$A78)</f>
        <v>0</v>
      </c>
      <c r="BJ78" s="10">
        <f>COUNTIF('enter-data'!AY$8:AY$94,'calc.rank'!$A78)</f>
        <v>0</v>
      </c>
      <c r="BK78" s="30">
        <f>COUNTIF('enter-data'!AZ$8:AZ$94,'calc.rank'!$A78)</f>
        <v>0</v>
      </c>
      <c r="BL78" s="22">
        <f>COUNTIF('enter-data'!BA$8:BA$94,'calc.rank'!$A78)</f>
        <v>0</v>
      </c>
      <c r="BM78" s="10">
        <f>COUNTIF('enter-data'!BB$8:BB$94,'calc.rank'!$A78)</f>
        <v>0</v>
      </c>
      <c r="BN78" s="30">
        <f>COUNTIF('enter-data'!BC$8:BC$94,'calc.rank'!$A78)</f>
        <v>0</v>
      </c>
      <c r="BO78" s="22">
        <f>COUNTIF('enter-data'!BD$8:BD$94,'calc.rank'!$A78)</f>
        <v>0</v>
      </c>
      <c r="BP78" s="10">
        <f>COUNTIF('enter-data'!BE$8:BE$94,'calc.rank'!$A78)</f>
        <v>0</v>
      </c>
      <c r="BQ78" s="30">
        <f>COUNTIF('enter-data'!BF$8:BF$94,'calc.rank'!$A78)</f>
        <v>0</v>
      </c>
      <c r="BR78" s="22">
        <f>COUNTIF('enter-data'!BG$8:BG$94,'calc.rank'!$A78)</f>
        <v>0</v>
      </c>
      <c r="BS78" s="10">
        <f>COUNTIF('enter-data'!BH$8:BH$94,'calc.rank'!$A78)</f>
        <v>0</v>
      </c>
      <c r="BT78" s="23">
        <f>COUNTIF('enter-data'!BI$8:BI$94,'calc.rank'!$A78)</f>
        <v>0</v>
      </c>
    </row>
    <row r="79" spans="1:72" ht="18" customHeight="1" x14ac:dyDescent="0.25">
      <c r="A79" s="115" t="s">
        <v>289</v>
      </c>
      <c r="B79" s="49"/>
      <c r="C79" s="118" t="s">
        <v>290</v>
      </c>
      <c r="D79" s="109"/>
      <c r="E79" s="99">
        <f t="shared" si="38"/>
        <v>0</v>
      </c>
      <c r="F79" s="202">
        <f t="shared" si="39"/>
        <v>0</v>
      </c>
      <c r="G79" s="203">
        <f t="shared" si="40"/>
        <v>0</v>
      </c>
      <c r="H79" s="99">
        <f t="shared" si="41"/>
        <v>0</v>
      </c>
      <c r="I79" s="202">
        <f t="shared" si="42"/>
        <v>0</v>
      </c>
      <c r="J79" s="203">
        <f t="shared" si="43"/>
        <v>0</v>
      </c>
      <c r="K79" s="89">
        <f t="shared" si="44"/>
        <v>0</v>
      </c>
      <c r="L79" s="127">
        <f t="shared" si="45"/>
        <v>0</v>
      </c>
      <c r="M79" s="127">
        <f t="shared" si="46"/>
        <v>0</v>
      </c>
      <c r="N79" s="100">
        <f t="shared" si="47"/>
        <v>0</v>
      </c>
      <c r="O79" s="128">
        <f t="shared" si="48"/>
        <v>0</v>
      </c>
      <c r="P79" s="128">
        <f t="shared" si="49"/>
        <v>0</v>
      </c>
      <c r="Q79" s="78"/>
      <c r="R79" s="22">
        <f>COUNTIF('enter-data'!G$8:G$94,'calc.rank'!$A79)</f>
        <v>0</v>
      </c>
      <c r="S79" s="10">
        <f>COUNTIF('enter-data'!H$8:H$94,'calc.rank'!$A79)</f>
        <v>0</v>
      </c>
      <c r="T79" s="30">
        <f>COUNTIF('enter-data'!I$8:I$94,'calc.rank'!$A79)</f>
        <v>0</v>
      </c>
      <c r="U79" s="22">
        <f>COUNTIF('enter-data'!J$8:J$94,'calc.rank'!$A79)</f>
        <v>0</v>
      </c>
      <c r="V79" s="10">
        <f>COUNTIF('enter-data'!K$8:K$94,'calc.rank'!$A79)</f>
        <v>0</v>
      </c>
      <c r="W79" s="30">
        <f>COUNTIF('enter-data'!L$8:L$94,'calc.rank'!$A79)</f>
        <v>0</v>
      </c>
      <c r="X79" s="22">
        <f>COUNTIF('enter-data'!M$8:M$94,'calc.rank'!$A79)</f>
        <v>0</v>
      </c>
      <c r="Y79" s="10">
        <f>COUNTIF('enter-data'!N$8:N$94,'calc.rank'!$A79)</f>
        <v>0</v>
      </c>
      <c r="Z79" s="30">
        <f>COUNTIF('enter-data'!O$8:O$94,'calc.rank'!$A79)</f>
        <v>0</v>
      </c>
      <c r="AA79" s="22">
        <f>COUNTIF('enter-data'!P$8:P$94,'calc.rank'!$A79)</f>
        <v>0</v>
      </c>
      <c r="AB79" s="10">
        <f>COUNTIF('enter-data'!Q$8:Q$94,'calc.rank'!$A79)</f>
        <v>0</v>
      </c>
      <c r="AC79" s="30">
        <f>COUNTIF('enter-data'!R$8:R$94,'calc.rank'!$A79)</f>
        <v>0</v>
      </c>
      <c r="AD79" s="22">
        <f>COUNTIF('enter-data'!S$8:S$94,'calc.rank'!$A79)</f>
        <v>0</v>
      </c>
      <c r="AE79" s="10">
        <f>COUNTIF('enter-data'!T$8:T$94,'calc.rank'!$A79)</f>
        <v>0</v>
      </c>
      <c r="AF79" s="30">
        <f>COUNTIF('enter-data'!U$8:U$94,'calc.rank'!$A79)</f>
        <v>0</v>
      </c>
      <c r="AG79" s="22">
        <f>COUNTIF('enter-data'!V$8:V$94,'calc.rank'!$A79)</f>
        <v>0</v>
      </c>
      <c r="AH79" s="10">
        <f>COUNTIF('enter-data'!W$8:W$94,'calc.rank'!$A79)</f>
        <v>0</v>
      </c>
      <c r="AI79" s="30">
        <f>COUNTIF('enter-data'!X$8:X$94,'calc.rank'!$A79)</f>
        <v>0</v>
      </c>
      <c r="AJ79" s="22">
        <f>COUNTIF('enter-data'!Y$8:Y$94,'calc.rank'!$A79)</f>
        <v>0</v>
      </c>
      <c r="AK79" s="10">
        <f>COUNTIF('enter-data'!Z$8:Z$94,'calc.rank'!$A79)</f>
        <v>0</v>
      </c>
      <c r="AL79" s="30">
        <f>COUNTIF('enter-data'!AA$8:AA$94,'calc.rank'!$A79)</f>
        <v>0</v>
      </c>
      <c r="AM79" s="22">
        <f>COUNTIF('enter-data'!AB$8:AB$94,'calc.rank'!$A79)</f>
        <v>0</v>
      </c>
      <c r="AN79" s="10">
        <f>COUNTIF('enter-data'!AC$8:AC$94,'calc.rank'!$A79)</f>
        <v>0</v>
      </c>
      <c r="AO79" s="30">
        <f>COUNTIF('enter-data'!AD$8:AD$94,'calc.rank'!$A79)</f>
        <v>0</v>
      </c>
      <c r="AP79" s="22">
        <f>COUNTIF('enter-data'!AE$8:AE$94,'calc.rank'!$A79)</f>
        <v>0</v>
      </c>
      <c r="AQ79" s="10">
        <f>COUNTIF('enter-data'!AF$8:AF$94,'calc.rank'!$A79)</f>
        <v>0</v>
      </c>
      <c r="AR79" s="23">
        <f>COUNTIF('enter-data'!AG$8:AG$94,'calc.rank'!$A79)</f>
        <v>0</v>
      </c>
      <c r="AS79" s="331"/>
      <c r="AT79" s="22">
        <f>COUNTIF('enter-data'!AI$8:AI$94,'calc.rank'!$A79)</f>
        <v>0</v>
      </c>
      <c r="AU79" s="10">
        <f>COUNTIF('enter-data'!AJ$8:AJ$94,'calc.rank'!$A79)</f>
        <v>0</v>
      </c>
      <c r="AV79" s="30">
        <f>COUNTIF('enter-data'!AK$8:AK$94,'calc.rank'!$A79)</f>
        <v>0</v>
      </c>
      <c r="AW79" s="22">
        <f>COUNTIF('enter-data'!AL$8:AL$94,'calc.rank'!$A79)</f>
        <v>0</v>
      </c>
      <c r="AX79" s="10">
        <f>COUNTIF('enter-data'!AM$8:AM$94,'calc.rank'!$A79)</f>
        <v>0</v>
      </c>
      <c r="AY79" s="30">
        <f>COUNTIF('enter-data'!AN$8:AN$94,'calc.rank'!$A79)</f>
        <v>0</v>
      </c>
      <c r="AZ79" s="22">
        <f>COUNTIF('enter-data'!AO$8:AO$94,'calc.rank'!$A79)</f>
        <v>0</v>
      </c>
      <c r="BA79" s="10">
        <f>COUNTIF('enter-data'!AP$8:AP$94,'calc.rank'!$A79)</f>
        <v>0</v>
      </c>
      <c r="BB79" s="30">
        <f>COUNTIF('enter-data'!AQ$8:AQ$94,'calc.rank'!$A79)</f>
        <v>0</v>
      </c>
      <c r="BC79" s="22">
        <f>COUNTIF('enter-data'!AR$8:AR$94,'calc.rank'!$A79)</f>
        <v>0</v>
      </c>
      <c r="BD79" s="10">
        <f>COUNTIF('enter-data'!AS$8:AS$94,'calc.rank'!$A79)</f>
        <v>0</v>
      </c>
      <c r="BE79" s="30">
        <f>COUNTIF('enter-data'!AT$8:AT$94,'calc.rank'!$A79)</f>
        <v>0</v>
      </c>
      <c r="BF79" s="22">
        <f>COUNTIF('enter-data'!AU$8:AU$94,'calc.rank'!$A79)</f>
        <v>0</v>
      </c>
      <c r="BG79" s="10">
        <f>COUNTIF('enter-data'!AV$8:AV$94,'calc.rank'!$A79)</f>
        <v>0</v>
      </c>
      <c r="BH79" s="30">
        <f>COUNTIF('enter-data'!AW$8:AW$94,'calc.rank'!$A79)</f>
        <v>0</v>
      </c>
      <c r="BI79" s="22">
        <f>COUNTIF('enter-data'!AX$8:AX$94,'calc.rank'!$A79)</f>
        <v>0</v>
      </c>
      <c r="BJ79" s="10">
        <f>COUNTIF('enter-data'!AY$8:AY$94,'calc.rank'!$A79)</f>
        <v>0</v>
      </c>
      <c r="BK79" s="30">
        <f>COUNTIF('enter-data'!AZ$8:AZ$94,'calc.rank'!$A79)</f>
        <v>0</v>
      </c>
      <c r="BL79" s="22">
        <f>COUNTIF('enter-data'!BA$8:BA$94,'calc.rank'!$A79)</f>
        <v>0</v>
      </c>
      <c r="BM79" s="10">
        <f>COUNTIF('enter-data'!BB$8:BB$94,'calc.rank'!$A79)</f>
        <v>0</v>
      </c>
      <c r="BN79" s="30">
        <f>COUNTIF('enter-data'!BC$8:BC$94,'calc.rank'!$A79)</f>
        <v>0</v>
      </c>
      <c r="BO79" s="22">
        <f>COUNTIF('enter-data'!BD$8:BD$94,'calc.rank'!$A79)</f>
        <v>0</v>
      </c>
      <c r="BP79" s="10">
        <f>COUNTIF('enter-data'!BE$8:BE$94,'calc.rank'!$A79)</f>
        <v>0</v>
      </c>
      <c r="BQ79" s="30">
        <f>COUNTIF('enter-data'!BF$8:BF$94,'calc.rank'!$A79)</f>
        <v>0</v>
      </c>
      <c r="BR79" s="22">
        <f>COUNTIF('enter-data'!BG$8:BG$94,'calc.rank'!$A79)</f>
        <v>0</v>
      </c>
      <c r="BS79" s="10">
        <f>COUNTIF('enter-data'!BH$8:BH$94,'calc.rank'!$A79)</f>
        <v>0</v>
      </c>
      <c r="BT79" s="23">
        <f>COUNTIF('enter-data'!BI$8:BI$94,'calc.rank'!$A79)</f>
        <v>0</v>
      </c>
    </row>
    <row r="80" spans="1:72" ht="18" customHeight="1" x14ac:dyDescent="0.25">
      <c r="A80" s="115" t="s">
        <v>274</v>
      </c>
      <c r="B80" s="49"/>
      <c r="C80" s="117" t="s">
        <v>275</v>
      </c>
      <c r="D80" s="108"/>
      <c r="E80" s="97">
        <f t="shared" si="38"/>
        <v>0</v>
      </c>
      <c r="F80" s="200">
        <f t="shared" si="39"/>
        <v>0</v>
      </c>
      <c r="G80" s="201">
        <f t="shared" si="40"/>
        <v>0</v>
      </c>
      <c r="H80" s="97">
        <f t="shared" si="41"/>
        <v>0</v>
      </c>
      <c r="I80" s="200">
        <f t="shared" si="42"/>
        <v>0</v>
      </c>
      <c r="J80" s="201">
        <f t="shared" si="43"/>
        <v>0</v>
      </c>
      <c r="K80" s="90">
        <f t="shared" si="44"/>
        <v>0</v>
      </c>
      <c r="L80" s="125">
        <f t="shared" si="45"/>
        <v>0</v>
      </c>
      <c r="M80" s="125">
        <f t="shared" si="46"/>
        <v>0</v>
      </c>
      <c r="N80" s="98">
        <f t="shared" si="47"/>
        <v>0</v>
      </c>
      <c r="O80" s="126">
        <f t="shared" si="48"/>
        <v>0</v>
      </c>
      <c r="P80" s="126">
        <f t="shared" si="49"/>
        <v>0</v>
      </c>
      <c r="Q80" s="78"/>
      <c r="R80" s="22">
        <f>COUNTIF('enter-data'!G$8:G$94,'calc.rank'!$A80)</f>
        <v>0</v>
      </c>
      <c r="S80" s="10">
        <f>COUNTIF('enter-data'!H$8:H$94,'calc.rank'!$A80)</f>
        <v>0</v>
      </c>
      <c r="T80" s="30">
        <f>COUNTIF('enter-data'!I$8:I$94,'calc.rank'!$A80)</f>
        <v>0</v>
      </c>
      <c r="U80" s="22">
        <f>COUNTIF('enter-data'!J$8:J$94,'calc.rank'!$A80)</f>
        <v>0</v>
      </c>
      <c r="V80" s="10">
        <f>COUNTIF('enter-data'!K$8:K$94,'calc.rank'!$A80)</f>
        <v>0</v>
      </c>
      <c r="W80" s="30">
        <f>COUNTIF('enter-data'!L$8:L$94,'calc.rank'!$A80)</f>
        <v>0</v>
      </c>
      <c r="X80" s="22">
        <f>COUNTIF('enter-data'!M$8:M$94,'calc.rank'!$A80)</f>
        <v>0</v>
      </c>
      <c r="Y80" s="10">
        <f>COUNTIF('enter-data'!N$8:N$94,'calc.rank'!$A80)</f>
        <v>0</v>
      </c>
      <c r="Z80" s="30">
        <f>COUNTIF('enter-data'!O$8:O$94,'calc.rank'!$A80)</f>
        <v>0</v>
      </c>
      <c r="AA80" s="22">
        <f>COUNTIF('enter-data'!P$8:P$94,'calc.rank'!$A80)</f>
        <v>0</v>
      </c>
      <c r="AB80" s="10">
        <f>COUNTIF('enter-data'!Q$8:Q$94,'calc.rank'!$A80)</f>
        <v>0</v>
      </c>
      <c r="AC80" s="30">
        <f>COUNTIF('enter-data'!R$8:R$94,'calc.rank'!$A80)</f>
        <v>0</v>
      </c>
      <c r="AD80" s="22">
        <f>COUNTIF('enter-data'!S$8:S$94,'calc.rank'!$A80)</f>
        <v>0</v>
      </c>
      <c r="AE80" s="10">
        <f>COUNTIF('enter-data'!T$8:T$94,'calc.rank'!$A80)</f>
        <v>0</v>
      </c>
      <c r="AF80" s="30">
        <f>COUNTIF('enter-data'!U$8:U$94,'calc.rank'!$A80)</f>
        <v>0</v>
      </c>
      <c r="AG80" s="22">
        <f>COUNTIF('enter-data'!V$8:V$94,'calc.rank'!$A80)</f>
        <v>0</v>
      </c>
      <c r="AH80" s="10">
        <f>COUNTIF('enter-data'!W$8:W$94,'calc.rank'!$A80)</f>
        <v>0</v>
      </c>
      <c r="AI80" s="30">
        <f>COUNTIF('enter-data'!X$8:X$94,'calc.rank'!$A80)</f>
        <v>0</v>
      </c>
      <c r="AJ80" s="22">
        <f>COUNTIF('enter-data'!Y$8:Y$94,'calc.rank'!$A80)</f>
        <v>0</v>
      </c>
      <c r="AK80" s="10">
        <f>COUNTIF('enter-data'!Z$8:Z$94,'calc.rank'!$A80)</f>
        <v>0</v>
      </c>
      <c r="AL80" s="30">
        <f>COUNTIF('enter-data'!AA$8:AA$94,'calc.rank'!$A80)</f>
        <v>0</v>
      </c>
      <c r="AM80" s="22">
        <f>COUNTIF('enter-data'!AB$8:AB$94,'calc.rank'!$A80)</f>
        <v>0</v>
      </c>
      <c r="AN80" s="10">
        <f>COUNTIF('enter-data'!AC$8:AC$94,'calc.rank'!$A80)</f>
        <v>0</v>
      </c>
      <c r="AO80" s="30">
        <f>COUNTIF('enter-data'!AD$8:AD$94,'calc.rank'!$A80)</f>
        <v>0</v>
      </c>
      <c r="AP80" s="22">
        <f>COUNTIF('enter-data'!AE$8:AE$94,'calc.rank'!$A80)</f>
        <v>0</v>
      </c>
      <c r="AQ80" s="10">
        <f>COUNTIF('enter-data'!AF$8:AF$94,'calc.rank'!$A80)</f>
        <v>0</v>
      </c>
      <c r="AR80" s="23">
        <f>COUNTIF('enter-data'!AG$8:AG$94,'calc.rank'!$A80)</f>
        <v>0</v>
      </c>
      <c r="AS80" s="331"/>
      <c r="AT80" s="22">
        <f>COUNTIF('enter-data'!AI$8:AI$94,'calc.rank'!$A80)</f>
        <v>0</v>
      </c>
      <c r="AU80" s="10">
        <f>COUNTIF('enter-data'!AJ$8:AJ$94,'calc.rank'!$A80)</f>
        <v>0</v>
      </c>
      <c r="AV80" s="30">
        <f>COUNTIF('enter-data'!AK$8:AK$94,'calc.rank'!$A80)</f>
        <v>0</v>
      </c>
      <c r="AW80" s="22">
        <f>COUNTIF('enter-data'!AL$8:AL$94,'calc.rank'!$A80)</f>
        <v>0</v>
      </c>
      <c r="AX80" s="10">
        <f>COUNTIF('enter-data'!AM$8:AM$94,'calc.rank'!$A80)</f>
        <v>0</v>
      </c>
      <c r="AY80" s="30">
        <f>COUNTIF('enter-data'!AN$8:AN$94,'calc.rank'!$A80)</f>
        <v>0</v>
      </c>
      <c r="AZ80" s="22">
        <f>COUNTIF('enter-data'!AO$8:AO$94,'calc.rank'!$A80)</f>
        <v>0</v>
      </c>
      <c r="BA80" s="10">
        <f>COUNTIF('enter-data'!AP$8:AP$94,'calc.rank'!$A80)</f>
        <v>0</v>
      </c>
      <c r="BB80" s="30">
        <f>COUNTIF('enter-data'!AQ$8:AQ$94,'calc.rank'!$A80)</f>
        <v>0</v>
      </c>
      <c r="BC80" s="22">
        <f>COUNTIF('enter-data'!AR$8:AR$94,'calc.rank'!$A80)</f>
        <v>0</v>
      </c>
      <c r="BD80" s="10">
        <f>COUNTIF('enter-data'!AS$8:AS$94,'calc.rank'!$A80)</f>
        <v>0</v>
      </c>
      <c r="BE80" s="30">
        <f>COUNTIF('enter-data'!AT$8:AT$94,'calc.rank'!$A80)</f>
        <v>0</v>
      </c>
      <c r="BF80" s="22">
        <f>COUNTIF('enter-data'!AU$8:AU$94,'calc.rank'!$A80)</f>
        <v>0</v>
      </c>
      <c r="BG80" s="10">
        <f>COUNTIF('enter-data'!AV$8:AV$94,'calc.rank'!$A80)</f>
        <v>0</v>
      </c>
      <c r="BH80" s="30">
        <f>COUNTIF('enter-data'!AW$8:AW$94,'calc.rank'!$A80)</f>
        <v>0</v>
      </c>
      <c r="BI80" s="22">
        <f>COUNTIF('enter-data'!AX$8:AX$94,'calc.rank'!$A80)</f>
        <v>0</v>
      </c>
      <c r="BJ80" s="10">
        <f>COUNTIF('enter-data'!AY$8:AY$94,'calc.rank'!$A80)</f>
        <v>0</v>
      </c>
      <c r="BK80" s="30">
        <f>COUNTIF('enter-data'!AZ$8:AZ$94,'calc.rank'!$A80)</f>
        <v>0</v>
      </c>
      <c r="BL80" s="22">
        <f>COUNTIF('enter-data'!BA$8:BA$94,'calc.rank'!$A80)</f>
        <v>0</v>
      </c>
      <c r="BM80" s="10">
        <f>COUNTIF('enter-data'!BB$8:BB$94,'calc.rank'!$A80)</f>
        <v>0</v>
      </c>
      <c r="BN80" s="30">
        <f>COUNTIF('enter-data'!BC$8:BC$94,'calc.rank'!$A80)</f>
        <v>0</v>
      </c>
      <c r="BO80" s="22">
        <f>COUNTIF('enter-data'!BD$8:BD$94,'calc.rank'!$A80)</f>
        <v>0</v>
      </c>
      <c r="BP80" s="10">
        <f>COUNTIF('enter-data'!BE$8:BE$94,'calc.rank'!$A80)</f>
        <v>0</v>
      </c>
      <c r="BQ80" s="30">
        <f>COUNTIF('enter-data'!BF$8:BF$94,'calc.rank'!$A80)</f>
        <v>0</v>
      </c>
      <c r="BR80" s="22">
        <f>COUNTIF('enter-data'!BG$8:BG$94,'calc.rank'!$A80)</f>
        <v>0</v>
      </c>
      <c r="BS80" s="10">
        <f>COUNTIF('enter-data'!BH$8:BH$94,'calc.rank'!$A80)</f>
        <v>0</v>
      </c>
      <c r="BT80" s="23">
        <f>COUNTIF('enter-data'!BI$8:BI$94,'calc.rank'!$A80)</f>
        <v>0</v>
      </c>
    </row>
    <row r="81" spans="1:72" ht="18" customHeight="1" x14ac:dyDescent="0.25">
      <c r="A81" s="115" t="s">
        <v>250</v>
      </c>
      <c r="B81" s="49"/>
      <c r="C81" s="117" t="s">
        <v>251</v>
      </c>
      <c r="D81" s="108"/>
      <c r="E81" s="97">
        <f t="shared" si="38"/>
        <v>0</v>
      </c>
      <c r="F81" s="200">
        <f t="shared" si="39"/>
        <v>0</v>
      </c>
      <c r="G81" s="201">
        <f t="shared" si="40"/>
        <v>0</v>
      </c>
      <c r="H81" s="97">
        <f t="shared" si="41"/>
        <v>0</v>
      </c>
      <c r="I81" s="200">
        <f t="shared" si="42"/>
        <v>0</v>
      </c>
      <c r="J81" s="201">
        <f t="shared" si="43"/>
        <v>0</v>
      </c>
      <c r="K81" s="90">
        <f t="shared" si="44"/>
        <v>0</v>
      </c>
      <c r="L81" s="125">
        <f t="shared" si="45"/>
        <v>0</v>
      </c>
      <c r="M81" s="125">
        <f t="shared" si="46"/>
        <v>0</v>
      </c>
      <c r="N81" s="98">
        <f t="shared" si="47"/>
        <v>0</v>
      </c>
      <c r="O81" s="126">
        <f t="shared" si="48"/>
        <v>0</v>
      </c>
      <c r="P81" s="126">
        <f t="shared" si="49"/>
        <v>0</v>
      </c>
      <c r="Q81" s="78"/>
      <c r="R81" s="22">
        <f>COUNTIF('enter-data'!G$8:G$94,'calc.rank'!$A81)</f>
        <v>0</v>
      </c>
      <c r="S81" s="10">
        <f>COUNTIF('enter-data'!H$8:H$94,'calc.rank'!$A81)</f>
        <v>0</v>
      </c>
      <c r="T81" s="30">
        <f>COUNTIF('enter-data'!I$8:I$94,'calc.rank'!$A81)</f>
        <v>0</v>
      </c>
      <c r="U81" s="22">
        <f>COUNTIF('enter-data'!J$8:J$94,'calc.rank'!$A81)</f>
        <v>0</v>
      </c>
      <c r="V81" s="10">
        <f>COUNTIF('enter-data'!K$8:K$94,'calc.rank'!$A81)</f>
        <v>0</v>
      </c>
      <c r="W81" s="30">
        <f>COUNTIF('enter-data'!L$8:L$94,'calc.rank'!$A81)</f>
        <v>0</v>
      </c>
      <c r="X81" s="22">
        <f>COUNTIF('enter-data'!M$8:M$94,'calc.rank'!$A81)</f>
        <v>0</v>
      </c>
      <c r="Y81" s="10">
        <f>COUNTIF('enter-data'!N$8:N$94,'calc.rank'!$A81)</f>
        <v>0</v>
      </c>
      <c r="Z81" s="30">
        <f>COUNTIF('enter-data'!O$8:O$94,'calc.rank'!$A81)</f>
        <v>0</v>
      </c>
      <c r="AA81" s="22">
        <f>COUNTIF('enter-data'!P$8:P$94,'calc.rank'!$A81)</f>
        <v>0</v>
      </c>
      <c r="AB81" s="10">
        <f>COUNTIF('enter-data'!Q$8:Q$94,'calc.rank'!$A81)</f>
        <v>0</v>
      </c>
      <c r="AC81" s="30">
        <f>COUNTIF('enter-data'!R$8:R$94,'calc.rank'!$A81)</f>
        <v>0</v>
      </c>
      <c r="AD81" s="22">
        <f>COUNTIF('enter-data'!S$8:S$94,'calc.rank'!$A81)</f>
        <v>0</v>
      </c>
      <c r="AE81" s="10">
        <f>COUNTIF('enter-data'!T$8:T$94,'calc.rank'!$A81)</f>
        <v>0</v>
      </c>
      <c r="AF81" s="30">
        <f>COUNTIF('enter-data'!U$8:U$94,'calc.rank'!$A81)</f>
        <v>0</v>
      </c>
      <c r="AG81" s="22">
        <f>COUNTIF('enter-data'!V$8:V$94,'calc.rank'!$A81)</f>
        <v>0</v>
      </c>
      <c r="AH81" s="10">
        <f>COUNTIF('enter-data'!W$8:W$94,'calc.rank'!$A81)</f>
        <v>0</v>
      </c>
      <c r="AI81" s="30">
        <f>COUNTIF('enter-data'!X$8:X$94,'calc.rank'!$A81)</f>
        <v>0</v>
      </c>
      <c r="AJ81" s="22">
        <f>COUNTIF('enter-data'!Y$8:Y$94,'calc.rank'!$A81)</f>
        <v>0</v>
      </c>
      <c r="AK81" s="10">
        <f>COUNTIF('enter-data'!Z$8:Z$94,'calc.rank'!$A81)</f>
        <v>0</v>
      </c>
      <c r="AL81" s="30">
        <f>COUNTIF('enter-data'!AA$8:AA$94,'calc.rank'!$A81)</f>
        <v>0</v>
      </c>
      <c r="AM81" s="22">
        <f>COUNTIF('enter-data'!AB$8:AB$94,'calc.rank'!$A81)</f>
        <v>0</v>
      </c>
      <c r="AN81" s="10">
        <f>COUNTIF('enter-data'!AC$8:AC$94,'calc.rank'!$A81)</f>
        <v>0</v>
      </c>
      <c r="AO81" s="30">
        <f>COUNTIF('enter-data'!AD$8:AD$94,'calc.rank'!$A81)</f>
        <v>0</v>
      </c>
      <c r="AP81" s="22">
        <f>COUNTIF('enter-data'!AE$8:AE$94,'calc.rank'!$A81)</f>
        <v>0</v>
      </c>
      <c r="AQ81" s="10">
        <f>COUNTIF('enter-data'!AF$8:AF$94,'calc.rank'!$A81)</f>
        <v>0</v>
      </c>
      <c r="AR81" s="23">
        <f>COUNTIF('enter-data'!AG$8:AG$94,'calc.rank'!$A81)</f>
        <v>0</v>
      </c>
      <c r="AS81" s="331"/>
      <c r="AT81" s="22">
        <f>COUNTIF('enter-data'!AI$8:AI$94,'calc.rank'!$A81)</f>
        <v>0</v>
      </c>
      <c r="AU81" s="10">
        <f>COUNTIF('enter-data'!AJ$8:AJ$94,'calc.rank'!$A81)</f>
        <v>0</v>
      </c>
      <c r="AV81" s="30">
        <f>COUNTIF('enter-data'!AK$8:AK$94,'calc.rank'!$A81)</f>
        <v>0</v>
      </c>
      <c r="AW81" s="22">
        <f>COUNTIF('enter-data'!AL$8:AL$94,'calc.rank'!$A81)</f>
        <v>0</v>
      </c>
      <c r="AX81" s="10">
        <f>COUNTIF('enter-data'!AM$8:AM$94,'calc.rank'!$A81)</f>
        <v>0</v>
      </c>
      <c r="AY81" s="30">
        <f>COUNTIF('enter-data'!AN$8:AN$94,'calc.rank'!$A81)</f>
        <v>0</v>
      </c>
      <c r="AZ81" s="22">
        <f>COUNTIF('enter-data'!AO$8:AO$94,'calc.rank'!$A81)</f>
        <v>0</v>
      </c>
      <c r="BA81" s="10">
        <f>COUNTIF('enter-data'!AP$8:AP$94,'calc.rank'!$A81)</f>
        <v>0</v>
      </c>
      <c r="BB81" s="30">
        <f>COUNTIF('enter-data'!AQ$8:AQ$94,'calc.rank'!$A81)</f>
        <v>0</v>
      </c>
      <c r="BC81" s="22">
        <f>COUNTIF('enter-data'!AR$8:AR$94,'calc.rank'!$A81)</f>
        <v>0</v>
      </c>
      <c r="BD81" s="10">
        <f>COUNTIF('enter-data'!AS$8:AS$94,'calc.rank'!$A81)</f>
        <v>0</v>
      </c>
      <c r="BE81" s="30">
        <f>COUNTIF('enter-data'!AT$8:AT$94,'calc.rank'!$A81)</f>
        <v>0</v>
      </c>
      <c r="BF81" s="22">
        <f>COUNTIF('enter-data'!AU$8:AU$94,'calc.rank'!$A81)</f>
        <v>0</v>
      </c>
      <c r="BG81" s="10">
        <f>COUNTIF('enter-data'!AV$8:AV$94,'calc.rank'!$A81)</f>
        <v>0</v>
      </c>
      <c r="BH81" s="30">
        <f>COUNTIF('enter-data'!AW$8:AW$94,'calc.rank'!$A81)</f>
        <v>0</v>
      </c>
      <c r="BI81" s="22">
        <f>COUNTIF('enter-data'!AX$8:AX$94,'calc.rank'!$A81)</f>
        <v>0</v>
      </c>
      <c r="BJ81" s="10">
        <f>COUNTIF('enter-data'!AY$8:AY$94,'calc.rank'!$A81)</f>
        <v>0</v>
      </c>
      <c r="BK81" s="30">
        <f>COUNTIF('enter-data'!AZ$8:AZ$94,'calc.rank'!$A81)</f>
        <v>0</v>
      </c>
      <c r="BL81" s="22">
        <f>COUNTIF('enter-data'!BA$8:BA$94,'calc.rank'!$A81)</f>
        <v>0</v>
      </c>
      <c r="BM81" s="10">
        <f>COUNTIF('enter-data'!BB$8:BB$94,'calc.rank'!$A81)</f>
        <v>0</v>
      </c>
      <c r="BN81" s="30">
        <f>COUNTIF('enter-data'!BC$8:BC$94,'calc.rank'!$A81)</f>
        <v>0</v>
      </c>
      <c r="BO81" s="22">
        <f>COUNTIF('enter-data'!BD$8:BD$94,'calc.rank'!$A81)</f>
        <v>0</v>
      </c>
      <c r="BP81" s="10">
        <f>COUNTIF('enter-data'!BE$8:BE$94,'calc.rank'!$A81)</f>
        <v>0</v>
      </c>
      <c r="BQ81" s="30">
        <f>COUNTIF('enter-data'!BF$8:BF$94,'calc.rank'!$A81)</f>
        <v>0</v>
      </c>
      <c r="BR81" s="22">
        <f>COUNTIF('enter-data'!BG$8:BG$94,'calc.rank'!$A81)</f>
        <v>0</v>
      </c>
      <c r="BS81" s="10">
        <f>COUNTIF('enter-data'!BH$8:BH$94,'calc.rank'!$A81)</f>
        <v>0</v>
      </c>
      <c r="BT81" s="23">
        <f>COUNTIF('enter-data'!BI$8:BI$94,'calc.rank'!$A81)</f>
        <v>0</v>
      </c>
    </row>
    <row r="82" spans="1:72" ht="18" customHeight="1" x14ac:dyDescent="0.25">
      <c r="A82" s="115" t="s">
        <v>318</v>
      </c>
      <c r="B82" s="49"/>
      <c r="C82" s="117" t="s">
        <v>319</v>
      </c>
      <c r="D82" s="108"/>
      <c r="E82" s="97">
        <f t="shared" si="38"/>
        <v>0</v>
      </c>
      <c r="F82" s="200">
        <f t="shared" si="39"/>
        <v>0</v>
      </c>
      <c r="G82" s="201">
        <f t="shared" si="40"/>
        <v>0</v>
      </c>
      <c r="H82" s="97">
        <f t="shared" si="41"/>
        <v>0</v>
      </c>
      <c r="I82" s="200">
        <f t="shared" si="42"/>
        <v>0</v>
      </c>
      <c r="J82" s="201">
        <f t="shared" si="43"/>
        <v>0</v>
      </c>
      <c r="K82" s="90">
        <f t="shared" si="44"/>
        <v>0</v>
      </c>
      <c r="L82" s="125">
        <f t="shared" si="45"/>
        <v>0</v>
      </c>
      <c r="M82" s="125">
        <f t="shared" si="46"/>
        <v>0</v>
      </c>
      <c r="N82" s="98">
        <f t="shared" si="47"/>
        <v>0</v>
      </c>
      <c r="O82" s="126">
        <f t="shared" si="48"/>
        <v>0</v>
      </c>
      <c r="P82" s="126">
        <f t="shared" si="49"/>
        <v>0</v>
      </c>
      <c r="Q82" s="78"/>
      <c r="R82" s="22">
        <f>COUNTIF('enter-data'!G$8:G$94,'calc.rank'!$A82)</f>
        <v>0</v>
      </c>
      <c r="S82" s="10">
        <f>COUNTIF('enter-data'!H$8:H$94,'calc.rank'!$A82)</f>
        <v>0</v>
      </c>
      <c r="T82" s="30">
        <f>COUNTIF('enter-data'!I$8:I$94,'calc.rank'!$A82)</f>
        <v>0</v>
      </c>
      <c r="U82" s="22">
        <f>COUNTIF('enter-data'!J$8:J$94,'calc.rank'!$A82)</f>
        <v>0</v>
      </c>
      <c r="V82" s="10">
        <f>COUNTIF('enter-data'!K$8:K$94,'calc.rank'!$A82)</f>
        <v>0</v>
      </c>
      <c r="W82" s="30">
        <f>COUNTIF('enter-data'!L$8:L$94,'calc.rank'!$A82)</f>
        <v>0</v>
      </c>
      <c r="X82" s="22">
        <f>COUNTIF('enter-data'!M$8:M$94,'calc.rank'!$A82)</f>
        <v>0</v>
      </c>
      <c r="Y82" s="10">
        <f>COUNTIF('enter-data'!N$8:N$94,'calc.rank'!$A82)</f>
        <v>0</v>
      </c>
      <c r="Z82" s="30">
        <f>COUNTIF('enter-data'!O$8:O$94,'calc.rank'!$A82)</f>
        <v>0</v>
      </c>
      <c r="AA82" s="22">
        <f>COUNTIF('enter-data'!P$8:P$94,'calc.rank'!$A82)</f>
        <v>0</v>
      </c>
      <c r="AB82" s="10">
        <f>COUNTIF('enter-data'!Q$8:Q$94,'calc.rank'!$A82)</f>
        <v>0</v>
      </c>
      <c r="AC82" s="30">
        <f>COUNTIF('enter-data'!R$8:R$94,'calc.rank'!$A82)</f>
        <v>0</v>
      </c>
      <c r="AD82" s="22">
        <f>COUNTIF('enter-data'!S$8:S$94,'calc.rank'!$A82)</f>
        <v>0</v>
      </c>
      <c r="AE82" s="10">
        <f>COUNTIF('enter-data'!T$8:T$94,'calc.rank'!$A82)</f>
        <v>0</v>
      </c>
      <c r="AF82" s="30">
        <f>COUNTIF('enter-data'!U$8:U$94,'calc.rank'!$A82)</f>
        <v>0</v>
      </c>
      <c r="AG82" s="22">
        <f>COUNTIF('enter-data'!V$8:V$94,'calc.rank'!$A82)</f>
        <v>0</v>
      </c>
      <c r="AH82" s="10">
        <f>COUNTIF('enter-data'!W$8:W$94,'calc.rank'!$A82)</f>
        <v>0</v>
      </c>
      <c r="AI82" s="30">
        <f>COUNTIF('enter-data'!X$8:X$94,'calc.rank'!$A82)</f>
        <v>0</v>
      </c>
      <c r="AJ82" s="22">
        <f>COUNTIF('enter-data'!Y$8:Y$94,'calc.rank'!$A82)</f>
        <v>0</v>
      </c>
      <c r="AK82" s="10">
        <f>COUNTIF('enter-data'!Z$8:Z$94,'calc.rank'!$A82)</f>
        <v>0</v>
      </c>
      <c r="AL82" s="30">
        <f>COUNTIF('enter-data'!AA$8:AA$94,'calc.rank'!$A82)</f>
        <v>0</v>
      </c>
      <c r="AM82" s="22">
        <f>COUNTIF('enter-data'!AB$8:AB$94,'calc.rank'!$A82)</f>
        <v>0</v>
      </c>
      <c r="AN82" s="10">
        <f>COUNTIF('enter-data'!AC$8:AC$94,'calc.rank'!$A82)</f>
        <v>0</v>
      </c>
      <c r="AO82" s="30">
        <f>COUNTIF('enter-data'!AD$8:AD$94,'calc.rank'!$A82)</f>
        <v>0</v>
      </c>
      <c r="AP82" s="22">
        <f>COUNTIF('enter-data'!AE$8:AE$94,'calc.rank'!$A82)</f>
        <v>0</v>
      </c>
      <c r="AQ82" s="10">
        <f>COUNTIF('enter-data'!AF$8:AF$94,'calc.rank'!$A82)</f>
        <v>0</v>
      </c>
      <c r="AR82" s="23">
        <f>COUNTIF('enter-data'!AG$8:AG$94,'calc.rank'!$A82)</f>
        <v>0</v>
      </c>
      <c r="AS82" s="331"/>
      <c r="AT82" s="22">
        <f>COUNTIF('enter-data'!AI$8:AI$94,'calc.rank'!$A82)</f>
        <v>0</v>
      </c>
      <c r="AU82" s="10">
        <f>COUNTIF('enter-data'!AJ$8:AJ$94,'calc.rank'!$A82)</f>
        <v>0</v>
      </c>
      <c r="AV82" s="30">
        <f>COUNTIF('enter-data'!AK$8:AK$94,'calc.rank'!$A82)</f>
        <v>0</v>
      </c>
      <c r="AW82" s="22">
        <f>COUNTIF('enter-data'!AL$8:AL$94,'calc.rank'!$A82)</f>
        <v>0</v>
      </c>
      <c r="AX82" s="10">
        <f>COUNTIF('enter-data'!AM$8:AM$94,'calc.rank'!$A82)</f>
        <v>0</v>
      </c>
      <c r="AY82" s="30">
        <f>COUNTIF('enter-data'!AN$8:AN$94,'calc.rank'!$A82)</f>
        <v>0</v>
      </c>
      <c r="AZ82" s="22">
        <f>COUNTIF('enter-data'!AO$8:AO$94,'calc.rank'!$A82)</f>
        <v>0</v>
      </c>
      <c r="BA82" s="10">
        <f>COUNTIF('enter-data'!AP$8:AP$94,'calc.rank'!$A82)</f>
        <v>0</v>
      </c>
      <c r="BB82" s="30">
        <f>COUNTIF('enter-data'!AQ$8:AQ$94,'calc.rank'!$A82)</f>
        <v>0</v>
      </c>
      <c r="BC82" s="22">
        <f>COUNTIF('enter-data'!AR$8:AR$94,'calc.rank'!$A82)</f>
        <v>0</v>
      </c>
      <c r="BD82" s="10">
        <f>COUNTIF('enter-data'!AS$8:AS$94,'calc.rank'!$A82)</f>
        <v>0</v>
      </c>
      <c r="BE82" s="30">
        <f>COUNTIF('enter-data'!AT$8:AT$94,'calc.rank'!$A82)</f>
        <v>0</v>
      </c>
      <c r="BF82" s="22">
        <f>COUNTIF('enter-data'!AU$8:AU$94,'calc.rank'!$A82)</f>
        <v>0</v>
      </c>
      <c r="BG82" s="10">
        <f>COUNTIF('enter-data'!AV$8:AV$94,'calc.rank'!$A82)</f>
        <v>0</v>
      </c>
      <c r="BH82" s="30">
        <f>COUNTIF('enter-data'!AW$8:AW$94,'calc.rank'!$A82)</f>
        <v>0</v>
      </c>
      <c r="BI82" s="22">
        <f>COUNTIF('enter-data'!AX$8:AX$94,'calc.rank'!$A82)</f>
        <v>0</v>
      </c>
      <c r="BJ82" s="10">
        <f>COUNTIF('enter-data'!AY$8:AY$94,'calc.rank'!$A82)</f>
        <v>0</v>
      </c>
      <c r="BK82" s="30">
        <f>COUNTIF('enter-data'!AZ$8:AZ$94,'calc.rank'!$A82)</f>
        <v>0</v>
      </c>
      <c r="BL82" s="22">
        <f>COUNTIF('enter-data'!BA$8:BA$94,'calc.rank'!$A82)</f>
        <v>0</v>
      </c>
      <c r="BM82" s="10">
        <f>COUNTIF('enter-data'!BB$8:BB$94,'calc.rank'!$A82)</f>
        <v>0</v>
      </c>
      <c r="BN82" s="30">
        <f>COUNTIF('enter-data'!BC$8:BC$94,'calc.rank'!$A82)</f>
        <v>0</v>
      </c>
      <c r="BO82" s="22">
        <f>COUNTIF('enter-data'!BD$8:BD$94,'calc.rank'!$A82)</f>
        <v>0</v>
      </c>
      <c r="BP82" s="10">
        <f>COUNTIF('enter-data'!BE$8:BE$94,'calc.rank'!$A82)</f>
        <v>0</v>
      </c>
      <c r="BQ82" s="30">
        <f>COUNTIF('enter-data'!BF$8:BF$94,'calc.rank'!$A82)</f>
        <v>0</v>
      </c>
      <c r="BR82" s="22">
        <f>COUNTIF('enter-data'!BG$8:BG$94,'calc.rank'!$A82)</f>
        <v>0</v>
      </c>
      <c r="BS82" s="10">
        <f>COUNTIF('enter-data'!BH$8:BH$94,'calc.rank'!$A82)</f>
        <v>0</v>
      </c>
      <c r="BT82" s="23">
        <f>COUNTIF('enter-data'!BI$8:BI$94,'calc.rank'!$A82)</f>
        <v>0</v>
      </c>
    </row>
    <row r="83" spans="1:72" ht="18" customHeight="1" x14ac:dyDescent="0.25">
      <c r="A83" s="115" t="s">
        <v>276</v>
      </c>
      <c r="B83" s="49"/>
      <c r="C83" s="117" t="s">
        <v>277</v>
      </c>
      <c r="D83" s="108"/>
      <c r="E83" s="97">
        <f t="shared" si="38"/>
        <v>0</v>
      </c>
      <c r="F83" s="200">
        <f t="shared" si="39"/>
        <v>0</v>
      </c>
      <c r="G83" s="201">
        <f t="shared" si="40"/>
        <v>0</v>
      </c>
      <c r="H83" s="97">
        <f t="shared" si="41"/>
        <v>0</v>
      </c>
      <c r="I83" s="200">
        <f t="shared" si="42"/>
        <v>0</v>
      </c>
      <c r="J83" s="201">
        <f t="shared" si="43"/>
        <v>0</v>
      </c>
      <c r="K83" s="90">
        <f t="shared" si="44"/>
        <v>0</v>
      </c>
      <c r="L83" s="125">
        <f t="shared" si="45"/>
        <v>0</v>
      </c>
      <c r="M83" s="125">
        <f t="shared" si="46"/>
        <v>0</v>
      </c>
      <c r="N83" s="98">
        <f t="shared" si="47"/>
        <v>0</v>
      </c>
      <c r="O83" s="126">
        <f t="shared" si="48"/>
        <v>0</v>
      </c>
      <c r="P83" s="126">
        <f t="shared" si="49"/>
        <v>0</v>
      </c>
      <c r="Q83" s="78"/>
      <c r="R83" s="22">
        <f>COUNTIF('enter-data'!G$8:G$94,'calc.rank'!$A83)</f>
        <v>0</v>
      </c>
      <c r="S83" s="10">
        <f>COUNTIF('enter-data'!H$8:H$94,'calc.rank'!$A83)</f>
        <v>0</v>
      </c>
      <c r="T83" s="30">
        <f>COUNTIF('enter-data'!I$8:I$94,'calc.rank'!$A83)</f>
        <v>0</v>
      </c>
      <c r="U83" s="22">
        <f>COUNTIF('enter-data'!J$8:J$94,'calc.rank'!$A83)</f>
        <v>0</v>
      </c>
      <c r="V83" s="10">
        <f>COUNTIF('enter-data'!K$8:K$94,'calc.rank'!$A83)</f>
        <v>0</v>
      </c>
      <c r="W83" s="30">
        <f>COUNTIF('enter-data'!L$8:L$94,'calc.rank'!$A83)</f>
        <v>0</v>
      </c>
      <c r="X83" s="22">
        <f>COUNTIF('enter-data'!M$8:M$94,'calc.rank'!$A83)</f>
        <v>0</v>
      </c>
      <c r="Y83" s="10">
        <f>COUNTIF('enter-data'!N$8:N$94,'calc.rank'!$A83)</f>
        <v>0</v>
      </c>
      <c r="Z83" s="30">
        <f>COUNTIF('enter-data'!O$8:O$94,'calc.rank'!$A83)</f>
        <v>0</v>
      </c>
      <c r="AA83" s="22">
        <f>COUNTIF('enter-data'!P$8:P$94,'calc.rank'!$A83)</f>
        <v>0</v>
      </c>
      <c r="AB83" s="10">
        <f>COUNTIF('enter-data'!Q$8:Q$94,'calc.rank'!$A83)</f>
        <v>0</v>
      </c>
      <c r="AC83" s="30">
        <f>COUNTIF('enter-data'!R$8:R$94,'calc.rank'!$A83)</f>
        <v>0</v>
      </c>
      <c r="AD83" s="22">
        <f>COUNTIF('enter-data'!S$8:S$94,'calc.rank'!$A83)</f>
        <v>0</v>
      </c>
      <c r="AE83" s="10">
        <f>COUNTIF('enter-data'!T$8:T$94,'calc.rank'!$A83)</f>
        <v>0</v>
      </c>
      <c r="AF83" s="30">
        <f>COUNTIF('enter-data'!U$8:U$94,'calc.rank'!$A83)</f>
        <v>0</v>
      </c>
      <c r="AG83" s="22">
        <f>COUNTIF('enter-data'!V$8:V$94,'calc.rank'!$A83)</f>
        <v>0</v>
      </c>
      <c r="AH83" s="10">
        <f>COUNTIF('enter-data'!W$8:W$94,'calc.rank'!$A83)</f>
        <v>0</v>
      </c>
      <c r="AI83" s="30">
        <f>COUNTIF('enter-data'!X$8:X$94,'calc.rank'!$A83)</f>
        <v>0</v>
      </c>
      <c r="AJ83" s="22">
        <f>COUNTIF('enter-data'!Y$8:Y$94,'calc.rank'!$A83)</f>
        <v>0</v>
      </c>
      <c r="AK83" s="10">
        <f>COUNTIF('enter-data'!Z$8:Z$94,'calc.rank'!$A83)</f>
        <v>0</v>
      </c>
      <c r="AL83" s="30">
        <f>COUNTIF('enter-data'!AA$8:AA$94,'calc.rank'!$A83)</f>
        <v>0</v>
      </c>
      <c r="AM83" s="22">
        <f>COUNTIF('enter-data'!AB$8:AB$94,'calc.rank'!$A83)</f>
        <v>0</v>
      </c>
      <c r="AN83" s="10">
        <f>COUNTIF('enter-data'!AC$8:AC$94,'calc.rank'!$A83)</f>
        <v>0</v>
      </c>
      <c r="AO83" s="30">
        <f>COUNTIF('enter-data'!AD$8:AD$94,'calc.rank'!$A83)</f>
        <v>0</v>
      </c>
      <c r="AP83" s="22">
        <f>COUNTIF('enter-data'!AE$8:AE$94,'calc.rank'!$A83)</f>
        <v>0</v>
      </c>
      <c r="AQ83" s="10">
        <f>COUNTIF('enter-data'!AF$8:AF$94,'calc.rank'!$A83)</f>
        <v>0</v>
      </c>
      <c r="AR83" s="23">
        <f>COUNTIF('enter-data'!AG$8:AG$94,'calc.rank'!$A83)</f>
        <v>0</v>
      </c>
      <c r="AS83" s="331"/>
      <c r="AT83" s="22">
        <f>COUNTIF('enter-data'!AI$8:AI$94,'calc.rank'!$A83)</f>
        <v>0</v>
      </c>
      <c r="AU83" s="10">
        <f>COUNTIF('enter-data'!AJ$8:AJ$94,'calc.rank'!$A83)</f>
        <v>0</v>
      </c>
      <c r="AV83" s="30">
        <f>COUNTIF('enter-data'!AK$8:AK$94,'calc.rank'!$A83)</f>
        <v>0</v>
      </c>
      <c r="AW83" s="22">
        <f>COUNTIF('enter-data'!AL$8:AL$94,'calc.rank'!$A83)</f>
        <v>0</v>
      </c>
      <c r="AX83" s="10">
        <f>COUNTIF('enter-data'!AM$8:AM$94,'calc.rank'!$A83)</f>
        <v>0</v>
      </c>
      <c r="AY83" s="30">
        <f>COUNTIF('enter-data'!AN$8:AN$94,'calc.rank'!$A83)</f>
        <v>0</v>
      </c>
      <c r="AZ83" s="22">
        <f>COUNTIF('enter-data'!AO$8:AO$94,'calc.rank'!$A83)</f>
        <v>0</v>
      </c>
      <c r="BA83" s="10">
        <f>COUNTIF('enter-data'!AP$8:AP$94,'calc.rank'!$A83)</f>
        <v>0</v>
      </c>
      <c r="BB83" s="30">
        <f>COUNTIF('enter-data'!AQ$8:AQ$94,'calc.rank'!$A83)</f>
        <v>0</v>
      </c>
      <c r="BC83" s="22">
        <f>COUNTIF('enter-data'!AR$8:AR$94,'calc.rank'!$A83)</f>
        <v>0</v>
      </c>
      <c r="BD83" s="10">
        <f>COUNTIF('enter-data'!AS$8:AS$94,'calc.rank'!$A83)</f>
        <v>0</v>
      </c>
      <c r="BE83" s="30">
        <f>COUNTIF('enter-data'!AT$8:AT$94,'calc.rank'!$A83)</f>
        <v>0</v>
      </c>
      <c r="BF83" s="22">
        <f>COUNTIF('enter-data'!AU$8:AU$94,'calc.rank'!$A83)</f>
        <v>0</v>
      </c>
      <c r="BG83" s="10">
        <f>COUNTIF('enter-data'!AV$8:AV$94,'calc.rank'!$A83)</f>
        <v>0</v>
      </c>
      <c r="BH83" s="30">
        <f>COUNTIF('enter-data'!AW$8:AW$94,'calc.rank'!$A83)</f>
        <v>0</v>
      </c>
      <c r="BI83" s="22">
        <f>COUNTIF('enter-data'!AX$8:AX$94,'calc.rank'!$A83)</f>
        <v>0</v>
      </c>
      <c r="BJ83" s="10">
        <f>COUNTIF('enter-data'!AY$8:AY$94,'calc.rank'!$A83)</f>
        <v>0</v>
      </c>
      <c r="BK83" s="30">
        <f>COUNTIF('enter-data'!AZ$8:AZ$94,'calc.rank'!$A83)</f>
        <v>0</v>
      </c>
      <c r="BL83" s="22">
        <f>COUNTIF('enter-data'!BA$8:BA$94,'calc.rank'!$A83)</f>
        <v>0</v>
      </c>
      <c r="BM83" s="10">
        <f>COUNTIF('enter-data'!BB$8:BB$94,'calc.rank'!$A83)</f>
        <v>0</v>
      </c>
      <c r="BN83" s="30">
        <f>COUNTIF('enter-data'!BC$8:BC$94,'calc.rank'!$A83)</f>
        <v>0</v>
      </c>
      <c r="BO83" s="22">
        <f>COUNTIF('enter-data'!BD$8:BD$94,'calc.rank'!$A83)</f>
        <v>0</v>
      </c>
      <c r="BP83" s="10">
        <f>COUNTIF('enter-data'!BE$8:BE$94,'calc.rank'!$A83)</f>
        <v>0</v>
      </c>
      <c r="BQ83" s="30">
        <f>COUNTIF('enter-data'!BF$8:BF$94,'calc.rank'!$A83)</f>
        <v>0</v>
      </c>
      <c r="BR83" s="22">
        <f>COUNTIF('enter-data'!BG$8:BG$94,'calc.rank'!$A83)</f>
        <v>0</v>
      </c>
      <c r="BS83" s="10">
        <f>COUNTIF('enter-data'!BH$8:BH$94,'calc.rank'!$A83)</f>
        <v>0</v>
      </c>
      <c r="BT83" s="23">
        <f>COUNTIF('enter-data'!BI$8:BI$94,'calc.rank'!$A83)</f>
        <v>0</v>
      </c>
    </row>
    <row r="84" spans="1:72" ht="18" customHeight="1" x14ac:dyDescent="0.25">
      <c r="A84" s="115" t="s">
        <v>56</v>
      </c>
      <c r="B84" s="49"/>
      <c r="C84" s="117" t="s">
        <v>242</v>
      </c>
      <c r="D84" s="108"/>
      <c r="E84" s="97">
        <f t="shared" si="38"/>
        <v>0</v>
      </c>
      <c r="F84" s="200">
        <f t="shared" si="39"/>
        <v>0</v>
      </c>
      <c r="G84" s="201">
        <f t="shared" si="40"/>
        <v>0</v>
      </c>
      <c r="H84" s="97">
        <f t="shared" si="41"/>
        <v>0</v>
      </c>
      <c r="I84" s="200">
        <f t="shared" si="42"/>
        <v>0</v>
      </c>
      <c r="J84" s="201">
        <f t="shared" si="43"/>
        <v>0</v>
      </c>
      <c r="K84" s="90">
        <f t="shared" si="44"/>
        <v>0</v>
      </c>
      <c r="L84" s="125">
        <f t="shared" si="45"/>
        <v>0</v>
      </c>
      <c r="M84" s="125">
        <f t="shared" si="46"/>
        <v>0</v>
      </c>
      <c r="N84" s="98">
        <f t="shared" si="47"/>
        <v>0</v>
      </c>
      <c r="O84" s="126">
        <f t="shared" si="48"/>
        <v>0</v>
      </c>
      <c r="P84" s="126">
        <f t="shared" si="49"/>
        <v>0</v>
      </c>
      <c r="Q84" s="78"/>
      <c r="R84" s="22">
        <f>COUNTIF('enter-data'!G$8:G$94,'calc.rank'!$A84)</f>
        <v>0</v>
      </c>
      <c r="S84" s="10">
        <f>COUNTIF('enter-data'!H$8:H$94,'calc.rank'!$A84)</f>
        <v>0</v>
      </c>
      <c r="T84" s="30">
        <f>COUNTIF('enter-data'!I$8:I$94,'calc.rank'!$A84)</f>
        <v>0</v>
      </c>
      <c r="U84" s="22">
        <f>COUNTIF('enter-data'!J$8:J$94,'calc.rank'!$A84)</f>
        <v>0</v>
      </c>
      <c r="V84" s="10">
        <f>COUNTIF('enter-data'!K$8:K$94,'calc.rank'!$A84)</f>
        <v>0</v>
      </c>
      <c r="W84" s="30">
        <f>COUNTIF('enter-data'!L$8:L$94,'calc.rank'!$A84)</f>
        <v>0</v>
      </c>
      <c r="X84" s="22">
        <f>COUNTIF('enter-data'!M$8:M$94,'calc.rank'!$A84)</f>
        <v>0</v>
      </c>
      <c r="Y84" s="10">
        <f>COUNTIF('enter-data'!N$8:N$94,'calc.rank'!$A84)</f>
        <v>0</v>
      </c>
      <c r="Z84" s="30">
        <f>COUNTIF('enter-data'!O$8:O$94,'calc.rank'!$A84)</f>
        <v>0</v>
      </c>
      <c r="AA84" s="22">
        <f>COUNTIF('enter-data'!P$8:P$94,'calc.rank'!$A84)</f>
        <v>0</v>
      </c>
      <c r="AB84" s="10">
        <f>COUNTIF('enter-data'!Q$8:Q$94,'calc.rank'!$A84)</f>
        <v>0</v>
      </c>
      <c r="AC84" s="30">
        <f>COUNTIF('enter-data'!R$8:R$94,'calc.rank'!$A84)</f>
        <v>0</v>
      </c>
      <c r="AD84" s="22">
        <f>COUNTIF('enter-data'!S$8:S$94,'calc.rank'!$A84)</f>
        <v>0</v>
      </c>
      <c r="AE84" s="10">
        <f>COUNTIF('enter-data'!T$8:T$94,'calc.rank'!$A84)</f>
        <v>0</v>
      </c>
      <c r="AF84" s="30">
        <f>COUNTIF('enter-data'!U$8:U$94,'calc.rank'!$A84)</f>
        <v>0</v>
      </c>
      <c r="AG84" s="22">
        <f>COUNTIF('enter-data'!V$8:V$94,'calc.rank'!$A84)</f>
        <v>0</v>
      </c>
      <c r="AH84" s="10">
        <f>COUNTIF('enter-data'!W$8:W$94,'calc.rank'!$A84)</f>
        <v>0</v>
      </c>
      <c r="AI84" s="30">
        <f>COUNTIF('enter-data'!X$8:X$94,'calc.rank'!$A84)</f>
        <v>0</v>
      </c>
      <c r="AJ84" s="22">
        <f>COUNTIF('enter-data'!Y$8:Y$94,'calc.rank'!$A84)</f>
        <v>0</v>
      </c>
      <c r="AK84" s="10">
        <f>COUNTIF('enter-data'!Z$8:Z$94,'calc.rank'!$A84)</f>
        <v>0</v>
      </c>
      <c r="AL84" s="30">
        <f>COUNTIF('enter-data'!AA$8:AA$94,'calc.rank'!$A84)</f>
        <v>0</v>
      </c>
      <c r="AM84" s="22">
        <f>COUNTIF('enter-data'!AB$8:AB$94,'calc.rank'!$A84)</f>
        <v>0</v>
      </c>
      <c r="AN84" s="10">
        <f>COUNTIF('enter-data'!AC$8:AC$94,'calc.rank'!$A84)</f>
        <v>0</v>
      </c>
      <c r="AO84" s="30">
        <f>COUNTIF('enter-data'!AD$8:AD$94,'calc.rank'!$A84)</f>
        <v>0</v>
      </c>
      <c r="AP84" s="22">
        <f>COUNTIF('enter-data'!AE$8:AE$94,'calc.rank'!$A84)</f>
        <v>0</v>
      </c>
      <c r="AQ84" s="10">
        <f>COUNTIF('enter-data'!AF$8:AF$94,'calc.rank'!$A84)</f>
        <v>0</v>
      </c>
      <c r="AR84" s="23">
        <f>COUNTIF('enter-data'!AG$8:AG$94,'calc.rank'!$A84)</f>
        <v>0</v>
      </c>
      <c r="AS84" s="331"/>
      <c r="AT84" s="22">
        <f>COUNTIF('enter-data'!AI$8:AI$94,'calc.rank'!$A84)</f>
        <v>0</v>
      </c>
      <c r="AU84" s="10">
        <f>COUNTIF('enter-data'!AJ$8:AJ$94,'calc.rank'!$A84)</f>
        <v>0</v>
      </c>
      <c r="AV84" s="30">
        <f>COUNTIF('enter-data'!AK$8:AK$94,'calc.rank'!$A84)</f>
        <v>0</v>
      </c>
      <c r="AW84" s="22">
        <f>COUNTIF('enter-data'!AL$8:AL$94,'calc.rank'!$A84)</f>
        <v>0</v>
      </c>
      <c r="AX84" s="10">
        <f>COUNTIF('enter-data'!AM$8:AM$94,'calc.rank'!$A84)</f>
        <v>0</v>
      </c>
      <c r="AY84" s="30">
        <f>COUNTIF('enter-data'!AN$8:AN$94,'calc.rank'!$A84)</f>
        <v>0</v>
      </c>
      <c r="AZ84" s="22">
        <f>COUNTIF('enter-data'!AO$8:AO$94,'calc.rank'!$A84)</f>
        <v>0</v>
      </c>
      <c r="BA84" s="10">
        <f>COUNTIF('enter-data'!AP$8:AP$94,'calc.rank'!$A84)</f>
        <v>0</v>
      </c>
      <c r="BB84" s="30">
        <f>COUNTIF('enter-data'!AQ$8:AQ$94,'calc.rank'!$A84)</f>
        <v>0</v>
      </c>
      <c r="BC84" s="22">
        <f>COUNTIF('enter-data'!AR$8:AR$94,'calc.rank'!$A84)</f>
        <v>0</v>
      </c>
      <c r="BD84" s="10">
        <f>COUNTIF('enter-data'!AS$8:AS$94,'calc.rank'!$A84)</f>
        <v>0</v>
      </c>
      <c r="BE84" s="30">
        <f>COUNTIF('enter-data'!AT$8:AT$94,'calc.rank'!$A84)</f>
        <v>0</v>
      </c>
      <c r="BF84" s="22">
        <f>COUNTIF('enter-data'!AU$8:AU$94,'calc.rank'!$A84)</f>
        <v>0</v>
      </c>
      <c r="BG84" s="10">
        <f>COUNTIF('enter-data'!AV$8:AV$94,'calc.rank'!$A84)</f>
        <v>0</v>
      </c>
      <c r="BH84" s="30">
        <f>COUNTIF('enter-data'!AW$8:AW$94,'calc.rank'!$A84)</f>
        <v>0</v>
      </c>
      <c r="BI84" s="22">
        <f>COUNTIF('enter-data'!AX$8:AX$94,'calc.rank'!$A84)</f>
        <v>0</v>
      </c>
      <c r="BJ84" s="10">
        <f>COUNTIF('enter-data'!AY$8:AY$94,'calc.rank'!$A84)</f>
        <v>0</v>
      </c>
      <c r="BK84" s="30">
        <f>COUNTIF('enter-data'!AZ$8:AZ$94,'calc.rank'!$A84)</f>
        <v>0</v>
      </c>
      <c r="BL84" s="22">
        <f>COUNTIF('enter-data'!BA$8:BA$94,'calc.rank'!$A84)</f>
        <v>0</v>
      </c>
      <c r="BM84" s="10">
        <f>COUNTIF('enter-data'!BB$8:BB$94,'calc.rank'!$A84)</f>
        <v>0</v>
      </c>
      <c r="BN84" s="30">
        <f>COUNTIF('enter-data'!BC$8:BC$94,'calc.rank'!$A84)</f>
        <v>0</v>
      </c>
      <c r="BO84" s="22">
        <f>COUNTIF('enter-data'!BD$8:BD$94,'calc.rank'!$A84)</f>
        <v>0</v>
      </c>
      <c r="BP84" s="10">
        <f>COUNTIF('enter-data'!BE$8:BE$94,'calc.rank'!$A84)</f>
        <v>0</v>
      </c>
      <c r="BQ84" s="30">
        <f>COUNTIF('enter-data'!BF$8:BF$94,'calc.rank'!$A84)</f>
        <v>0</v>
      </c>
      <c r="BR84" s="22">
        <f>COUNTIF('enter-data'!BG$8:BG$94,'calc.rank'!$A84)</f>
        <v>0</v>
      </c>
      <c r="BS84" s="10">
        <f>COUNTIF('enter-data'!BH$8:BH$94,'calc.rank'!$A84)</f>
        <v>0</v>
      </c>
      <c r="BT84" s="23">
        <f>COUNTIF('enter-data'!BI$8:BI$94,'calc.rank'!$A84)</f>
        <v>0</v>
      </c>
    </row>
    <row r="85" spans="1:72" ht="18" customHeight="1" x14ac:dyDescent="0.25">
      <c r="A85" s="115" t="s">
        <v>262</v>
      </c>
      <c r="B85" s="49"/>
      <c r="C85" s="117" t="s">
        <v>263</v>
      </c>
      <c r="D85" s="108"/>
      <c r="E85" s="97">
        <f t="shared" si="38"/>
        <v>0</v>
      </c>
      <c r="F85" s="200">
        <f t="shared" si="39"/>
        <v>0</v>
      </c>
      <c r="G85" s="201">
        <f t="shared" si="40"/>
        <v>0</v>
      </c>
      <c r="H85" s="97">
        <f t="shared" si="41"/>
        <v>0</v>
      </c>
      <c r="I85" s="200">
        <f t="shared" si="42"/>
        <v>0</v>
      </c>
      <c r="J85" s="201">
        <f t="shared" si="43"/>
        <v>0</v>
      </c>
      <c r="K85" s="90">
        <f t="shared" si="44"/>
        <v>0</v>
      </c>
      <c r="L85" s="125">
        <f t="shared" si="45"/>
        <v>0</v>
      </c>
      <c r="M85" s="125">
        <f t="shared" si="46"/>
        <v>0</v>
      </c>
      <c r="N85" s="98">
        <f t="shared" si="47"/>
        <v>0</v>
      </c>
      <c r="O85" s="126">
        <f t="shared" si="48"/>
        <v>0</v>
      </c>
      <c r="P85" s="126">
        <f t="shared" si="49"/>
        <v>0</v>
      </c>
      <c r="Q85" s="78"/>
      <c r="R85" s="22">
        <f>COUNTIF('enter-data'!G$8:G$94,'calc.rank'!$A85)</f>
        <v>0</v>
      </c>
      <c r="S85" s="10">
        <f>COUNTIF('enter-data'!H$8:H$94,'calc.rank'!$A85)</f>
        <v>0</v>
      </c>
      <c r="T85" s="30">
        <f>COUNTIF('enter-data'!I$8:I$94,'calc.rank'!$A85)</f>
        <v>0</v>
      </c>
      <c r="U85" s="22">
        <f>COUNTIF('enter-data'!J$8:J$94,'calc.rank'!$A85)</f>
        <v>0</v>
      </c>
      <c r="V85" s="10">
        <f>COUNTIF('enter-data'!K$8:K$94,'calc.rank'!$A85)</f>
        <v>0</v>
      </c>
      <c r="W85" s="30">
        <f>COUNTIF('enter-data'!L$8:L$94,'calc.rank'!$A85)</f>
        <v>0</v>
      </c>
      <c r="X85" s="22">
        <f>COUNTIF('enter-data'!M$8:M$94,'calc.rank'!$A85)</f>
        <v>0</v>
      </c>
      <c r="Y85" s="10">
        <f>COUNTIF('enter-data'!N$8:N$94,'calc.rank'!$A85)</f>
        <v>0</v>
      </c>
      <c r="Z85" s="30">
        <f>COUNTIF('enter-data'!O$8:O$94,'calc.rank'!$A85)</f>
        <v>0</v>
      </c>
      <c r="AA85" s="22">
        <f>COUNTIF('enter-data'!P$8:P$94,'calc.rank'!$A85)</f>
        <v>0</v>
      </c>
      <c r="AB85" s="10">
        <f>COUNTIF('enter-data'!Q$8:Q$94,'calc.rank'!$A85)</f>
        <v>0</v>
      </c>
      <c r="AC85" s="30">
        <f>COUNTIF('enter-data'!R$8:R$94,'calc.rank'!$A85)</f>
        <v>0</v>
      </c>
      <c r="AD85" s="22">
        <f>COUNTIF('enter-data'!S$8:S$94,'calc.rank'!$A85)</f>
        <v>0</v>
      </c>
      <c r="AE85" s="10">
        <f>COUNTIF('enter-data'!T$8:T$94,'calc.rank'!$A85)</f>
        <v>0</v>
      </c>
      <c r="AF85" s="30">
        <f>COUNTIF('enter-data'!U$8:U$94,'calc.rank'!$A85)</f>
        <v>0</v>
      </c>
      <c r="AG85" s="22">
        <f>COUNTIF('enter-data'!V$8:V$94,'calc.rank'!$A85)</f>
        <v>0</v>
      </c>
      <c r="AH85" s="10">
        <f>COUNTIF('enter-data'!W$8:W$94,'calc.rank'!$A85)</f>
        <v>0</v>
      </c>
      <c r="AI85" s="30">
        <f>COUNTIF('enter-data'!X$8:X$94,'calc.rank'!$A85)</f>
        <v>0</v>
      </c>
      <c r="AJ85" s="22">
        <f>COUNTIF('enter-data'!Y$8:Y$94,'calc.rank'!$A85)</f>
        <v>0</v>
      </c>
      <c r="AK85" s="10">
        <f>COUNTIF('enter-data'!Z$8:Z$94,'calc.rank'!$A85)</f>
        <v>0</v>
      </c>
      <c r="AL85" s="30">
        <f>COUNTIF('enter-data'!AA$8:AA$94,'calc.rank'!$A85)</f>
        <v>0</v>
      </c>
      <c r="AM85" s="22">
        <f>COUNTIF('enter-data'!AB$8:AB$94,'calc.rank'!$A85)</f>
        <v>0</v>
      </c>
      <c r="AN85" s="10">
        <f>COUNTIF('enter-data'!AC$8:AC$94,'calc.rank'!$A85)</f>
        <v>0</v>
      </c>
      <c r="AO85" s="30">
        <f>COUNTIF('enter-data'!AD$8:AD$94,'calc.rank'!$A85)</f>
        <v>0</v>
      </c>
      <c r="AP85" s="22">
        <f>COUNTIF('enter-data'!AE$8:AE$94,'calc.rank'!$A85)</f>
        <v>0</v>
      </c>
      <c r="AQ85" s="10">
        <f>COUNTIF('enter-data'!AF$8:AF$94,'calc.rank'!$A85)</f>
        <v>0</v>
      </c>
      <c r="AR85" s="23">
        <f>COUNTIF('enter-data'!AG$8:AG$94,'calc.rank'!$A85)</f>
        <v>0</v>
      </c>
      <c r="AS85" s="331"/>
      <c r="AT85" s="22">
        <f>COUNTIF('enter-data'!AI$8:AI$94,'calc.rank'!$A85)</f>
        <v>0</v>
      </c>
      <c r="AU85" s="10">
        <f>COUNTIF('enter-data'!AJ$8:AJ$94,'calc.rank'!$A85)</f>
        <v>0</v>
      </c>
      <c r="AV85" s="30">
        <f>COUNTIF('enter-data'!AK$8:AK$94,'calc.rank'!$A85)</f>
        <v>0</v>
      </c>
      <c r="AW85" s="22">
        <f>COUNTIF('enter-data'!AL$8:AL$94,'calc.rank'!$A85)</f>
        <v>0</v>
      </c>
      <c r="AX85" s="10">
        <f>COUNTIF('enter-data'!AM$8:AM$94,'calc.rank'!$A85)</f>
        <v>0</v>
      </c>
      <c r="AY85" s="30">
        <f>COUNTIF('enter-data'!AN$8:AN$94,'calc.rank'!$A85)</f>
        <v>0</v>
      </c>
      <c r="AZ85" s="22">
        <f>COUNTIF('enter-data'!AO$8:AO$94,'calc.rank'!$A85)</f>
        <v>0</v>
      </c>
      <c r="BA85" s="10">
        <f>COUNTIF('enter-data'!AP$8:AP$94,'calc.rank'!$A85)</f>
        <v>0</v>
      </c>
      <c r="BB85" s="30">
        <f>COUNTIF('enter-data'!AQ$8:AQ$94,'calc.rank'!$A85)</f>
        <v>0</v>
      </c>
      <c r="BC85" s="22">
        <f>COUNTIF('enter-data'!AR$8:AR$94,'calc.rank'!$A85)</f>
        <v>0</v>
      </c>
      <c r="BD85" s="10">
        <f>COUNTIF('enter-data'!AS$8:AS$94,'calc.rank'!$A85)</f>
        <v>0</v>
      </c>
      <c r="BE85" s="30">
        <f>COUNTIF('enter-data'!AT$8:AT$94,'calc.rank'!$A85)</f>
        <v>0</v>
      </c>
      <c r="BF85" s="22">
        <f>COUNTIF('enter-data'!AU$8:AU$94,'calc.rank'!$A85)</f>
        <v>0</v>
      </c>
      <c r="BG85" s="10">
        <f>COUNTIF('enter-data'!AV$8:AV$94,'calc.rank'!$A85)</f>
        <v>0</v>
      </c>
      <c r="BH85" s="30">
        <f>COUNTIF('enter-data'!AW$8:AW$94,'calc.rank'!$A85)</f>
        <v>0</v>
      </c>
      <c r="BI85" s="22">
        <f>COUNTIF('enter-data'!AX$8:AX$94,'calc.rank'!$A85)</f>
        <v>0</v>
      </c>
      <c r="BJ85" s="10">
        <f>COUNTIF('enter-data'!AY$8:AY$94,'calc.rank'!$A85)</f>
        <v>0</v>
      </c>
      <c r="BK85" s="30">
        <f>COUNTIF('enter-data'!AZ$8:AZ$94,'calc.rank'!$A85)</f>
        <v>0</v>
      </c>
      <c r="BL85" s="22">
        <f>COUNTIF('enter-data'!BA$8:BA$94,'calc.rank'!$A85)</f>
        <v>0</v>
      </c>
      <c r="BM85" s="10">
        <f>COUNTIF('enter-data'!BB$8:BB$94,'calc.rank'!$A85)</f>
        <v>0</v>
      </c>
      <c r="BN85" s="30">
        <f>COUNTIF('enter-data'!BC$8:BC$94,'calc.rank'!$A85)</f>
        <v>0</v>
      </c>
      <c r="BO85" s="22">
        <f>COUNTIF('enter-data'!BD$8:BD$94,'calc.rank'!$A85)</f>
        <v>0</v>
      </c>
      <c r="BP85" s="10">
        <f>COUNTIF('enter-data'!BE$8:BE$94,'calc.rank'!$A85)</f>
        <v>0</v>
      </c>
      <c r="BQ85" s="30">
        <f>COUNTIF('enter-data'!BF$8:BF$94,'calc.rank'!$A85)</f>
        <v>0</v>
      </c>
      <c r="BR85" s="22">
        <f>COUNTIF('enter-data'!BG$8:BG$94,'calc.rank'!$A85)</f>
        <v>0</v>
      </c>
      <c r="BS85" s="10">
        <f>COUNTIF('enter-data'!BH$8:BH$94,'calc.rank'!$A85)</f>
        <v>0</v>
      </c>
      <c r="BT85" s="23">
        <f>COUNTIF('enter-data'!BI$8:BI$94,'calc.rank'!$A85)</f>
        <v>0</v>
      </c>
    </row>
    <row r="86" spans="1:72" ht="18" customHeight="1" x14ac:dyDescent="0.25">
      <c r="A86" s="115" t="s">
        <v>336</v>
      </c>
      <c r="B86" s="49"/>
      <c r="C86" s="117" t="s">
        <v>337</v>
      </c>
      <c r="D86" s="108"/>
      <c r="E86" s="97">
        <f t="shared" si="38"/>
        <v>0</v>
      </c>
      <c r="F86" s="200">
        <f t="shared" si="39"/>
        <v>0</v>
      </c>
      <c r="G86" s="201">
        <f t="shared" si="40"/>
        <v>0</v>
      </c>
      <c r="H86" s="97">
        <f t="shared" si="41"/>
        <v>0</v>
      </c>
      <c r="I86" s="200">
        <f t="shared" si="42"/>
        <v>0</v>
      </c>
      <c r="J86" s="201">
        <f t="shared" si="43"/>
        <v>0</v>
      </c>
      <c r="K86" s="90">
        <f t="shared" si="44"/>
        <v>0</v>
      </c>
      <c r="L86" s="125">
        <f t="shared" si="45"/>
        <v>0</v>
      </c>
      <c r="M86" s="125">
        <f t="shared" si="46"/>
        <v>0</v>
      </c>
      <c r="N86" s="98">
        <f t="shared" si="47"/>
        <v>0</v>
      </c>
      <c r="O86" s="126">
        <f t="shared" si="48"/>
        <v>0</v>
      </c>
      <c r="P86" s="126">
        <f t="shared" si="49"/>
        <v>0</v>
      </c>
      <c r="Q86" s="78"/>
      <c r="R86" s="22">
        <f>COUNTIF('enter-data'!G$8:G$94,'calc.rank'!$A86)</f>
        <v>0</v>
      </c>
      <c r="S86" s="10">
        <f>COUNTIF('enter-data'!H$8:H$94,'calc.rank'!$A86)</f>
        <v>0</v>
      </c>
      <c r="T86" s="30">
        <f>COUNTIF('enter-data'!I$8:I$94,'calc.rank'!$A86)</f>
        <v>0</v>
      </c>
      <c r="U86" s="22">
        <f>COUNTIF('enter-data'!J$8:J$94,'calc.rank'!$A86)</f>
        <v>0</v>
      </c>
      <c r="V86" s="10">
        <f>COUNTIF('enter-data'!K$8:K$94,'calc.rank'!$A86)</f>
        <v>0</v>
      </c>
      <c r="W86" s="30">
        <f>COUNTIF('enter-data'!L$8:L$94,'calc.rank'!$A86)</f>
        <v>0</v>
      </c>
      <c r="X86" s="22">
        <f>COUNTIF('enter-data'!M$8:M$94,'calc.rank'!$A86)</f>
        <v>0</v>
      </c>
      <c r="Y86" s="10">
        <f>COUNTIF('enter-data'!N$8:N$94,'calc.rank'!$A86)</f>
        <v>0</v>
      </c>
      <c r="Z86" s="30">
        <f>COUNTIF('enter-data'!O$8:O$94,'calc.rank'!$A86)</f>
        <v>0</v>
      </c>
      <c r="AA86" s="22">
        <f>COUNTIF('enter-data'!P$8:P$94,'calc.rank'!$A86)</f>
        <v>0</v>
      </c>
      <c r="AB86" s="10">
        <f>COUNTIF('enter-data'!Q$8:Q$94,'calc.rank'!$A86)</f>
        <v>0</v>
      </c>
      <c r="AC86" s="30">
        <f>COUNTIF('enter-data'!R$8:R$94,'calc.rank'!$A86)</f>
        <v>0</v>
      </c>
      <c r="AD86" s="22">
        <f>COUNTIF('enter-data'!S$8:S$94,'calc.rank'!$A86)</f>
        <v>0</v>
      </c>
      <c r="AE86" s="10">
        <f>COUNTIF('enter-data'!T$8:T$94,'calc.rank'!$A86)</f>
        <v>0</v>
      </c>
      <c r="AF86" s="30">
        <f>COUNTIF('enter-data'!U$8:U$94,'calc.rank'!$A86)</f>
        <v>0</v>
      </c>
      <c r="AG86" s="22">
        <f>COUNTIF('enter-data'!V$8:V$94,'calc.rank'!$A86)</f>
        <v>0</v>
      </c>
      <c r="AH86" s="10">
        <f>COUNTIF('enter-data'!W$8:W$94,'calc.rank'!$A86)</f>
        <v>0</v>
      </c>
      <c r="AI86" s="30">
        <f>COUNTIF('enter-data'!X$8:X$94,'calc.rank'!$A86)</f>
        <v>0</v>
      </c>
      <c r="AJ86" s="22">
        <f>COUNTIF('enter-data'!Y$8:Y$94,'calc.rank'!$A86)</f>
        <v>0</v>
      </c>
      <c r="AK86" s="10">
        <f>COUNTIF('enter-data'!Z$8:Z$94,'calc.rank'!$A86)</f>
        <v>0</v>
      </c>
      <c r="AL86" s="30">
        <f>COUNTIF('enter-data'!AA$8:AA$94,'calc.rank'!$A86)</f>
        <v>0</v>
      </c>
      <c r="AM86" s="22">
        <f>COUNTIF('enter-data'!AB$8:AB$94,'calc.rank'!$A86)</f>
        <v>0</v>
      </c>
      <c r="AN86" s="10">
        <f>COUNTIF('enter-data'!AC$8:AC$94,'calc.rank'!$A86)</f>
        <v>0</v>
      </c>
      <c r="AO86" s="30">
        <f>COUNTIF('enter-data'!AD$8:AD$94,'calc.rank'!$A86)</f>
        <v>0</v>
      </c>
      <c r="AP86" s="22">
        <f>COUNTIF('enter-data'!AE$8:AE$94,'calc.rank'!$A86)</f>
        <v>0</v>
      </c>
      <c r="AQ86" s="10">
        <f>COUNTIF('enter-data'!AF$8:AF$94,'calc.rank'!$A86)</f>
        <v>0</v>
      </c>
      <c r="AR86" s="23">
        <f>COUNTIF('enter-data'!AG$8:AG$94,'calc.rank'!$A86)</f>
        <v>0</v>
      </c>
      <c r="AS86" s="331"/>
      <c r="AT86" s="22">
        <f>COUNTIF('enter-data'!AI$8:AI$94,'calc.rank'!$A86)</f>
        <v>0</v>
      </c>
      <c r="AU86" s="10">
        <f>COUNTIF('enter-data'!AJ$8:AJ$94,'calc.rank'!$A86)</f>
        <v>0</v>
      </c>
      <c r="AV86" s="30">
        <f>COUNTIF('enter-data'!AK$8:AK$94,'calc.rank'!$A86)</f>
        <v>0</v>
      </c>
      <c r="AW86" s="22">
        <f>COUNTIF('enter-data'!AL$8:AL$94,'calc.rank'!$A86)</f>
        <v>0</v>
      </c>
      <c r="AX86" s="10">
        <f>COUNTIF('enter-data'!AM$8:AM$94,'calc.rank'!$A86)</f>
        <v>0</v>
      </c>
      <c r="AY86" s="30">
        <f>COUNTIF('enter-data'!AN$8:AN$94,'calc.rank'!$A86)</f>
        <v>0</v>
      </c>
      <c r="AZ86" s="22">
        <f>COUNTIF('enter-data'!AO$8:AO$94,'calc.rank'!$A86)</f>
        <v>0</v>
      </c>
      <c r="BA86" s="10">
        <f>COUNTIF('enter-data'!AP$8:AP$94,'calc.rank'!$A86)</f>
        <v>0</v>
      </c>
      <c r="BB86" s="30">
        <f>COUNTIF('enter-data'!AQ$8:AQ$94,'calc.rank'!$A86)</f>
        <v>0</v>
      </c>
      <c r="BC86" s="22">
        <f>COUNTIF('enter-data'!AR$8:AR$94,'calc.rank'!$A86)</f>
        <v>0</v>
      </c>
      <c r="BD86" s="10">
        <f>COUNTIF('enter-data'!AS$8:AS$94,'calc.rank'!$A86)</f>
        <v>0</v>
      </c>
      <c r="BE86" s="30">
        <f>COUNTIF('enter-data'!AT$8:AT$94,'calc.rank'!$A86)</f>
        <v>0</v>
      </c>
      <c r="BF86" s="22">
        <f>COUNTIF('enter-data'!AU$8:AU$94,'calc.rank'!$A86)</f>
        <v>0</v>
      </c>
      <c r="BG86" s="10">
        <f>COUNTIF('enter-data'!AV$8:AV$94,'calc.rank'!$A86)</f>
        <v>0</v>
      </c>
      <c r="BH86" s="30">
        <f>COUNTIF('enter-data'!AW$8:AW$94,'calc.rank'!$A86)</f>
        <v>0</v>
      </c>
      <c r="BI86" s="22">
        <f>COUNTIF('enter-data'!AX$8:AX$94,'calc.rank'!$A86)</f>
        <v>0</v>
      </c>
      <c r="BJ86" s="10">
        <f>COUNTIF('enter-data'!AY$8:AY$94,'calc.rank'!$A86)</f>
        <v>0</v>
      </c>
      <c r="BK86" s="30">
        <f>COUNTIF('enter-data'!AZ$8:AZ$94,'calc.rank'!$A86)</f>
        <v>0</v>
      </c>
      <c r="BL86" s="22">
        <f>COUNTIF('enter-data'!BA$8:BA$94,'calc.rank'!$A86)</f>
        <v>0</v>
      </c>
      <c r="BM86" s="10">
        <f>COUNTIF('enter-data'!BB$8:BB$94,'calc.rank'!$A86)</f>
        <v>0</v>
      </c>
      <c r="BN86" s="30">
        <f>COUNTIF('enter-data'!BC$8:BC$94,'calc.rank'!$A86)</f>
        <v>0</v>
      </c>
      <c r="BO86" s="22">
        <f>COUNTIF('enter-data'!BD$8:BD$94,'calc.rank'!$A86)</f>
        <v>0</v>
      </c>
      <c r="BP86" s="10">
        <f>COUNTIF('enter-data'!BE$8:BE$94,'calc.rank'!$A86)</f>
        <v>0</v>
      </c>
      <c r="BQ86" s="30">
        <f>COUNTIF('enter-data'!BF$8:BF$94,'calc.rank'!$A86)</f>
        <v>0</v>
      </c>
      <c r="BR86" s="22">
        <f>COUNTIF('enter-data'!BG$8:BG$94,'calc.rank'!$A86)</f>
        <v>0</v>
      </c>
      <c r="BS86" s="10">
        <f>COUNTIF('enter-data'!BH$8:BH$94,'calc.rank'!$A86)</f>
        <v>0</v>
      </c>
      <c r="BT86" s="23">
        <f>COUNTIF('enter-data'!BI$8:BI$94,'calc.rank'!$A86)</f>
        <v>0</v>
      </c>
    </row>
    <row r="87" spans="1:72" ht="18" customHeight="1" x14ac:dyDescent="0.25">
      <c r="A87" s="115" t="s">
        <v>294</v>
      </c>
      <c r="B87" s="49"/>
      <c r="C87" s="117" t="s">
        <v>295</v>
      </c>
      <c r="D87" s="108"/>
      <c r="E87" s="97">
        <f t="shared" si="38"/>
        <v>0</v>
      </c>
      <c r="F87" s="200">
        <f t="shared" si="39"/>
        <v>0</v>
      </c>
      <c r="G87" s="201">
        <f t="shared" si="40"/>
        <v>0</v>
      </c>
      <c r="H87" s="97">
        <f t="shared" si="41"/>
        <v>0</v>
      </c>
      <c r="I87" s="200">
        <f t="shared" si="42"/>
        <v>0</v>
      </c>
      <c r="J87" s="201">
        <f t="shared" si="43"/>
        <v>0</v>
      </c>
      <c r="K87" s="90">
        <f t="shared" si="44"/>
        <v>0</v>
      </c>
      <c r="L87" s="125">
        <f t="shared" si="45"/>
        <v>0</v>
      </c>
      <c r="M87" s="125">
        <f t="shared" si="46"/>
        <v>0</v>
      </c>
      <c r="N87" s="98">
        <f t="shared" si="47"/>
        <v>0</v>
      </c>
      <c r="O87" s="126">
        <f t="shared" si="48"/>
        <v>0</v>
      </c>
      <c r="P87" s="126">
        <f t="shared" si="49"/>
        <v>0</v>
      </c>
      <c r="Q87" s="78"/>
      <c r="R87" s="22">
        <f>COUNTIF('enter-data'!G$8:G$94,'calc.rank'!$A87)</f>
        <v>0</v>
      </c>
      <c r="S87" s="10">
        <f>COUNTIF('enter-data'!H$8:H$94,'calc.rank'!$A87)</f>
        <v>0</v>
      </c>
      <c r="T87" s="30">
        <f>COUNTIF('enter-data'!I$8:I$94,'calc.rank'!$A87)</f>
        <v>0</v>
      </c>
      <c r="U87" s="22">
        <f>COUNTIF('enter-data'!J$8:J$94,'calc.rank'!$A87)</f>
        <v>0</v>
      </c>
      <c r="V87" s="10">
        <f>COUNTIF('enter-data'!K$8:K$94,'calc.rank'!$A87)</f>
        <v>0</v>
      </c>
      <c r="W87" s="30">
        <f>COUNTIF('enter-data'!L$8:L$94,'calc.rank'!$A87)</f>
        <v>0</v>
      </c>
      <c r="X87" s="22">
        <f>COUNTIF('enter-data'!M$8:M$94,'calc.rank'!$A87)</f>
        <v>0</v>
      </c>
      <c r="Y87" s="10">
        <f>COUNTIF('enter-data'!N$8:N$94,'calc.rank'!$A87)</f>
        <v>0</v>
      </c>
      <c r="Z87" s="30">
        <f>COUNTIF('enter-data'!O$8:O$94,'calc.rank'!$A87)</f>
        <v>0</v>
      </c>
      <c r="AA87" s="22">
        <f>COUNTIF('enter-data'!P$8:P$94,'calc.rank'!$A87)</f>
        <v>0</v>
      </c>
      <c r="AB87" s="10">
        <f>COUNTIF('enter-data'!Q$8:Q$94,'calc.rank'!$A87)</f>
        <v>0</v>
      </c>
      <c r="AC87" s="30">
        <f>COUNTIF('enter-data'!R$8:R$94,'calc.rank'!$A87)</f>
        <v>0</v>
      </c>
      <c r="AD87" s="22">
        <f>COUNTIF('enter-data'!S$8:S$94,'calc.rank'!$A87)</f>
        <v>0</v>
      </c>
      <c r="AE87" s="10">
        <f>COUNTIF('enter-data'!T$8:T$94,'calc.rank'!$A87)</f>
        <v>0</v>
      </c>
      <c r="AF87" s="30">
        <f>COUNTIF('enter-data'!U$8:U$94,'calc.rank'!$A87)</f>
        <v>0</v>
      </c>
      <c r="AG87" s="22">
        <f>COUNTIF('enter-data'!V$8:V$94,'calc.rank'!$A87)</f>
        <v>0</v>
      </c>
      <c r="AH87" s="10">
        <f>COUNTIF('enter-data'!W$8:W$94,'calc.rank'!$A87)</f>
        <v>0</v>
      </c>
      <c r="AI87" s="30">
        <f>COUNTIF('enter-data'!X$8:X$94,'calc.rank'!$A87)</f>
        <v>0</v>
      </c>
      <c r="AJ87" s="22">
        <f>COUNTIF('enter-data'!Y$8:Y$94,'calc.rank'!$A87)</f>
        <v>0</v>
      </c>
      <c r="AK87" s="10">
        <f>COUNTIF('enter-data'!Z$8:Z$94,'calc.rank'!$A87)</f>
        <v>0</v>
      </c>
      <c r="AL87" s="30">
        <f>COUNTIF('enter-data'!AA$8:AA$94,'calc.rank'!$A87)</f>
        <v>0</v>
      </c>
      <c r="AM87" s="22">
        <f>COUNTIF('enter-data'!AB$8:AB$94,'calc.rank'!$A87)</f>
        <v>0</v>
      </c>
      <c r="AN87" s="10">
        <f>COUNTIF('enter-data'!AC$8:AC$94,'calc.rank'!$A87)</f>
        <v>0</v>
      </c>
      <c r="AO87" s="30">
        <f>COUNTIF('enter-data'!AD$8:AD$94,'calc.rank'!$A87)</f>
        <v>0</v>
      </c>
      <c r="AP87" s="22">
        <f>COUNTIF('enter-data'!AE$8:AE$94,'calc.rank'!$A87)</f>
        <v>0</v>
      </c>
      <c r="AQ87" s="10">
        <f>COUNTIF('enter-data'!AF$8:AF$94,'calc.rank'!$A87)</f>
        <v>0</v>
      </c>
      <c r="AR87" s="23">
        <f>COUNTIF('enter-data'!AG$8:AG$94,'calc.rank'!$A87)</f>
        <v>0</v>
      </c>
      <c r="AS87" s="331"/>
      <c r="AT87" s="22">
        <f>COUNTIF('enter-data'!AI$8:AI$94,'calc.rank'!$A87)</f>
        <v>0</v>
      </c>
      <c r="AU87" s="10">
        <f>COUNTIF('enter-data'!AJ$8:AJ$94,'calc.rank'!$A87)</f>
        <v>0</v>
      </c>
      <c r="AV87" s="30">
        <f>COUNTIF('enter-data'!AK$8:AK$94,'calc.rank'!$A87)</f>
        <v>0</v>
      </c>
      <c r="AW87" s="22">
        <f>COUNTIF('enter-data'!AL$8:AL$94,'calc.rank'!$A87)</f>
        <v>0</v>
      </c>
      <c r="AX87" s="10">
        <f>COUNTIF('enter-data'!AM$8:AM$94,'calc.rank'!$A87)</f>
        <v>0</v>
      </c>
      <c r="AY87" s="30">
        <f>COUNTIF('enter-data'!AN$8:AN$94,'calc.rank'!$A87)</f>
        <v>0</v>
      </c>
      <c r="AZ87" s="22">
        <f>COUNTIF('enter-data'!AO$8:AO$94,'calc.rank'!$A87)</f>
        <v>0</v>
      </c>
      <c r="BA87" s="10">
        <f>COUNTIF('enter-data'!AP$8:AP$94,'calc.rank'!$A87)</f>
        <v>0</v>
      </c>
      <c r="BB87" s="30">
        <f>COUNTIF('enter-data'!AQ$8:AQ$94,'calc.rank'!$A87)</f>
        <v>0</v>
      </c>
      <c r="BC87" s="22">
        <f>COUNTIF('enter-data'!AR$8:AR$94,'calc.rank'!$A87)</f>
        <v>0</v>
      </c>
      <c r="BD87" s="10">
        <f>COUNTIF('enter-data'!AS$8:AS$94,'calc.rank'!$A87)</f>
        <v>0</v>
      </c>
      <c r="BE87" s="30">
        <f>COUNTIF('enter-data'!AT$8:AT$94,'calc.rank'!$A87)</f>
        <v>0</v>
      </c>
      <c r="BF87" s="22">
        <f>COUNTIF('enter-data'!AU$8:AU$94,'calc.rank'!$A87)</f>
        <v>0</v>
      </c>
      <c r="BG87" s="10">
        <f>COUNTIF('enter-data'!AV$8:AV$94,'calc.rank'!$A87)</f>
        <v>0</v>
      </c>
      <c r="BH87" s="30">
        <f>COUNTIF('enter-data'!AW$8:AW$94,'calc.rank'!$A87)</f>
        <v>0</v>
      </c>
      <c r="BI87" s="22">
        <f>COUNTIF('enter-data'!AX$8:AX$94,'calc.rank'!$A87)</f>
        <v>0</v>
      </c>
      <c r="BJ87" s="10">
        <f>COUNTIF('enter-data'!AY$8:AY$94,'calc.rank'!$A87)</f>
        <v>0</v>
      </c>
      <c r="BK87" s="30">
        <f>COUNTIF('enter-data'!AZ$8:AZ$94,'calc.rank'!$A87)</f>
        <v>0</v>
      </c>
      <c r="BL87" s="22">
        <f>COUNTIF('enter-data'!BA$8:BA$94,'calc.rank'!$A87)</f>
        <v>0</v>
      </c>
      <c r="BM87" s="10">
        <f>COUNTIF('enter-data'!BB$8:BB$94,'calc.rank'!$A87)</f>
        <v>0</v>
      </c>
      <c r="BN87" s="30">
        <f>COUNTIF('enter-data'!BC$8:BC$94,'calc.rank'!$A87)</f>
        <v>0</v>
      </c>
      <c r="BO87" s="22">
        <f>COUNTIF('enter-data'!BD$8:BD$94,'calc.rank'!$A87)</f>
        <v>0</v>
      </c>
      <c r="BP87" s="10">
        <f>COUNTIF('enter-data'!BE$8:BE$94,'calc.rank'!$A87)</f>
        <v>0</v>
      </c>
      <c r="BQ87" s="30">
        <f>COUNTIF('enter-data'!BF$8:BF$94,'calc.rank'!$A87)</f>
        <v>0</v>
      </c>
      <c r="BR87" s="22">
        <f>COUNTIF('enter-data'!BG$8:BG$94,'calc.rank'!$A87)</f>
        <v>0</v>
      </c>
      <c r="BS87" s="10">
        <f>COUNTIF('enter-data'!BH$8:BH$94,'calc.rank'!$A87)</f>
        <v>0</v>
      </c>
      <c r="BT87" s="23">
        <f>COUNTIF('enter-data'!BI$8:BI$94,'calc.rank'!$A87)</f>
        <v>0</v>
      </c>
    </row>
    <row r="88" spans="1:72" ht="18" customHeight="1" x14ac:dyDescent="0.25">
      <c r="A88" s="115" t="s">
        <v>320</v>
      </c>
      <c r="B88" s="49"/>
      <c r="C88" s="117" t="s">
        <v>321</v>
      </c>
      <c r="D88" s="108"/>
      <c r="E88" s="97">
        <f t="shared" si="38"/>
        <v>0</v>
      </c>
      <c r="F88" s="200">
        <f t="shared" si="39"/>
        <v>0</v>
      </c>
      <c r="G88" s="201">
        <f t="shared" si="40"/>
        <v>0</v>
      </c>
      <c r="H88" s="97">
        <f t="shared" si="41"/>
        <v>0</v>
      </c>
      <c r="I88" s="200">
        <f t="shared" si="42"/>
        <v>0</v>
      </c>
      <c r="J88" s="201">
        <f t="shared" si="43"/>
        <v>0</v>
      </c>
      <c r="K88" s="90">
        <f t="shared" si="44"/>
        <v>0</v>
      </c>
      <c r="L88" s="125">
        <f t="shared" si="45"/>
        <v>0</v>
      </c>
      <c r="M88" s="125">
        <f t="shared" si="46"/>
        <v>0</v>
      </c>
      <c r="N88" s="98">
        <f t="shared" si="47"/>
        <v>0</v>
      </c>
      <c r="O88" s="126">
        <f t="shared" si="48"/>
        <v>0</v>
      </c>
      <c r="P88" s="126">
        <f t="shared" si="49"/>
        <v>0</v>
      </c>
      <c r="Q88" s="78"/>
      <c r="R88" s="22">
        <f>COUNTIF('enter-data'!G$8:G$94,'calc.rank'!$A88)</f>
        <v>0</v>
      </c>
      <c r="S88" s="10">
        <f>COUNTIF('enter-data'!H$8:H$94,'calc.rank'!$A88)</f>
        <v>0</v>
      </c>
      <c r="T88" s="30">
        <f>COUNTIF('enter-data'!I$8:I$94,'calc.rank'!$A88)</f>
        <v>0</v>
      </c>
      <c r="U88" s="22">
        <f>COUNTIF('enter-data'!J$8:J$94,'calc.rank'!$A88)</f>
        <v>0</v>
      </c>
      <c r="V88" s="10">
        <f>COUNTIF('enter-data'!K$8:K$94,'calc.rank'!$A88)</f>
        <v>0</v>
      </c>
      <c r="W88" s="30">
        <f>COUNTIF('enter-data'!L$8:L$94,'calc.rank'!$A88)</f>
        <v>0</v>
      </c>
      <c r="X88" s="22">
        <f>COUNTIF('enter-data'!M$8:M$94,'calc.rank'!$A88)</f>
        <v>0</v>
      </c>
      <c r="Y88" s="10">
        <f>COUNTIF('enter-data'!N$8:N$94,'calc.rank'!$A88)</f>
        <v>0</v>
      </c>
      <c r="Z88" s="30">
        <f>COUNTIF('enter-data'!O$8:O$94,'calc.rank'!$A88)</f>
        <v>0</v>
      </c>
      <c r="AA88" s="22">
        <f>COUNTIF('enter-data'!P$8:P$94,'calc.rank'!$A88)</f>
        <v>0</v>
      </c>
      <c r="AB88" s="10">
        <f>COUNTIF('enter-data'!Q$8:Q$94,'calc.rank'!$A88)</f>
        <v>0</v>
      </c>
      <c r="AC88" s="30">
        <f>COUNTIF('enter-data'!R$8:R$94,'calc.rank'!$A88)</f>
        <v>0</v>
      </c>
      <c r="AD88" s="22">
        <f>COUNTIF('enter-data'!S$8:S$94,'calc.rank'!$A88)</f>
        <v>0</v>
      </c>
      <c r="AE88" s="10">
        <f>COUNTIF('enter-data'!T$8:T$94,'calc.rank'!$A88)</f>
        <v>0</v>
      </c>
      <c r="AF88" s="30">
        <f>COUNTIF('enter-data'!U$8:U$94,'calc.rank'!$A88)</f>
        <v>0</v>
      </c>
      <c r="AG88" s="22">
        <f>COUNTIF('enter-data'!V$8:V$94,'calc.rank'!$A88)</f>
        <v>0</v>
      </c>
      <c r="AH88" s="10">
        <f>COUNTIF('enter-data'!W$8:W$94,'calc.rank'!$A88)</f>
        <v>0</v>
      </c>
      <c r="AI88" s="30">
        <f>COUNTIF('enter-data'!X$8:X$94,'calc.rank'!$A88)</f>
        <v>0</v>
      </c>
      <c r="AJ88" s="22">
        <f>COUNTIF('enter-data'!Y$8:Y$94,'calc.rank'!$A88)</f>
        <v>0</v>
      </c>
      <c r="AK88" s="10">
        <f>COUNTIF('enter-data'!Z$8:Z$94,'calc.rank'!$A88)</f>
        <v>0</v>
      </c>
      <c r="AL88" s="30">
        <f>COUNTIF('enter-data'!AA$8:AA$94,'calc.rank'!$A88)</f>
        <v>0</v>
      </c>
      <c r="AM88" s="22">
        <f>COUNTIF('enter-data'!AB$8:AB$94,'calc.rank'!$A88)</f>
        <v>0</v>
      </c>
      <c r="AN88" s="10">
        <f>COUNTIF('enter-data'!AC$8:AC$94,'calc.rank'!$A88)</f>
        <v>0</v>
      </c>
      <c r="AO88" s="30">
        <f>COUNTIF('enter-data'!AD$8:AD$94,'calc.rank'!$A88)</f>
        <v>0</v>
      </c>
      <c r="AP88" s="22">
        <f>COUNTIF('enter-data'!AE$8:AE$94,'calc.rank'!$A88)</f>
        <v>0</v>
      </c>
      <c r="AQ88" s="10">
        <f>COUNTIF('enter-data'!AF$8:AF$94,'calc.rank'!$A88)</f>
        <v>0</v>
      </c>
      <c r="AR88" s="23">
        <f>COUNTIF('enter-data'!AG$8:AG$94,'calc.rank'!$A88)</f>
        <v>0</v>
      </c>
      <c r="AS88" s="331"/>
      <c r="AT88" s="22">
        <f>COUNTIF('enter-data'!AI$8:AI$94,'calc.rank'!$A88)</f>
        <v>0</v>
      </c>
      <c r="AU88" s="10">
        <f>COUNTIF('enter-data'!AJ$8:AJ$94,'calc.rank'!$A88)</f>
        <v>0</v>
      </c>
      <c r="AV88" s="30">
        <f>COUNTIF('enter-data'!AK$8:AK$94,'calc.rank'!$A88)</f>
        <v>0</v>
      </c>
      <c r="AW88" s="22">
        <f>COUNTIF('enter-data'!AL$8:AL$94,'calc.rank'!$A88)</f>
        <v>0</v>
      </c>
      <c r="AX88" s="10">
        <f>COUNTIF('enter-data'!AM$8:AM$94,'calc.rank'!$A88)</f>
        <v>0</v>
      </c>
      <c r="AY88" s="30">
        <f>COUNTIF('enter-data'!AN$8:AN$94,'calc.rank'!$A88)</f>
        <v>0</v>
      </c>
      <c r="AZ88" s="22">
        <f>COUNTIF('enter-data'!AO$8:AO$94,'calc.rank'!$A88)</f>
        <v>0</v>
      </c>
      <c r="BA88" s="10">
        <f>COUNTIF('enter-data'!AP$8:AP$94,'calc.rank'!$A88)</f>
        <v>0</v>
      </c>
      <c r="BB88" s="30">
        <f>COUNTIF('enter-data'!AQ$8:AQ$94,'calc.rank'!$A88)</f>
        <v>0</v>
      </c>
      <c r="BC88" s="22">
        <f>COUNTIF('enter-data'!AR$8:AR$94,'calc.rank'!$A88)</f>
        <v>0</v>
      </c>
      <c r="BD88" s="10">
        <f>COUNTIF('enter-data'!AS$8:AS$94,'calc.rank'!$A88)</f>
        <v>0</v>
      </c>
      <c r="BE88" s="30">
        <f>COUNTIF('enter-data'!AT$8:AT$94,'calc.rank'!$A88)</f>
        <v>0</v>
      </c>
      <c r="BF88" s="22">
        <f>COUNTIF('enter-data'!AU$8:AU$94,'calc.rank'!$A88)</f>
        <v>0</v>
      </c>
      <c r="BG88" s="10">
        <f>COUNTIF('enter-data'!AV$8:AV$94,'calc.rank'!$A88)</f>
        <v>0</v>
      </c>
      <c r="BH88" s="30">
        <f>COUNTIF('enter-data'!AW$8:AW$94,'calc.rank'!$A88)</f>
        <v>0</v>
      </c>
      <c r="BI88" s="22">
        <f>COUNTIF('enter-data'!AX$8:AX$94,'calc.rank'!$A88)</f>
        <v>0</v>
      </c>
      <c r="BJ88" s="10">
        <f>COUNTIF('enter-data'!AY$8:AY$94,'calc.rank'!$A88)</f>
        <v>0</v>
      </c>
      <c r="BK88" s="30">
        <f>COUNTIF('enter-data'!AZ$8:AZ$94,'calc.rank'!$A88)</f>
        <v>0</v>
      </c>
      <c r="BL88" s="22">
        <f>COUNTIF('enter-data'!BA$8:BA$94,'calc.rank'!$A88)</f>
        <v>0</v>
      </c>
      <c r="BM88" s="10">
        <f>COUNTIF('enter-data'!BB$8:BB$94,'calc.rank'!$A88)</f>
        <v>0</v>
      </c>
      <c r="BN88" s="30">
        <f>COUNTIF('enter-data'!BC$8:BC$94,'calc.rank'!$A88)</f>
        <v>0</v>
      </c>
      <c r="BO88" s="22">
        <f>COUNTIF('enter-data'!BD$8:BD$94,'calc.rank'!$A88)</f>
        <v>0</v>
      </c>
      <c r="BP88" s="10">
        <f>COUNTIF('enter-data'!BE$8:BE$94,'calc.rank'!$A88)</f>
        <v>0</v>
      </c>
      <c r="BQ88" s="30">
        <f>COUNTIF('enter-data'!BF$8:BF$94,'calc.rank'!$A88)</f>
        <v>0</v>
      </c>
      <c r="BR88" s="22">
        <f>COUNTIF('enter-data'!BG$8:BG$94,'calc.rank'!$A88)</f>
        <v>0</v>
      </c>
      <c r="BS88" s="10">
        <f>COUNTIF('enter-data'!BH$8:BH$94,'calc.rank'!$A88)</f>
        <v>0</v>
      </c>
      <c r="BT88" s="23">
        <f>COUNTIF('enter-data'!BI$8:BI$94,'calc.rank'!$A88)</f>
        <v>0</v>
      </c>
    </row>
    <row r="89" spans="1:72" ht="18" customHeight="1" x14ac:dyDescent="0.25">
      <c r="A89" s="115" t="s">
        <v>296</v>
      </c>
      <c r="B89" s="49"/>
      <c r="C89" s="117" t="s">
        <v>297</v>
      </c>
      <c r="D89" s="108"/>
      <c r="E89" s="97">
        <f t="shared" si="38"/>
        <v>0</v>
      </c>
      <c r="F89" s="200">
        <f t="shared" si="39"/>
        <v>0</v>
      </c>
      <c r="G89" s="201">
        <f t="shared" si="40"/>
        <v>0</v>
      </c>
      <c r="H89" s="97">
        <f t="shared" si="41"/>
        <v>0</v>
      </c>
      <c r="I89" s="200">
        <f t="shared" si="42"/>
        <v>0</v>
      </c>
      <c r="J89" s="201">
        <f t="shared" si="43"/>
        <v>0</v>
      </c>
      <c r="K89" s="90">
        <f t="shared" si="44"/>
        <v>0</v>
      </c>
      <c r="L89" s="125">
        <f t="shared" si="45"/>
        <v>0</v>
      </c>
      <c r="M89" s="125">
        <f t="shared" si="46"/>
        <v>0</v>
      </c>
      <c r="N89" s="98">
        <f t="shared" si="47"/>
        <v>0</v>
      </c>
      <c r="O89" s="126">
        <f t="shared" si="48"/>
        <v>0</v>
      </c>
      <c r="P89" s="126">
        <f t="shared" si="49"/>
        <v>0</v>
      </c>
      <c r="Q89" s="78"/>
      <c r="R89" s="22">
        <f>COUNTIF('enter-data'!G$8:G$94,'calc.rank'!$A89)</f>
        <v>0</v>
      </c>
      <c r="S89" s="10">
        <f>COUNTIF('enter-data'!H$8:H$94,'calc.rank'!$A89)</f>
        <v>0</v>
      </c>
      <c r="T89" s="30">
        <f>COUNTIF('enter-data'!I$8:I$94,'calc.rank'!$A89)</f>
        <v>0</v>
      </c>
      <c r="U89" s="22">
        <f>COUNTIF('enter-data'!J$8:J$94,'calc.rank'!$A89)</f>
        <v>0</v>
      </c>
      <c r="V89" s="10">
        <f>COUNTIF('enter-data'!K$8:K$94,'calc.rank'!$A89)</f>
        <v>0</v>
      </c>
      <c r="W89" s="30">
        <f>COUNTIF('enter-data'!L$8:L$94,'calc.rank'!$A89)</f>
        <v>0</v>
      </c>
      <c r="X89" s="22">
        <f>COUNTIF('enter-data'!M$8:M$94,'calc.rank'!$A89)</f>
        <v>0</v>
      </c>
      <c r="Y89" s="10">
        <f>COUNTIF('enter-data'!N$8:N$94,'calc.rank'!$A89)</f>
        <v>0</v>
      </c>
      <c r="Z89" s="30">
        <f>COUNTIF('enter-data'!O$8:O$94,'calc.rank'!$A89)</f>
        <v>0</v>
      </c>
      <c r="AA89" s="22">
        <f>COUNTIF('enter-data'!P$8:P$94,'calc.rank'!$A89)</f>
        <v>0</v>
      </c>
      <c r="AB89" s="10">
        <f>COUNTIF('enter-data'!Q$8:Q$94,'calc.rank'!$A89)</f>
        <v>0</v>
      </c>
      <c r="AC89" s="30">
        <f>COUNTIF('enter-data'!R$8:R$94,'calc.rank'!$A89)</f>
        <v>0</v>
      </c>
      <c r="AD89" s="22">
        <f>COUNTIF('enter-data'!S$8:S$94,'calc.rank'!$A89)</f>
        <v>0</v>
      </c>
      <c r="AE89" s="10">
        <f>COUNTIF('enter-data'!T$8:T$94,'calc.rank'!$A89)</f>
        <v>0</v>
      </c>
      <c r="AF89" s="30">
        <f>COUNTIF('enter-data'!U$8:U$94,'calc.rank'!$A89)</f>
        <v>0</v>
      </c>
      <c r="AG89" s="22">
        <f>COUNTIF('enter-data'!V$8:V$94,'calc.rank'!$A89)</f>
        <v>0</v>
      </c>
      <c r="AH89" s="10">
        <f>COUNTIF('enter-data'!W$8:W$94,'calc.rank'!$A89)</f>
        <v>0</v>
      </c>
      <c r="AI89" s="30">
        <f>COUNTIF('enter-data'!X$8:X$94,'calc.rank'!$A89)</f>
        <v>0</v>
      </c>
      <c r="AJ89" s="22">
        <f>COUNTIF('enter-data'!Y$8:Y$94,'calc.rank'!$A89)</f>
        <v>0</v>
      </c>
      <c r="AK89" s="10">
        <f>COUNTIF('enter-data'!Z$8:Z$94,'calc.rank'!$A89)</f>
        <v>0</v>
      </c>
      <c r="AL89" s="30">
        <f>COUNTIF('enter-data'!AA$8:AA$94,'calc.rank'!$A89)</f>
        <v>0</v>
      </c>
      <c r="AM89" s="22">
        <f>COUNTIF('enter-data'!AB$8:AB$94,'calc.rank'!$A89)</f>
        <v>0</v>
      </c>
      <c r="AN89" s="10">
        <f>COUNTIF('enter-data'!AC$8:AC$94,'calc.rank'!$A89)</f>
        <v>0</v>
      </c>
      <c r="AO89" s="30">
        <f>COUNTIF('enter-data'!AD$8:AD$94,'calc.rank'!$A89)</f>
        <v>0</v>
      </c>
      <c r="AP89" s="22">
        <f>COUNTIF('enter-data'!AE$8:AE$94,'calc.rank'!$A89)</f>
        <v>0</v>
      </c>
      <c r="AQ89" s="10">
        <f>COUNTIF('enter-data'!AF$8:AF$94,'calc.rank'!$A89)</f>
        <v>0</v>
      </c>
      <c r="AR89" s="23">
        <f>COUNTIF('enter-data'!AG$8:AG$94,'calc.rank'!$A89)</f>
        <v>0</v>
      </c>
      <c r="AS89" s="331"/>
      <c r="AT89" s="22">
        <f>COUNTIF('enter-data'!AI$8:AI$94,'calc.rank'!$A89)</f>
        <v>0</v>
      </c>
      <c r="AU89" s="10">
        <f>COUNTIF('enter-data'!AJ$8:AJ$94,'calc.rank'!$A89)</f>
        <v>0</v>
      </c>
      <c r="AV89" s="30">
        <f>COUNTIF('enter-data'!AK$8:AK$94,'calc.rank'!$A89)</f>
        <v>0</v>
      </c>
      <c r="AW89" s="22">
        <f>COUNTIF('enter-data'!AL$8:AL$94,'calc.rank'!$A89)</f>
        <v>0</v>
      </c>
      <c r="AX89" s="10">
        <f>COUNTIF('enter-data'!AM$8:AM$94,'calc.rank'!$A89)</f>
        <v>0</v>
      </c>
      <c r="AY89" s="30">
        <f>COUNTIF('enter-data'!AN$8:AN$94,'calc.rank'!$A89)</f>
        <v>0</v>
      </c>
      <c r="AZ89" s="22">
        <f>COUNTIF('enter-data'!AO$8:AO$94,'calc.rank'!$A89)</f>
        <v>0</v>
      </c>
      <c r="BA89" s="10">
        <f>COUNTIF('enter-data'!AP$8:AP$94,'calc.rank'!$A89)</f>
        <v>0</v>
      </c>
      <c r="BB89" s="30">
        <f>COUNTIF('enter-data'!AQ$8:AQ$94,'calc.rank'!$A89)</f>
        <v>0</v>
      </c>
      <c r="BC89" s="22">
        <f>COUNTIF('enter-data'!AR$8:AR$94,'calc.rank'!$A89)</f>
        <v>0</v>
      </c>
      <c r="BD89" s="10">
        <f>COUNTIF('enter-data'!AS$8:AS$94,'calc.rank'!$A89)</f>
        <v>0</v>
      </c>
      <c r="BE89" s="30">
        <f>COUNTIF('enter-data'!AT$8:AT$94,'calc.rank'!$A89)</f>
        <v>0</v>
      </c>
      <c r="BF89" s="22">
        <f>COUNTIF('enter-data'!AU$8:AU$94,'calc.rank'!$A89)</f>
        <v>0</v>
      </c>
      <c r="BG89" s="10">
        <f>COUNTIF('enter-data'!AV$8:AV$94,'calc.rank'!$A89)</f>
        <v>0</v>
      </c>
      <c r="BH89" s="30">
        <f>COUNTIF('enter-data'!AW$8:AW$94,'calc.rank'!$A89)</f>
        <v>0</v>
      </c>
      <c r="BI89" s="22">
        <f>COUNTIF('enter-data'!AX$8:AX$94,'calc.rank'!$A89)</f>
        <v>0</v>
      </c>
      <c r="BJ89" s="10">
        <f>COUNTIF('enter-data'!AY$8:AY$94,'calc.rank'!$A89)</f>
        <v>0</v>
      </c>
      <c r="BK89" s="30">
        <f>COUNTIF('enter-data'!AZ$8:AZ$94,'calc.rank'!$A89)</f>
        <v>0</v>
      </c>
      <c r="BL89" s="22">
        <f>COUNTIF('enter-data'!BA$8:BA$94,'calc.rank'!$A89)</f>
        <v>0</v>
      </c>
      <c r="BM89" s="10">
        <f>COUNTIF('enter-data'!BB$8:BB$94,'calc.rank'!$A89)</f>
        <v>0</v>
      </c>
      <c r="BN89" s="30">
        <f>COUNTIF('enter-data'!BC$8:BC$94,'calc.rank'!$A89)</f>
        <v>0</v>
      </c>
      <c r="BO89" s="22">
        <f>COUNTIF('enter-data'!BD$8:BD$94,'calc.rank'!$A89)</f>
        <v>0</v>
      </c>
      <c r="BP89" s="10">
        <f>COUNTIF('enter-data'!BE$8:BE$94,'calc.rank'!$A89)</f>
        <v>0</v>
      </c>
      <c r="BQ89" s="30">
        <f>COUNTIF('enter-data'!BF$8:BF$94,'calc.rank'!$A89)</f>
        <v>0</v>
      </c>
      <c r="BR89" s="22">
        <f>COUNTIF('enter-data'!BG$8:BG$94,'calc.rank'!$A89)</f>
        <v>0</v>
      </c>
      <c r="BS89" s="10">
        <f>COUNTIF('enter-data'!BH$8:BH$94,'calc.rank'!$A89)</f>
        <v>0</v>
      </c>
      <c r="BT89" s="23">
        <f>COUNTIF('enter-data'!BI$8:BI$94,'calc.rank'!$A89)</f>
        <v>0</v>
      </c>
    </row>
    <row r="90" spans="1:72" ht="18" customHeight="1" thickBot="1" x14ac:dyDescent="0.3">
      <c r="A90" s="119" t="s">
        <v>322</v>
      </c>
      <c r="B90" s="68"/>
      <c r="C90" s="120" t="s">
        <v>323</v>
      </c>
      <c r="D90" s="108"/>
      <c r="E90" s="101">
        <f t="shared" si="38"/>
        <v>0</v>
      </c>
      <c r="F90" s="204">
        <f t="shared" si="39"/>
        <v>0</v>
      </c>
      <c r="G90" s="205">
        <f t="shared" si="40"/>
        <v>0</v>
      </c>
      <c r="H90" s="101">
        <f t="shared" si="41"/>
        <v>0</v>
      </c>
      <c r="I90" s="204">
        <f t="shared" si="42"/>
        <v>0</v>
      </c>
      <c r="J90" s="205">
        <f t="shared" si="43"/>
        <v>0</v>
      </c>
      <c r="K90" s="102">
        <f t="shared" si="44"/>
        <v>0</v>
      </c>
      <c r="L90" s="129">
        <f t="shared" si="45"/>
        <v>0</v>
      </c>
      <c r="M90" s="129">
        <f t="shared" si="46"/>
        <v>0</v>
      </c>
      <c r="N90" s="103">
        <f t="shared" si="47"/>
        <v>0</v>
      </c>
      <c r="O90" s="130">
        <f t="shared" si="48"/>
        <v>0</v>
      </c>
      <c r="P90" s="130">
        <f t="shared" si="49"/>
        <v>0</v>
      </c>
      <c r="Q90" s="78"/>
      <c r="R90" s="22">
        <f>COUNTIF('enter-data'!G$8:G$94,'calc.rank'!$A90)</f>
        <v>0</v>
      </c>
      <c r="S90" s="10">
        <f>COUNTIF('enter-data'!H$8:H$94,'calc.rank'!$A90)</f>
        <v>0</v>
      </c>
      <c r="T90" s="30">
        <f>COUNTIF('enter-data'!I$8:I$94,'calc.rank'!$A90)</f>
        <v>0</v>
      </c>
      <c r="U90" s="22">
        <f>COUNTIF('enter-data'!J$8:J$94,'calc.rank'!$A90)</f>
        <v>0</v>
      </c>
      <c r="V90" s="10">
        <f>COUNTIF('enter-data'!K$8:K$94,'calc.rank'!$A90)</f>
        <v>0</v>
      </c>
      <c r="W90" s="30">
        <f>COUNTIF('enter-data'!L$8:L$94,'calc.rank'!$A90)</f>
        <v>0</v>
      </c>
      <c r="X90" s="22">
        <f>COUNTIF('enter-data'!M$8:M$94,'calc.rank'!$A90)</f>
        <v>0</v>
      </c>
      <c r="Y90" s="10">
        <f>COUNTIF('enter-data'!N$8:N$94,'calc.rank'!$A90)</f>
        <v>0</v>
      </c>
      <c r="Z90" s="30">
        <f>COUNTIF('enter-data'!O$8:O$94,'calc.rank'!$A90)</f>
        <v>0</v>
      </c>
      <c r="AA90" s="22">
        <f>COUNTIF('enter-data'!P$8:P$94,'calc.rank'!$A90)</f>
        <v>0</v>
      </c>
      <c r="AB90" s="10">
        <f>COUNTIF('enter-data'!Q$8:Q$94,'calc.rank'!$A90)</f>
        <v>0</v>
      </c>
      <c r="AC90" s="30">
        <f>COUNTIF('enter-data'!R$8:R$94,'calc.rank'!$A90)</f>
        <v>0</v>
      </c>
      <c r="AD90" s="22">
        <f>COUNTIF('enter-data'!S$8:S$94,'calc.rank'!$A90)</f>
        <v>0</v>
      </c>
      <c r="AE90" s="10">
        <f>COUNTIF('enter-data'!T$8:T$94,'calc.rank'!$A90)</f>
        <v>0</v>
      </c>
      <c r="AF90" s="30">
        <f>COUNTIF('enter-data'!U$8:U$94,'calc.rank'!$A90)</f>
        <v>0</v>
      </c>
      <c r="AG90" s="22">
        <f>COUNTIF('enter-data'!V$8:V$94,'calc.rank'!$A90)</f>
        <v>0</v>
      </c>
      <c r="AH90" s="10">
        <f>COUNTIF('enter-data'!W$8:W$94,'calc.rank'!$A90)</f>
        <v>0</v>
      </c>
      <c r="AI90" s="30">
        <f>COUNTIF('enter-data'!X$8:X$94,'calc.rank'!$A90)</f>
        <v>0</v>
      </c>
      <c r="AJ90" s="22">
        <f>COUNTIF('enter-data'!Y$8:Y$94,'calc.rank'!$A90)</f>
        <v>0</v>
      </c>
      <c r="AK90" s="10">
        <f>COUNTIF('enter-data'!Z$8:Z$94,'calc.rank'!$A90)</f>
        <v>0</v>
      </c>
      <c r="AL90" s="30">
        <f>COUNTIF('enter-data'!AA$8:AA$94,'calc.rank'!$A90)</f>
        <v>0</v>
      </c>
      <c r="AM90" s="22">
        <f>COUNTIF('enter-data'!AB$8:AB$94,'calc.rank'!$A90)</f>
        <v>0</v>
      </c>
      <c r="AN90" s="10">
        <f>COUNTIF('enter-data'!AC$8:AC$94,'calc.rank'!$A90)</f>
        <v>0</v>
      </c>
      <c r="AO90" s="30">
        <f>COUNTIF('enter-data'!AD$8:AD$94,'calc.rank'!$A90)</f>
        <v>0</v>
      </c>
      <c r="AP90" s="22">
        <f>COUNTIF('enter-data'!AE$8:AE$94,'calc.rank'!$A90)</f>
        <v>0</v>
      </c>
      <c r="AQ90" s="10">
        <f>COUNTIF('enter-data'!AF$8:AF$94,'calc.rank'!$A90)</f>
        <v>0</v>
      </c>
      <c r="AR90" s="23">
        <f>COUNTIF('enter-data'!AG$8:AG$94,'calc.rank'!$A90)</f>
        <v>0</v>
      </c>
      <c r="AS90" s="331"/>
      <c r="AT90" s="22">
        <f>COUNTIF('enter-data'!AI$8:AI$94,'calc.rank'!$A90)</f>
        <v>0</v>
      </c>
      <c r="AU90" s="10">
        <f>COUNTIF('enter-data'!AJ$8:AJ$94,'calc.rank'!$A90)</f>
        <v>0</v>
      </c>
      <c r="AV90" s="30">
        <f>COUNTIF('enter-data'!AK$8:AK$94,'calc.rank'!$A90)</f>
        <v>0</v>
      </c>
      <c r="AW90" s="22">
        <f>COUNTIF('enter-data'!AL$8:AL$94,'calc.rank'!$A90)</f>
        <v>0</v>
      </c>
      <c r="AX90" s="10">
        <f>COUNTIF('enter-data'!AM$8:AM$94,'calc.rank'!$A90)</f>
        <v>0</v>
      </c>
      <c r="AY90" s="30">
        <f>COUNTIF('enter-data'!AN$8:AN$94,'calc.rank'!$A90)</f>
        <v>0</v>
      </c>
      <c r="AZ90" s="22">
        <f>COUNTIF('enter-data'!AO$8:AO$94,'calc.rank'!$A90)</f>
        <v>0</v>
      </c>
      <c r="BA90" s="10">
        <f>COUNTIF('enter-data'!AP$8:AP$94,'calc.rank'!$A90)</f>
        <v>0</v>
      </c>
      <c r="BB90" s="30">
        <f>COUNTIF('enter-data'!AQ$8:AQ$94,'calc.rank'!$A90)</f>
        <v>0</v>
      </c>
      <c r="BC90" s="22">
        <f>COUNTIF('enter-data'!AR$8:AR$94,'calc.rank'!$A90)</f>
        <v>0</v>
      </c>
      <c r="BD90" s="10">
        <f>COUNTIF('enter-data'!AS$8:AS$94,'calc.rank'!$A90)</f>
        <v>0</v>
      </c>
      <c r="BE90" s="30">
        <f>COUNTIF('enter-data'!AT$8:AT$94,'calc.rank'!$A90)</f>
        <v>0</v>
      </c>
      <c r="BF90" s="22">
        <f>COUNTIF('enter-data'!AU$8:AU$94,'calc.rank'!$A90)</f>
        <v>0</v>
      </c>
      <c r="BG90" s="10">
        <f>COUNTIF('enter-data'!AV$8:AV$94,'calc.rank'!$A90)</f>
        <v>0</v>
      </c>
      <c r="BH90" s="30">
        <f>COUNTIF('enter-data'!AW$8:AW$94,'calc.rank'!$A90)</f>
        <v>0</v>
      </c>
      <c r="BI90" s="22">
        <f>COUNTIF('enter-data'!AX$8:AX$94,'calc.rank'!$A90)</f>
        <v>0</v>
      </c>
      <c r="BJ90" s="10">
        <f>COUNTIF('enter-data'!AY$8:AY$94,'calc.rank'!$A90)</f>
        <v>0</v>
      </c>
      <c r="BK90" s="30">
        <f>COUNTIF('enter-data'!AZ$8:AZ$94,'calc.rank'!$A90)</f>
        <v>0</v>
      </c>
      <c r="BL90" s="22">
        <f>COUNTIF('enter-data'!BA$8:BA$94,'calc.rank'!$A90)</f>
        <v>0</v>
      </c>
      <c r="BM90" s="10">
        <f>COUNTIF('enter-data'!BB$8:BB$94,'calc.rank'!$A90)</f>
        <v>0</v>
      </c>
      <c r="BN90" s="30">
        <f>COUNTIF('enter-data'!BC$8:BC$94,'calc.rank'!$A90)</f>
        <v>0</v>
      </c>
      <c r="BO90" s="22">
        <f>COUNTIF('enter-data'!BD$8:BD$94,'calc.rank'!$A90)</f>
        <v>0</v>
      </c>
      <c r="BP90" s="10">
        <f>COUNTIF('enter-data'!BE$8:BE$94,'calc.rank'!$A90)</f>
        <v>0</v>
      </c>
      <c r="BQ90" s="30">
        <f>COUNTIF('enter-data'!BF$8:BF$94,'calc.rank'!$A90)</f>
        <v>0</v>
      </c>
      <c r="BR90" s="22">
        <f>COUNTIF('enter-data'!BG$8:BG$94,'calc.rank'!$A90)</f>
        <v>0</v>
      </c>
      <c r="BS90" s="10">
        <f>COUNTIF('enter-data'!BH$8:BH$94,'calc.rank'!$A90)</f>
        <v>0</v>
      </c>
      <c r="BT90" s="23">
        <f>COUNTIF('enter-data'!BI$8:BI$94,'calc.rank'!$A90)</f>
        <v>0</v>
      </c>
    </row>
  </sheetData>
  <sortState xmlns:xlrd2="http://schemas.microsoft.com/office/spreadsheetml/2017/richdata2" ref="A3:P90">
    <sortCondition descending="1" ref="E3:E90"/>
    <sortCondition descending="1" ref="H3:H90"/>
    <sortCondition descending="1" ref="K3:K90"/>
    <sortCondition ref="C3:C90"/>
  </sortState>
  <mergeCells count="1">
    <mergeCell ref="A1:B2"/>
  </mergeCell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E5713-3D8E-4064-A158-655C46EE4061}">
  <sheetPr>
    <tabColor theme="0" tint="-0.499984740745262"/>
    <outlinePr summaryBelow="0" summaryRight="0"/>
  </sheetPr>
  <dimension ref="A1:AA52"/>
  <sheetViews>
    <sheetView showZeros="0" zoomScaleNormal="100" workbookViewId="0">
      <selection activeCell="U24" sqref="U24"/>
    </sheetView>
  </sheetViews>
  <sheetFormatPr baseColWidth="10" defaultColWidth="9.140625" defaultRowHeight="15" x14ac:dyDescent="0.25"/>
  <cols>
    <col min="1" max="1" width="6.28515625" style="133" bestFit="1" customWidth="1"/>
    <col min="2" max="2" width="7" style="175" bestFit="1" customWidth="1"/>
    <col min="3" max="3" width="5" style="134" customWidth="1"/>
    <col min="4" max="4" width="24.85546875" style="133" customWidth="1"/>
    <col min="5" max="5" width="6.7109375" style="133" customWidth="1"/>
    <col min="6" max="7" width="3.7109375" style="135" customWidth="1"/>
    <col min="8" max="8" width="6.7109375" style="133" customWidth="1"/>
    <col min="9" max="10" width="3.7109375" style="136" customWidth="1"/>
    <col min="11" max="11" width="6.7109375" style="133" customWidth="1"/>
    <col min="12" max="13" width="3.7109375" style="136" customWidth="1"/>
    <col min="14" max="14" width="6.28515625" style="133" bestFit="1" customWidth="1"/>
    <col min="15" max="16" width="4.7109375" style="136" customWidth="1"/>
    <col min="17" max="17" width="9.140625" style="133" customWidth="1"/>
    <col min="18" max="27" width="9.140625" style="132" customWidth="1"/>
    <col min="28" max="175" width="9.140625" style="133" customWidth="1"/>
    <col min="176" max="182" width="9.140625" style="133"/>
    <col min="183" max="183" width="23.140625" style="133" bestFit="1" customWidth="1"/>
    <col min="184" max="184" width="7.7109375" style="133" bestFit="1" customWidth="1"/>
    <col min="185" max="185" width="6.42578125" style="133" customWidth="1"/>
    <col min="186" max="186" width="6.7109375" style="133" customWidth="1"/>
    <col min="187" max="188" width="3.7109375" style="133" customWidth="1"/>
    <col min="189" max="189" width="6.7109375" style="133" customWidth="1"/>
    <col min="190" max="191" width="3.7109375" style="133" customWidth="1"/>
    <col min="192" max="192" width="6.7109375" style="133" customWidth="1"/>
    <col min="193" max="194" width="3.7109375" style="133" customWidth="1"/>
    <col min="195" max="195" width="10.7109375" style="133" customWidth="1"/>
    <col min="196" max="197" width="3.7109375" style="133" customWidth="1"/>
    <col min="198" max="198" width="9.140625" style="133"/>
    <col min="199" max="199" width="23" style="133" customWidth="1"/>
    <col min="200" max="211" width="3.7109375" style="133" customWidth="1"/>
    <col min="212" max="265" width="2.7109375" style="133" customWidth="1"/>
    <col min="266" max="266" width="5.28515625" style="133" customWidth="1"/>
    <col min="267" max="272" width="2.7109375" style="133" customWidth="1"/>
    <col min="273" max="438" width="9.140625" style="133"/>
    <col min="439" max="439" width="23.140625" style="133" bestFit="1" customWidth="1"/>
    <col min="440" max="440" width="7.7109375" style="133" bestFit="1" customWidth="1"/>
    <col min="441" max="441" width="6.42578125" style="133" customWidth="1"/>
    <col min="442" max="442" width="6.7109375" style="133" customWidth="1"/>
    <col min="443" max="444" width="3.7109375" style="133" customWidth="1"/>
    <col min="445" max="445" width="6.7109375" style="133" customWidth="1"/>
    <col min="446" max="447" width="3.7109375" style="133" customWidth="1"/>
    <col min="448" max="448" width="6.7109375" style="133" customWidth="1"/>
    <col min="449" max="450" width="3.7109375" style="133" customWidth="1"/>
    <col min="451" max="451" width="10.7109375" style="133" customWidth="1"/>
    <col min="452" max="453" width="3.7109375" style="133" customWidth="1"/>
    <col min="454" max="454" width="9.140625" style="133"/>
    <col min="455" max="455" width="23" style="133" customWidth="1"/>
    <col min="456" max="467" width="3.7109375" style="133" customWidth="1"/>
    <col min="468" max="521" width="2.7109375" style="133" customWidth="1"/>
    <col min="522" max="522" width="5.28515625" style="133" customWidth="1"/>
    <col min="523" max="528" width="2.7109375" style="133" customWidth="1"/>
    <col min="529" max="694" width="9.140625" style="133"/>
    <col min="695" max="695" width="23.140625" style="133" bestFit="1" customWidth="1"/>
    <col min="696" max="696" width="7.7109375" style="133" bestFit="1" customWidth="1"/>
    <col min="697" max="697" width="6.42578125" style="133" customWidth="1"/>
    <col min="698" max="698" width="6.7109375" style="133" customWidth="1"/>
    <col min="699" max="700" width="3.7109375" style="133" customWidth="1"/>
    <col min="701" max="701" width="6.7109375" style="133" customWidth="1"/>
    <col min="702" max="703" width="3.7109375" style="133" customWidth="1"/>
    <col min="704" max="704" width="6.7109375" style="133" customWidth="1"/>
    <col min="705" max="706" width="3.7109375" style="133" customWidth="1"/>
    <col min="707" max="707" width="10.7109375" style="133" customWidth="1"/>
    <col min="708" max="709" width="3.7109375" style="133" customWidth="1"/>
    <col min="710" max="710" width="9.140625" style="133"/>
    <col min="711" max="711" width="23" style="133" customWidth="1"/>
    <col min="712" max="723" width="3.7109375" style="133" customWidth="1"/>
    <col min="724" max="777" width="2.7109375" style="133" customWidth="1"/>
    <col min="778" max="778" width="5.28515625" style="133" customWidth="1"/>
    <col min="779" max="784" width="2.7109375" style="133" customWidth="1"/>
    <col min="785" max="950" width="9.140625" style="133"/>
    <col min="951" max="951" width="23.140625" style="133" bestFit="1" customWidth="1"/>
    <col min="952" max="952" width="7.7109375" style="133" bestFit="1" customWidth="1"/>
    <col min="953" max="953" width="6.42578125" style="133" customWidth="1"/>
    <col min="954" max="954" width="6.7109375" style="133" customWidth="1"/>
    <col min="955" max="956" width="3.7109375" style="133" customWidth="1"/>
    <col min="957" max="957" width="6.7109375" style="133" customWidth="1"/>
    <col min="958" max="959" width="3.7109375" style="133" customWidth="1"/>
    <col min="960" max="960" width="6.7109375" style="133" customWidth="1"/>
    <col min="961" max="962" width="3.7109375" style="133" customWidth="1"/>
    <col min="963" max="963" width="10.7109375" style="133" customWidth="1"/>
    <col min="964" max="965" width="3.7109375" style="133" customWidth="1"/>
    <col min="966" max="966" width="9.140625" style="133"/>
    <col min="967" max="967" width="23" style="133" customWidth="1"/>
    <col min="968" max="979" width="3.7109375" style="133" customWidth="1"/>
    <col min="980" max="1033" width="2.7109375" style="133" customWidth="1"/>
    <col min="1034" max="1034" width="5.28515625" style="133" customWidth="1"/>
    <col min="1035" max="1040" width="2.7109375" style="133" customWidth="1"/>
    <col min="1041" max="1206" width="9.140625" style="133"/>
    <col min="1207" max="1207" width="23.140625" style="133" bestFit="1" customWidth="1"/>
    <col min="1208" max="1208" width="7.7109375" style="133" bestFit="1" customWidth="1"/>
    <col min="1209" max="1209" width="6.42578125" style="133" customWidth="1"/>
    <col min="1210" max="1210" width="6.7109375" style="133" customWidth="1"/>
    <col min="1211" max="1212" width="3.7109375" style="133" customWidth="1"/>
    <col min="1213" max="1213" width="6.7109375" style="133" customWidth="1"/>
    <col min="1214" max="1215" width="3.7109375" style="133" customWidth="1"/>
    <col min="1216" max="1216" width="6.7109375" style="133" customWidth="1"/>
    <col min="1217" max="1218" width="3.7109375" style="133" customWidth="1"/>
    <col min="1219" max="1219" width="10.7109375" style="133" customWidth="1"/>
    <col min="1220" max="1221" width="3.7109375" style="133" customWidth="1"/>
    <col min="1222" max="1222" width="9.140625" style="133"/>
    <col min="1223" max="1223" width="23" style="133" customWidth="1"/>
    <col min="1224" max="1235" width="3.7109375" style="133" customWidth="1"/>
    <col min="1236" max="1289" width="2.7109375" style="133" customWidth="1"/>
    <col min="1290" max="1290" width="5.28515625" style="133" customWidth="1"/>
    <col min="1291" max="1296" width="2.7109375" style="133" customWidth="1"/>
    <col min="1297" max="1462" width="9.140625" style="133"/>
    <col min="1463" max="1463" width="23.140625" style="133" bestFit="1" customWidth="1"/>
    <col min="1464" max="1464" width="7.7109375" style="133" bestFit="1" customWidth="1"/>
    <col min="1465" max="1465" width="6.42578125" style="133" customWidth="1"/>
    <col min="1466" max="1466" width="6.7109375" style="133" customWidth="1"/>
    <col min="1467" max="1468" width="3.7109375" style="133" customWidth="1"/>
    <col min="1469" max="1469" width="6.7109375" style="133" customWidth="1"/>
    <col min="1470" max="1471" width="3.7109375" style="133" customWidth="1"/>
    <col min="1472" max="1472" width="6.7109375" style="133" customWidth="1"/>
    <col min="1473" max="1474" width="3.7109375" style="133" customWidth="1"/>
    <col min="1475" max="1475" width="10.7109375" style="133" customWidth="1"/>
    <col min="1476" max="1477" width="3.7109375" style="133" customWidth="1"/>
    <col min="1478" max="1478" width="9.140625" style="133"/>
    <col min="1479" max="1479" width="23" style="133" customWidth="1"/>
    <col min="1480" max="1491" width="3.7109375" style="133" customWidth="1"/>
    <col min="1492" max="1545" width="2.7109375" style="133" customWidth="1"/>
    <col min="1546" max="1546" width="5.28515625" style="133" customWidth="1"/>
    <col min="1547" max="1552" width="2.7109375" style="133" customWidth="1"/>
    <col min="1553" max="1718" width="9.140625" style="133"/>
    <col min="1719" max="1719" width="23.140625" style="133" bestFit="1" customWidth="1"/>
    <col min="1720" max="1720" width="7.7109375" style="133" bestFit="1" customWidth="1"/>
    <col min="1721" max="1721" width="6.42578125" style="133" customWidth="1"/>
    <col min="1722" max="1722" width="6.7109375" style="133" customWidth="1"/>
    <col min="1723" max="1724" width="3.7109375" style="133" customWidth="1"/>
    <col min="1725" max="1725" width="6.7109375" style="133" customWidth="1"/>
    <col min="1726" max="1727" width="3.7109375" style="133" customWidth="1"/>
    <col min="1728" max="1728" width="6.7109375" style="133" customWidth="1"/>
    <col min="1729" max="1730" width="3.7109375" style="133" customWidth="1"/>
    <col min="1731" max="1731" width="10.7109375" style="133" customWidth="1"/>
    <col min="1732" max="1733" width="3.7109375" style="133" customWidth="1"/>
    <col min="1734" max="1734" width="9.140625" style="133"/>
    <col min="1735" max="1735" width="23" style="133" customWidth="1"/>
    <col min="1736" max="1747" width="3.7109375" style="133" customWidth="1"/>
    <col min="1748" max="1801" width="2.7109375" style="133" customWidth="1"/>
    <col min="1802" max="1802" width="5.28515625" style="133" customWidth="1"/>
    <col min="1803" max="1808" width="2.7109375" style="133" customWidth="1"/>
    <col min="1809" max="1974" width="9.140625" style="133"/>
    <col min="1975" max="1975" width="23.140625" style="133" bestFit="1" customWidth="1"/>
    <col min="1976" max="1976" width="7.7109375" style="133" bestFit="1" customWidth="1"/>
    <col min="1977" max="1977" width="6.42578125" style="133" customWidth="1"/>
    <col min="1978" max="1978" width="6.7109375" style="133" customWidth="1"/>
    <col min="1979" max="1980" width="3.7109375" style="133" customWidth="1"/>
    <col min="1981" max="1981" width="6.7109375" style="133" customWidth="1"/>
    <col min="1982" max="1983" width="3.7109375" style="133" customWidth="1"/>
    <col min="1984" max="1984" width="6.7109375" style="133" customWidth="1"/>
    <col min="1985" max="1986" width="3.7109375" style="133" customWidth="1"/>
    <col min="1987" max="1987" width="10.7109375" style="133" customWidth="1"/>
    <col min="1988" max="1989" width="3.7109375" style="133" customWidth="1"/>
    <col min="1990" max="1990" width="9.140625" style="133"/>
    <col min="1991" max="1991" width="23" style="133" customWidth="1"/>
    <col min="1992" max="2003" width="3.7109375" style="133" customWidth="1"/>
    <col min="2004" max="2057" width="2.7109375" style="133" customWidth="1"/>
    <col min="2058" max="2058" width="5.28515625" style="133" customWidth="1"/>
    <col min="2059" max="2064" width="2.7109375" style="133" customWidth="1"/>
    <col min="2065" max="2230" width="9.140625" style="133"/>
    <col min="2231" max="2231" width="23.140625" style="133" bestFit="1" customWidth="1"/>
    <col min="2232" max="2232" width="7.7109375" style="133" bestFit="1" customWidth="1"/>
    <col min="2233" max="2233" width="6.42578125" style="133" customWidth="1"/>
    <col min="2234" max="2234" width="6.7109375" style="133" customWidth="1"/>
    <col min="2235" max="2236" width="3.7109375" style="133" customWidth="1"/>
    <col min="2237" max="2237" width="6.7109375" style="133" customWidth="1"/>
    <col min="2238" max="2239" width="3.7109375" style="133" customWidth="1"/>
    <col min="2240" max="2240" width="6.7109375" style="133" customWidth="1"/>
    <col min="2241" max="2242" width="3.7109375" style="133" customWidth="1"/>
    <col min="2243" max="2243" width="10.7109375" style="133" customWidth="1"/>
    <col min="2244" max="2245" width="3.7109375" style="133" customWidth="1"/>
    <col min="2246" max="2246" width="9.140625" style="133"/>
    <col min="2247" max="2247" width="23" style="133" customWidth="1"/>
    <col min="2248" max="2259" width="3.7109375" style="133" customWidth="1"/>
    <col min="2260" max="2313" width="2.7109375" style="133" customWidth="1"/>
    <col min="2314" max="2314" width="5.28515625" style="133" customWidth="1"/>
    <col min="2315" max="2320" width="2.7109375" style="133" customWidth="1"/>
    <col min="2321" max="2486" width="9.140625" style="133"/>
    <col min="2487" max="2487" width="23.140625" style="133" bestFit="1" customWidth="1"/>
    <col min="2488" max="2488" width="7.7109375" style="133" bestFit="1" customWidth="1"/>
    <col min="2489" max="2489" width="6.42578125" style="133" customWidth="1"/>
    <col min="2490" max="2490" width="6.7109375" style="133" customWidth="1"/>
    <col min="2491" max="2492" width="3.7109375" style="133" customWidth="1"/>
    <col min="2493" max="2493" width="6.7109375" style="133" customWidth="1"/>
    <col min="2494" max="2495" width="3.7109375" style="133" customWidth="1"/>
    <col min="2496" max="2496" width="6.7109375" style="133" customWidth="1"/>
    <col min="2497" max="2498" width="3.7109375" style="133" customWidth="1"/>
    <col min="2499" max="2499" width="10.7109375" style="133" customWidth="1"/>
    <col min="2500" max="2501" width="3.7109375" style="133" customWidth="1"/>
    <col min="2502" max="2502" width="9.140625" style="133"/>
    <col min="2503" max="2503" width="23" style="133" customWidth="1"/>
    <col min="2504" max="2515" width="3.7109375" style="133" customWidth="1"/>
    <col min="2516" max="2569" width="2.7109375" style="133" customWidth="1"/>
    <col min="2570" max="2570" width="5.28515625" style="133" customWidth="1"/>
    <col min="2571" max="2576" width="2.7109375" style="133" customWidth="1"/>
    <col min="2577" max="2742" width="9.140625" style="133"/>
    <col min="2743" max="2743" width="23.140625" style="133" bestFit="1" customWidth="1"/>
    <col min="2744" max="2744" width="7.7109375" style="133" bestFit="1" customWidth="1"/>
    <col min="2745" max="2745" width="6.42578125" style="133" customWidth="1"/>
    <col min="2746" max="2746" width="6.7109375" style="133" customWidth="1"/>
    <col min="2747" max="2748" width="3.7109375" style="133" customWidth="1"/>
    <col min="2749" max="2749" width="6.7109375" style="133" customWidth="1"/>
    <col min="2750" max="2751" width="3.7109375" style="133" customWidth="1"/>
    <col min="2752" max="2752" width="6.7109375" style="133" customWidth="1"/>
    <col min="2753" max="2754" width="3.7109375" style="133" customWidth="1"/>
    <col min="2755" max="2755" width="10.7109375" style="133" customWidth="1"/>
    <col min="2756" max="2757" width="3.7109375" style="133" customWidth="1"/>
    <col min="2758" max="2758" width="9.140625" style="133"/>
    <col min="2759" max="2759" width="23" style="133" customWidth="1"/>
    <col min="2760" max="2771" width="3.7109375" style="133" customWidth="1"/>
    <col min="2772" max="2825" width="2.7109375" style="133" customWidth="1"/>
    <col min="2826" max="2826" width="5.28515625" style="133" customWidth="1"/>
    <col min="2827" max="2832" width="2.7109375" style="133" customWidth="1"/>
    <col min="2833" max="2998" width="9.140625" style="133"/>
    <col min="2999" max="2999" width="23.140625" style="133" bestFit="1" customWidth="1"/>
    <col min="3000" max="3000" width="7.7109375" style="133" bestFit="1" customWidth="1"/>
    <col min="3001" max="3001" width="6.42578125" style="133" customWidth="1"/>
    <col min="3002" max="3002" width="6.7109375" style="133" customWidth="1"/>
    <col min="3003" max="3004" width="3.7109375" style="133" customWidth="1"/>
    <col min="3005" max="3005" width="6.7109375" style="133" customWidth="1"/>
    <col min="3006" max="3007" width="3.7109375" style="133" customWidth="1"/>
    <col min="3008" max="3008" width="6.7109375" style="133" customWidth="1"/>
    <col min="3009" max="3010" width="3.7109375" style="133" customWidth="1"/>
    <col min="3011" max="3011" width="10.7109375" style="133" customWidth="1"/>
    <col min="3012" max="3013" width="3.7109375" style="133" customWidth="1"/>
    <col min="3014" max="3014" width="9.140625" style="133"/>
    <col min="3015" max="3015" width="23" style="133" customWidth="1"/>
    <col min="3016" max="3027" width="3.7109375" style="133" customWidth="1"/>
    <col min="3028" max="3081" width="2.7109375" style="133" customWidth="1"/>
    <col min="3082" max="3082" width="5.28515625" style="133" customWidth="1"/>
    <col min="3083" max="3088" width="2.7109375" style="133" customWidth="1"/>
    <col min="3089" max="3254" width="9.140625" style="133"/>
    <col min="3255" max="3255" width="23.140625" style="133" bestFit="1" customWidth="1"/>
    <col min="3256" max="3256" width="7.7109375" style="133" bestFit="1" customWidth="1"/>
    <col min="3257" max="3257" width="6.42578125" style="133" customWidth="1"/>
    <col min="3258" max="3258" width="6.7109375" style="133" customWidth="1"/>
    <col min="3259" max="3260" width="3.7109375" style="133" customWidth="1"/>
    <col min="3261" max="3261" width="6.7109375" style="133" customWidth="1"/>
    <col min="3262" max="3263" width="3.7109375" style="133" customWidth="1"/>
    <col min="3264" max="3264" width="6.7109375" style="133" customWidth="1"/>
    <col min="3265" max="3266" width="3.7109375" style="133" customWidth="1"/>
    <col min="3267" max="3267" width="10.7109375" style="133" customWidth="1"/>
    <col min="3268" max="3269" width="3.7109375" style="133" customWidth="1"/>
    <col min="3270" max="3270" width="9.140625" style="133"/>
    <col min="3271" max="3271" width="23" style="133" customWidth="1"/>
    <col min="3272" max="3283" width="3.7109375" style="133" customWidth="1"/>
    <col min="3284" max="3337" width="2.7109375" style="133" customWidth="1"/>
    <col min="3338" max="3338" width="5.28515625" style="133" customWidth="1"/>
    <col min="3339" max="3344" width="2.7109375" style="133" customWidth="1"/>
    <col min="3345" max="3510" width="9.140625" style="133"/>
    <col min="3511" max="3511" width="23.140625" style="133" bestFit="1" customWidth="1"/>
    <col min="3512" max="3512" width="7.7109375" style="133" bestFit="1" customWidth="1"/>
    <col min="3513" max="3513" width="6.42578125" style="133" customWidth="1"/>
    <col min="3514" max="3514" width="6.7109375" style="133" customWidth="1"/>
    <col min="3515" max="3516" width="3.7109375" style="133" customWidth="1"/>
    <col min="3517" max="3517" width="6.7109375" style="133" customWidth="1"/>
    <col min="3518" max="3519" width="3.7109375" style="133" customWidth="1"/>
    <col min="3520" max="3520" width="6.7109375" style="133" customWidth="1"/>
    <col min="3521" max="3522" width="3.7109375" style="133" customWidth="1"/>
    <col min="3523" max="3523" width="10.7109375" style="133" customWidth="1"/>
    <col min="3524" max="3525" width="3.7109375" style="133" customWidth="1"/>
    <col min="3526" max="3526" width="9.140625" style="133"/>
    <col min="3527" max="3527" width="23" style="133" customWidth="1"/>
    <col min="3528" max="3539" width="3.7109375" style="133" customWidth="1"/>
    <col min="3540" max="3593" width="2.7109375" style="133" customWidth="1"/>
    <col min="3594" max="3594" width="5.28515625" style="133" customWidth="1"/>
    <col min="3595" max="3600" width="2.7109375" style="133" customWidth="1"/>
    <col min="3601" max="3766" width="9.140625" style="133"/>
    <col min="3767" max="3767" width="23.140625" style="133" bestFit="1" customWidth="1"/>
    <col min="3768" max="3768" width="7.7109375" style="133" bestFit="1" customWidth="1"/>
    <col min="3769" max="3769" width="6.42578125" style="133" customWidth="1"/>
    <col min="3770" max="3770" width="6.7109375" style="133" customWidth="1"/>
    <col min="3771" max="3772" width="3.7109375" style="133" customWidth="1"/>
    <col min="3773" max="3773" width="6.7109375" style="133" customWidth="1"/>
    <col min="3774" max="3775" width="3.7109375" style="133" customWidth="1"/>
    <col min="3776" max="3776" width="6.7109375" style="133" customWidth="1"/>
    <col min="3777" max="3778" width="3.7109375" style="133" customWidth="1"/>
    <col min="3779" max="3779" width="10.7109375" style="133" customWidth="1"/>
    <col min="3780" max="3781" width="3.7109375" style="133" customWidth="1"/>
    <col min="3782" max="3782" width="9.140625" style="133"/>
    <col min="3783" max="3783" width="23" style="133" customWidth="1"/>
    <col min="3784" max="3795" width="3.7109375" style="133" customWidth="1"/>
    <col min="3796" max="3849" width="2.7109375" style="133" customWidth="1"/>
    <col min="3850" max="3850" width="5.28515625" style="133" customWidth="1"/>
    <col min="3851" max="3856" width="2.7109375" style="133" customWidth="1"/>
    <col min="3857" max="4022" width="9.140625" style="133"/>
    <col min="4023" max="4023" width="23.140625" style="133" bestFit="1" customWidth="1"/>
    <col min="4024" max="4024" width="7.7109375" style="133" bestFit="1" customWidth="1"/>
    <col min="4025" max="4025" width="6.42578125" style="133" customWidth="1"/>
    <col min="4026" max="4026" width="6.7109375" style="133" customWidth="1"/>
    <col min="4027" max="4028" width="3.7109375" style="133" customWidth="1"/>
    <col min="4029" max="4029" width="6.7109375" style="133" customWidth="1"/>
    <col min="4030" max="4031" width="3.7109375" style="133" customWidth="1"/>
    <col min="4032" max="4032" width="6.7109375" style="133" customWidth="1"/>
    <col min="4033" max="4034" width="3.7109375" style="133" customWidth="1"/>
    <col min="4035" max="4035" width="10.7109375" style="133" customWidth="1"/>
    <col min="4036" max="4037" width="3.7109375" style="133" customWidth="1"/>
    <col min="4038" max="4038" width="9.140625" style="133"/>
    <col min="4039" max="4039" width="23" style="133" customWidth="1"/>
    <col min="4040" max="4051" width="3.7109375" style="133" customWidth="1"/>
    <col min="4052" max="4105" width="2.7109375" style="133" customWidth="1"/>
    <col min="4106" max="4106" width="5.28515625" style="133" customWidth="1"/>
    <col min="4107" max="4112" width="2.7109375" style="133" customWidth="1"/>
    <col min="4113" max="4278" width="9.140625" style="133"/>
    <col min="4279" max="4279" width="23.140625" style="133" bestFit="1" customWidth="1"/>
    <col min="4280" max="4280" width="7.7109375" style="133" bestFit="1" customWidth="1"/>
    <col min="4281" max="4281" width="6.42578125" style="133" customWidth="1"/>
    <col min="4282" max="4282" width="6.7109375" style="133" customWidth="1"/>
    <col min="4283" max="4284" width="3.7109375" style="133" customWidth="1"/>
    <col min="4285" max="4285" width="6.7109375" style="133" customWidth="1"/>
    <col min="4286" max="4287" width="3.7109375" style="133" customWidth="1"/>
    <col min="4288" max="4288" width="6.7109375" style="133" customWidth="1"/>
    <col min="4289" max="4290" width="3.7109375" style="133" customWidth="1"/>
    <col min="4291" max="4291" width="10.7109375" style="133" customWidth="1"/>
    <col min="4292" max="4293" width="3.7109375" style="133" customWidth="1"/>
    <col min="4294" max="4294" width="9.140625" style="133"/>
    <col min="4295" max="4295" width="23" style="133" customWidth="1"/>
    <col min="4296" max="4307" width="3.7109375" style="133" customWidth="1"/>
    <col min="4308" max="4361" width="2.7109375" style="133" customWidth="1"/>
    <col min="4362" max="4362" width="5.28515625" style="133" customWidth="1"/>
    <col min="4363" max="4368" width="2.7109375" style="133" customWidth="1"/>
    <col min="4369" max="4534" width="9.140625" style="133"/>
    <col min="4535" max="4535" width="23.140625" style="133" bestFit="1" customWidth="1"/>
    <col min="4536" max="4536" width="7.7109375" style="133" bestFit="1" customWidth="1"/>
    <col min="4537" max="4537" width="6.42578125" style="133" customWidth="1"/>
    <col min="4538" max="4538" width="6.7109375" style="133" customWidth="1"/>
    <col min="4539" max="4540" width="3.7109375" style="133" customWidth="1"/>
    <col min="4541" max="4541" width="6.7109375" style="133" customWidth="1"/>
    <col min="4542" max="4543" width="3.7109375" style="133" customWidth="1"/>
    <col min="4544" max="4544" width="6.7109375" style="133" customWidth="1"/>
    <col min="4545" max="4546" width="3.7109375" style="133" customWidth="1"/>
    <col min="4547" max="4547" width="10.7109375" style="133" customWidth="1"/>
    <col min="4548" max="4549" width="3.7109375" style="133" customWidth="1"/>
    <col min="4550" max="4550" width="9.140625" style="133"/>
    <col min="4551" max="4551" width="23" style="133" customWidth="1"/>
    <col min="4552" max="4563" width="3.7109375" style="133" customWidth="1"/>
    <col min="4564" max="4617" width="2.7109375" style="133" customWidth="1"/>
    <col min="4618" max="4618" width="5.28515625" style="133" customWidth="1"/>
    <col min="4619" max="4624" width="2.7109375" style="133" customWidth="1"/>
    <col min="4625" max="4790" width="9.140625" style="133"/>
    <col min="4791" max="4791" width="23.140625" style="133" bestFit="1" customWidth="1"/>
    <col min="4792" max="4792" width="7.7109375" style="133" bestFit="1" customWidth="1"/>
    <col min="4793" max="4793" width="6.42578125" style="133" customWidth="1"/>
    <col min="4794" max="4794" width="6.7109375" style="133" customWidth="1"/>
    <col min="4795" max="4796" width="3.7109375" style="133" customWidth="1"/>
    <col min="4797" max="4797" width="6.7109375" style="133" customWidth="1"/>
    <col min="4798" max="4799" width="3.7109375" style="133" customWidth="1"/>
    <col min="4800" max="4800" width="6.7109375" style="133" customWidth="1"/>
    <col min="4801" max="4802" width="3.7109375" style="133" customWidth="1"/>
    <col min="4803" max="4803" width="10.7109375" style="133" customWidth="1"/>
    <col min="4804" max="4805" width="3.7109375" style="133" customWidth="1"/>
    <col min="4806" max="4806" width="9.140625" style="133"/>
    <col min="4807" max="4807" width="23" style="133" customWidth="1"/>
    <col min="4808" max="4819" width="3.7109375" style="133" customWidth="1"/>
    <col min="4820" max="4873" width="2.7109375" style="133" customWidth="1"/>
    <col min="4874" max="4874" width="5.28515625" style="133" customWidth="1"/>
    <col min="4875" max="4880" width="2.7109375" style="133" customWidth="1"/>
    <col min="4881" max="5046" width="9.140625" style="133"/>
    <col min="5047" max="5047" width="23.140625" style="133" bestFit="1" customWidth="1"/>
    <col min="5048" max="5048" width="7.7109375" style="133" bestFit="1" customWidth="1"/>
    <col min="5049" max="5049" width="6.42578125" style="133" customWidth="1"/>
    <col min="5050" max="5050" width="6.7109375" style="133" customWidth="1"/>
    <col min="5051" max="5052" width="3.7109375" style="133" customWidth="1"/>
    <col min="5053" max="5053" width="6.7109375" style="133" customWidth="1"/>
    <col min="5054" max="5055" width="3.7109375" style="133" customWidth="1"/>
    <col min="5056" max="5056" width="6.7109375" style="133" customWidth="1"/>
    <col min="5057" max="5058" width="3.7109375" style="133" customWidth="1"/>
    <col min="5059" max="5059" width="10.7109375" style="133" customWidth="1"/>
    <col min="5060" max="5061" width="3.7109375" style="133" customWidth="1"/>
    <col min="5062" max="5062" width="9.140625" style="133"/>
    <col min="5063" max="5063" width="23" style="133" customWidth="1"/>
    <col min="5064" max="5075" width="3.7109375" style="133" customWidth="1"/>
    <col min="5076" max="5129" width="2.7109375" style="133" customWidth="1"/>
    <col min="5130" max="5130" width="5.28515625" style="133" customWidth="1"/>
    <col min="5131" max="5136" width="2.7109375" style="133" customWidth="1"/>
    <col min="5137" max="5302" width="9.140625" style="133"/>
    <col min="5303" max="5303" width="23.140625" style="133" bestFit="1" customWidth="1"/>
    <col min="5304" max="5304" width="7.7109375" style="133" bestFit="1" customWidth="1"/>
    <col min="5305" max="5305" width="6.42578125" style="133" customWidth="1"/>
    <col min="5306" max="5306" width="6.7109375" style="133" customWidth="1"/>
    <col min="5307" max="5308" width="3.7109375" style="133" customWidth="1"/>
    <col min="5309" max="5309" width="6.7109375" style="133" customWidth="1"/>
    <col min="5310" max="5311" width="3.7109375" style="133" customWidth="1"/>
    <col min="5312" max="5312" width="6.7109375" style="133" customWidth="1"/>
    <col min="5313" max="5314" width="3.7109375" style="133" customWidth="1"/>
    <col min="5315" max="5315" width="10.7109375" style="133" customWidth="1"/>
    <col min="5316" max="5317" width="3.7109375" style="133" customWidth="1"/>
    <col min="5318" max="5318" width="9.140625" style="133"/>
    <col min="5319" max="5319" width="23" style="133" customWidth="1"/>
    <col min="5320" max="5331" width="3.7109375" style="133" customWidth="1"/>
    <col min="5332" max="5385" width="2.7109375" style="133" customWidth="1"/>
    <col min="5386" max="5386" width="5.28515625" style="133" customWidth="1"/>
    <col min="5387" max="5392" width="2.7109375" style="133" customWidth="1"/>
    <col min="5393" max="5558" width="9.140625" style="133"/>
    <col min="5559" max="5559" width="23.140625" style="133" bestFit="1" customWidth="1"/>
    <col min="5560" max="5560" width="7.7109375" style="133" bestFit="1" customWidth="1"/>
    <col min="5561" max="5561" width="6.42578125" style="133" customWidth="1"/>
    <col min="5562" max="5562" width="6.7109375" style="133" customWidth="1"/>
    <col min="5563" max="5564" width="3.7109375" style="133" customWidth="1"/>
    <col min="5565" max="5565" width="6.7109375" style="133" customWidth="1"/>
    <col min="5566" max="5567" width="3.7109375" style="133" customWidth="1"/>
    <col min="5568" max="5568" width="6.7109375" style="133" customWidth="1"/>
    <col min="5569" max="5570" width="3.7109375" style="133" customWidth="1"/>
    <col min="5571" max="5571" width="10.7109375" style="133" customWidth="1"/>
    <col min="5572" max="5573" width="3.7109375" style="133" customWidth="1"/>
    <col min="5574" max="5574" width="9.140625" style="133"/>
    <col min="5575" max="5575" width="23" style="133" customWidth="1"/>
    <col min="5576" max="5587" width="3.7109375" style="133" customWidth="1"/>
    <col min="5588" max="5641" width="2.7109375" style="133" customWidth="1"/>
    <col min="5642" max="5642" width="5.28515625" style="133" customWidth="1"/>
    <col min="5643" max="5648" width="2.7109375" style="133" customWidth="1"/>
    <col min="5649" max="5814" width="9.140625" style="133"/>
    <col min="5815" max="5815" width="23.140625" style="133" bestFit="1" customWidth="1"/>
    <col min="5816" max="5816" width="7.7109375" style="133" bestFit="1" customWidth="1"/>
    <col min="5817" max="5817" width="6.42578125" style="133" customWidth="1"/>
    <col min="5818" max="5818" width="6.7109375" style="133" customWidth="1"/>
    <col min="5819" max="5820" width="3.7109375" style="133" customWidth="1"/>
    <col min="5821" max="5821" width="6.7109375" style="133" customWidth="1"/>
    <col min="5822" max="5823" width="3.7109375" style="133" customWidth="1"/>
    <col min="5824" max="5824" width="6.7109375" style="133" customWidth="1"/>
    <col min="5825" max="5826" width="3.7109375" style="133" customWidth="1"/>
    <col min="5827" max="5827" width="10.7109375" style="133" customWidth="1"/>
    <col min="5828" max="5829" width="3.7109375" style="133" customWidth="1"/>
    <col min="5830" max="5830" width="9.140625" style="133"/>
    <col min="5831" max="5831" width="23" style="133" customWidth="1"/>
    <col min="5832" max="5843" width="3.7109375" style="133" customWidth="1"/>
    <col min="5844" max="5897" width="2.7109375" style="133" customWidth="1"/>
    <col min="5898" max="5898" width="5.28515625" style="133" customWidth="1"/>
    <col min="5899" max="5904" width="2.7109375" style="133" customWidth="1"/>
    <col min="5905" max="6070" width="9.140625" style="133"/>
    <col min="6071" max="6071" width="23.140625" style="133" bestFit="1" customWidth="1"/>
    <col min="6072" max="6072" width="7.7109375" style="133" bestFit="1" customWidth="1"/>
    <col min="6073" max="6073" width="6.42578125" style="133" customWidth="1"/>
    <col min="6074" max="6074" width="6.7109375" style="133" customWidth="1"/>
    <col min="6075" max="6076" width="3.7109375" style="133" customWidth="1"/>
    <col min="6077" max="6077" width="6.7109375" style="133" customWidth="1"/>
    <col min="6078" max="6079" width="3.7109375" style="133" customWidth="1"/>
    <col min="6080" max="6080" width="6.7109375" style="133" customWidth="1"/>
    <col min="6081" max="6082" width="3.7109375" style="133" customWidth="1"/>
    <col min="6083" max="6083" width="10.7109375" style="133" customWidth="1"/>
    <col min="6084" max="6085" width="3.7109375" style="133" customWidth="1"/>
    <col min="6086" max="6086" width="9.140625" style="133"/>
    <col min="6087" max="6087" width="23" style="133" customWidth="1"/>
    <col min="6088" max="6099" width="3.7109375" style="133" customWidth="1"/>
    <col min="6100" max="6153" width="2.7109375" style="133" customWidth="1"/>
    <col min="6154" max="6154" width="5.28515625" style="133" customWidth="1"/>
    <col min="6155" max="6160" width="2.7109375" style="133" customWidth="1"/>
    <col min="6161" max="6326" width="9.140625" style="133"/>
    <col min="6327" max="6327" width="23.140625" style="133" bestFit="1" customWidth="1"/>
    <col min="6328" max="6328" width="7.7109375" style="133" bestFit="1" customWidth="1"/>
    <col min="6329" max="6329" width="6.42578125" style="133" customWidth="1"/>
    <col min="6330" max="6330" width="6.7109375" style="133" customWidth="1"/>
    <col min="6331" max="6332" width="3.7109375" style="133" customWidth="1"/>
    <col min="6333" max="6333" width="6.7109375" style="133" customWidth="1"/>
    <col min="6334" max="6335" width="3.7109375" style="133" customWidth="1"/>
    <col min="6336" max="6336" width="6.7109375" style="133" customWidth="1"/>
    <col min="6337" max="6338" width="3.7109375" style="133" customWidth="1"/>
    <col min="6339" max="6339" width="10.7109375" style="133" customWidth="1"/>
    <col min="6340" max="6341" width="3.7109375" style="133" customWidth="1"/>
    <col min="6342" max="6342" width="9.140625" style="133"/>
    <col min="6343" max="6343" width="23" style="133" customWidth="1"/>
    <col min="6344" max="6355" width="3.7109375" style="133" customWidth="1"/>
    <col min="6356" max="6409" width="2.7109375" style="133" customWidth="1"/>
    <col min="6410" max="6410" width="5.28515625" style="133" customWidth="1"/>
    <col min="6411" max="6416" width="2.7109375" style="133" customWidth="1"/>
    <col min="6417" max="6582" width="9.140625" style="133"/>
    <col min="6583" max="6583" width="23.140625" style="133" bestFit="1" customWidth="1"/>
    <col min="6584" max="6584" width="7.7109375" style="133" bestFit="1" customWidth="1"/>
    <col min="6585" max="6585" width="6.42578125" style="133" customWidth="1"/>
    <col min="6586" max="6586" width="6.7109375" style="133" customWidth="1"/>
    <col min="6587" max="6588" width="3.7109375" style="133" customWidth="1"/>
    <col min="6589" max="6589" width="6.7109375" style="133" customWidth="1"/>
    <col min="6590" max="6591" width="3.7109375" style="133" customWidth="1"/>
    <col min="6592" max="6592" width="6.7109375" style="133" customWidth="1"/>
    <col min="6593" max="6594" width="3.7109375" style="133" customWidth="1"/>
    <col min="6595" max="6595" width="10.7109375" style="133" customWidth="1"/>
    <col min="6596" max="6597" width="3.7109375" style="133" customWidth="1"/>
    <col min="6598" max="6598" width="9.140625" style="133"/>
    <col min="6599" max="6599" width="23" style="133" customWidth="1"/>
    <col min="6600" max="6611" width="3.7109375" style="133" customWidth="1"/>
    <col min="6612" max="6665" width="2.7109375" style="133" customWidth="1"/>
    <col min="6666" max="6666" width="5.28515625" style="133" customWidth="1"/>
    <col min="6667" max="6672" width="2.7109375" style="133" customWidth="1"/>
    <col min="6673" max="6838" width="9.140625" style="133"/>
    <col min="6839" max="6839" width="23.140625" style="133" bestFit="1" customWidth="1"/>
    <col min="6840" max="6840" width="7.7109375" style="133" bestFit="1" customWidth="1"/>
    <col min="6841" max="6841" width="6.42578125" style="133" customWidth="1"/>
    <col min="6842" max="6842" width="6.7109375" style="133" customWidth="1"/>
    <col min="6843" max="6844" width="3.7109375" style="133" customWidth="1"/>
    <col min="6845" max="6845" width="6.7109375" style="133" customWidth="1"/>
    <col min="6846" max="6847" width="3.7109375" style="133" customWidth="1"/>
    <col min="6848" max="6848" width="6.7109375" style="133" customWidth="1"/>
    <col min="6849" max="6850" width="3.7109375" style="133" customWidth="1"/>
    <col min="6851" max="6851" width="10.7109375" style="133" customWidth="1"/>
    <col min="6852" max="6853" width="3.7109375" style="133" customWidth="1"/>
    <col min="6854" max="6854" width="9.140625" style="133"/>
    <col min="6855" max="6855" width="23" style="133" customWidth="1"/>
    <col min="6856" max="6867" width="3.7109375" style="133" customWidth="1"/>
    <col min="6868" max="6921" width="2.7109375" style="133" customWidth="1"/>
    <col min="6922" max="6922" width="5.28515625" style="133" customWidth="1"/>
    <col min="6923" max="6928" width="2.7109375" style="133" customWidth="1"/>
    <col min="6929" max="7094" width="9.140625" style="133"/>
    <col min="7095" max="7095" width="23.140625" style="133" bestFit="1" customWidth="1"/>
    <col min="7096" max="7096" width="7.7109375" style="133" bestFit="1" customWidth="1"/>
    <col min="7097" max="7097" width="6.42578125" style="133" customWidth="1"/>
    <col min="7098" max="7098" width="6.7109375" style="133" customWidth="1"/>
    <col min="7099" max="7100" width="3.7109375" style="133" customWidth="1"/>
    <col min="7101" max="7101" width="6.7109375" style="133" customWidth="1"/>
    <col min="7102" max="7103" width="3.7109375" style="133" customWidth="1"/>
    <col min="7104" max="7104" width="6.7109375" style="133" customWidth="1"/>
    <col min="7105" max="7106" width="3.7109375" style="133" customWidth="1"/>
    <col min="7107" max="7107" width="10.7109375" style="133" customWidth="1"/>
    <col min="7108" max="7109" width="3.7109375" style="133" customWidth="1"/>
    <col min="7110" max="7110" width="9.140625" style="133"/>
    <col min="7111" max="7111" width="23" style="133" customWidth="1"/>
    <col min="7112" max="7123" width="3.7109375" style="133" customWidth="1"/>
    <col min="7124" max="7177" width="2.7109375" style="133" customWidth="1"/>
    <col min="7178" max="7178" width="5.28515625" style="133" customWidth="1"/>
    <col min="7179" max="7184" width="2.7109375" style="133" customWidth="1"/>
    <col min="7185" max="7350" width="9.140625" style="133"/>
    <col min="7351" max="7351" width="23.140625" style="133" bestFit="1" customWidth="1"/>
    <col min="7352" max="7352" width="7.7109375" style="133" bestFit="1" customWidth="1"/>
    <col min="7353" max="7353" width="6.42578125" style="133" customWidth="1"/>
    <col min="7354" max="7354" width="6.7109375" style="133" customWidth="1"/>
    <col min="7355" max="7356" width="3.7109375" style="133" customWidth="1"/>
    <col min="7357" max="7357" width="6.7109375" style="133" customWidth="1"/>
    <col min="7358" max="7359" width="3.7109375" style="133" customWidth="1"/>
    <col min="7360" max="7360" width="6.7109375" style="133" customWidth="1"/>
    <col min="7361" max="7362" width="3.7109375" style="133" customWidth="1"/>
    <col min="7363" max="7363" width="10.7109375" style="133" customWidth="1"/>
    <col min="7364" max="7365" width="3.7109375" style="133" customWidth="1"/>
    <col min="7366" max="7366" width="9.140625" style="133"/>
    <col min="7367" max="7367" width="23" style="133" customWidth="1"/>
    <col min="7368" max="7379" width="3.7109375" style="133" customWidth="1"/>
    <col min="7380" max="7433" width="2.7109375" style="133" customWidth="1"/>
    <col min="7434" max="7434" width="5.28515625" style="133" customWidth="1"/>
    <col min="7435" max="7440" width="2.7109375" style="133" customWidth="1"/>
    <col min="7441" max="7606" width="9.140625" style="133"/>
    <col min="7607" max="7607" width="23.140625" style="133" bestFit="1" customWidth="1"/>
    <col min="7608" max="7608" width="7.7109375" style="133" bestFit="1" customWidth="1"/>
    <col min="7609" max="7609" width="6.42578125" style="133" customWidth="1"/>
    <col min="7610" max="7610" width="6.7109375" style="133" customWidth="1"/>
    <col min="7611" max="7612" width="3.7109375" style="133" customWidth="1"/>
    <col min="7613" max="7613" width="6.7109375" style="133" customWidth="1"/>
    <col min="7614" max="7615" width="3.7109375" style="133" customWidth="1"/>
    <col min="7616" max="7616" width="6.7109375" style="133" customWidth="1"/>
    <col min="7617" max="7618" width="3.7109375" style="133" customWidth="1"/>
    <col min="7619" max="7619" width="10.7109375" style="133" customWidth="1"/>
    <col min="7620" max="7621" width="3.7109375" style="133" customWidth="1"/>
    <col min="7622" max="7622" width="9.140625" style="133"/>
    <col min="7623" max="7623" width="23" style="133" customWidth="1"/>
    <col min="7624" max="7635" width="3.7109375" style="133" customWidth="1"/>
    <col min="7636" max="7689" width="2.7109375" style="133" customWidth="1"/>
    <col min="7690" max="7690" width="5.28515625" style="133" customWidth="1"/>
    <col min="7691" max="7696" width="2.7109375" style="133" customWidth="1"/>
    <col min="7697" max="7862" width="9.140625" style="133"/>
    <col min="7863" max="7863" width="23.140625" style="133" bestFit="1" customWidth="1"/>
    <col min="7864" max="7864" width="7.7109375" style="133" bestFit="1" customWidth="1"/>
    <col min="7865" max="7865" width="6.42578125" style="133" customWidth="1"/>
    <col min="7866" max="7866" width="6.7109375" style="133" customWidth="1"/>
    <col min="7867" max="7868" width="3.7109375" style="133" customWidth="1"/>
    <col min="7869" max="7869" width="6.7109375" style="133" customWidth="1"/>
    <col min="7870" max="7871" width="3.7109375" style="133" customWidth="1"/>
    <col min="7872" max="7872" width="6.7109375" style="133" customWidth="1"/>
    <col min="7873" max="7874" width="3.7109375" style="133" customWidth="1"/>
    <col min="7875" max="7875" width="10.7109375" style="133" customWidth="1"/>
    <col min="7876" max="7877" width="3.7109375" style="133" customWidth="1"/>
    <col min="7878" max="7878" width="9.140625" style="133"/>
    <col min="7879" max="7879" width="23" style="133" customWidth="1"/>
    <col min="7880" max="7891" width="3.7109375" style="133" customWidth="1"/>
    <col min="7892" max="7945" width="2.7109375" style="133" customWidth="1"/>
    <col min="7946" max="7946" width="5.28515625" style="133" customWidth="1"/>
    <col min="7947" max="7952" width="2.7109375" style="133" customWidth="1"/>
    <col min="7953" max="8118" width="9.140625" style="133"/>
    <col min="8119" max="8119" width="23.140625" style="133" bestFit="1" customWidth="1"/>
    <col min="8120" max="8120" width="7.7109375" style="133" bestFit="1" customWidth="1"/>
    <col min="8121" max="8121" width="6.42578125" style="133" customWidth="1"/>
    <col min="8122" max="8122" width="6.7109375" style="133" customWidth="1"/>
    <col min="8123" max="8124" width="3.7109375" style="133" customWidth="1"/>
    <col min="8125" max="8125" width="6.7109375" style="133" customWidth="1"/>
    <col min="8126" max="8127" width="3.7109375" style="133" customWidth="1"/>
    <col min="8128" max="8128" width="6.7109375" style="133" customWidth="1"/>
    <col min="8129" max="8130" width="3.7109375" style="133" customWidth="1"/>
    <col min="8131" max="8131" width="10.7109375" style="133" customWidth="1"/>
    <col min="8132" max="8133" width="3.7109375" style="133" customWidth="1"/>
    <col min="8134" max="8134" width="9.140625" style="133"/>
    <col min="8135" max="8135" width="23" style="133" customWidth="1"/>
    <col min="8136" max="8147" width="3.7109375" style="133" customWidth="1"/>
    <col min="8148" max="8201" width="2.7109375" style="133" customWidth="1"/>
    <col min="8202" max="8202" width="5.28515625" style="133" customWidth="1"/>
    <col min="8203" max="8208" width="2.7109375" style="133" customWidth="1"/>
    <col min="8209" max="8374" width="9.140625" style="133"/>
    <col min="8375" max="8375" width="23.140625" style="133" bestFit="1" customWidth="1"/>
    <col min="8376" max="8376" width="7.7109375" style="133" bestFit="1" customWidth="1"/>
    <col min="8377" max="8377" width="6.42578125" style="133" customWidth="1"/>
    <col min="8378" max="8378" width="6.7109375" style="133" customWidth="1"/>
    <col min="8379" max="8380" width="3.7109375" style="133" customWidth="1"/>
    <col min="8381" max="8381" width="6.7109375" style="133" customWidth="1"/>
    <col min="8382" max="8383" width="3.7109375" style="133" customWidth="1"/>
    <col min="8384" max="8384" width="6.7109375" style="133" customWidth="1"/>
    <col min="8385" max="8386" width="3.7109375" style="133" customWidth="1"/>
    <col min="8387" max="8387" width="10.7109375" style="133" customWidth="1"/>
    <col min="8388" max="8389" width="3.7109375" style="133" customWidth="1"/>
    <col min="8390" max="8390" width="9.140625" style="133"/>
    <col min="8391" max="8391" width="23" style="133" customWidth="1"/>
    <col min="8392" max="8403" width="3.7109375" style="133" customWidth="1"/>
    <col min="8404" max="8457" width="2.7109375" style="133" customWidth="1"/>
    <col min="8458" max="8458" width="5.28515625" style="133" customWidth="1"/>
    <col min="8459" max="8464" width="2.7109375" style="133" customWidth="1"/>
    <col min="8465" max="8630" width="9.140625" style="133"/>
    <col min="8631" max="8631" width="23.140625" style="133" bestFit="1" customWidth="1"/>
    <col min="8632" max="8632" width="7.7109375" style="133" bestFit="1" customWidth="1"/>
    <col min="8633" max="8633" width="6.42578125" style="133" customWidth="1"/>
    <col min="8634" max="8634" width="6.7109375" style="133" customWidth="1"/>
    <col min="8635" max="8636" width="3.7109375" style="133" customWidth="1"/>
    <col min="8637" max="8637" width="6.7109375" style="133" customWidth="1"/>
    <col min="8638" max="8639" width="3.7109375" style="133" customWidth="1"/>
    <col min="8640" max="8640" width="6.7109375" style="133" customWidth="1"/>
    <col min="8641" max="8642" width="3.7109375" style="133" customWidth="1"/>
    <col min="8643" max="8643" width="10.7109375" style="133" customWidth="1"/>
    <col min="8644" max="8645" width="3.7109375" style="133" customWidth="1"/>
    <col min="8646" max="8646" width="9.140625" style="133"/>
    <col min="8647" max="8647" width="23" style="133" customWidth="1"/>
    <col min="8648" max="8659" width="3.7109375" style="133" customWidth="1"/>
    <col min="8660" max="8713" width="2.7109375" style="133" customWidth="1"/>
    <col min="8714" max="8714" width="5.28515625" style="133" customWidth="1"/>
    <col min="8715" max="8720" width="2.7109375" style="133" customWidth="1"/>
    <col min="8721" max="8886" width="9.140625" style="133"/>
    <col min="8887" max="8887" width="23.140625" style="133" bestFit="1" customWidth="1"/>
    <col min="8888" max="8888" width="7.7109375" style="133" bestFit="1" customWidth="1"/>
    <col min="8889" max="8889" width="6.42578125" style="133" customWidth="1"/>
    <col min="8890" max="8890" width="6.7109375" style="133" customWidth="1"/>
    <col min="8891" max="8892" width="3.7109375" style="133" customWidth="1"/>
    <col min="8893" max="8893" width="6.7109375" style="133" customWidth="1"/>
    <col min="8894" max="8895" width="3.7109375" style="133" customWidth="1"/>
    <col min="8896" max="8896" width="6.7109375" style="133" customWidth="1"/>
    <col min="8897" max="8898" width="3.7109375" style="133" customWidth="1"/>
    <col min="8899" max="8899" width="10.7109375" style="133" customWidth="1"/>
    <col min="8900" max="8901" width="3.7109375" style="133" customWidth="1"/>
    <col min="8902" max="8902" width="9.140625" style="133"/>
    <col min="8903" max="8903" width="23" style="133" customWidth="1"/>
    <col min="8904" max="8915" width="3.7109375" style="133" customWidth="1"/>
    <col min="8916" max="8969" width="2.7109375" style="133" customWidth="1"/>
    <col min="8970" max="8970" width="5.28515625" style="133" customWidth="1"/>
    <col min="8971" max="8976" width="2.7109375" style="133" customWidth="1"/>
    <col min="8977" max="9142" width="9.140625" style="133"/>
    <col min="9143" max="9143" width="23.140625" style="133" bestFit="1" customWidth="1"/>
    <col min="9144" max="9144" width="7.7109375" style="133" bestFit="1" customWidth="1"/>
    <col min="9145" max="9145" width="6.42578125" style="133" customWidth="1"/>
    <col min="9146" max="9146" width="6.7109375" style="133" customWidth="1"/>
    <col min="9147" max="9148" width="3.7109375" style="133" customWidth="1"/>
    <col min="9149" max="9149" width="6.7109375" style="133" customWidth="1"/>
    <col min="9150" max="9151" width="3.7109375" style="133" customWidth="1"/>
    <col min="9152" max="9152" width="6.7109375" style="133" customWidth="1"/>
    <col min="9153" max="9154" width="3.7109375" style="133" customWidth="1"/>
    <col min="9155" max="9155" width="10.7109375" style="133" customWidth="1"/>
    <col min="9156" max="9157" width="3.7109375" style="133" customWidth="1"/>
    <col min="9158" max="9158" width="9.140625" style="133"/>
    <col min="9159" max="9159" width="23" style="133" customWidth="1"/>
    <col min="9160" max="9171" width="3.7109375" style="133" customWidth="1"/>
    <col min="9172" max="9225" width="2.7109375" style="133" customWidth="1"/>
    <col min="9226" max="9226" width="5.28515625" style="133" customWidth="1"/>
    <col min="9227" max="9232" width="2.7109375" style="133" customWidth="1"/>
    <col min="9233" max="9398" width="9.140625" style="133"/>
    <col min="9399" max="9399" width="23.140625" style="133" bestFit="1" customWidth="1"/>
    <col min="9400" max="9400" width="7.7109375" style="133" bestFit="1" customWidth="1"/>
    <col min="9401" max="9401" width="6.42578125" style="133" customWidth="1"/>
    <col min="9402" max="9402" width="6.7109375" style="133" customWidth="1"/>
    <col min="9403" max="9404" width="3.7109375" style="133" customWidth="1"/>
    <col min="9405" max="9405" width="6.7109375" style="133" customWidth="1"/>
    <col min="9406" max="9407" width="3.7109375" style="133" customWidth="1"/>
    <col min="9408" max="9408" width="6.7109375" style="133" customWidth="1"/>
    <col min="9409" max="9410" width="3.7109375" style="133" customWidth="1"/>
    <col min="9411" max="9411" width="10.7109375" style="133" customWidth="1"/>
    <col min="9412" max="9413" width="3.7109375" style="133" customWidth="1"/>
    <col min="9414" max="9414" width="9.140625" style="133"/>
    <col min="9415" max="9415" width="23" style="133" customWidth="1"/>
    <col min="9416" max="9427" width="3.7109375" style="133" customWidth="1"/>
    <col min="9428" max="9481" width="2.7109375" style="133" customWidth="1"/>
    <col min="9482" max="9482" width="5.28515625" style="133" customWidth="1"/>
    <col min="9483" max="9488" width="2.7109375" style="133" customWidth="1"/>
    <col min="9489" max="9654" width="9.140625" style="133"/>
    <col min="9655" max="9655" width="23.140625" style="133" bestFit="1" customWidth="1"/>
    <col min="9656" max="9656" width="7.7109375" style="133" bestFit="1" customWidth="1"/>
    <col min="9657" max="9657" width="6.42578125" style="133" customWidth="1"/>
    <col min="9658" max="9658" width="6.7109375" style="133" customWidth="1"/>
    <col min="9659" max="9660" width="3.7109375" style="133" customWidth="1"/>
    <col min="9661" max="9661" width="6.7109375" style="133" customWidth="1"/>
    <col min="9662" max="9663" width="3.7109375" style="133" customWidth="1"/>
    <col min="9664" max="9664" width="6.7109375" style="133" customWidth="1"/>
    <col min="9665" max="9666" width="3.7109375" style="133" customWidth="1"/>
    <col min="9667" max="9667" width="10.7109375" style="133" customWidth="1"/>
    <col min="9668" max="9669" width="3.7109375" style="133" customWidth="1"/>
    <col min="9670" max="9670" width="9.140625" style="133"/>
    <col min="9671" max="9671" width="23" style="133" customWidth="1"/>
    <col min="9672" max="9683" width="3.7109375" style="133" customWidth="1"/>
    <col min="9684" max="9737" width="2.7109375" style="133" customWidth="1"/>
    <col min="9738" max="9738" width="5.28515625" style="133" customWidth="1"/>
    <col min="9739" max="9744" width="2.7109375" style="133" customWidth="1"/>
    <col min="9745" max="9910" width="9.140625" style="133"/>
    <col min="9911" max="9911" width="23.140625" style="133" bestFit="1" customWidth="1"/>
    <col min="9912" max="9912" width="7.7109375" style="133" bestFit="1" customWidth="1"/>
    <col min="9913" max="9913" width="6.42578125" style="133" customWidth="1"/>
    <col min="9914" max="9914" width="6.7109375" style="133" customWidth="1"/>
    <col min="9915" max="9916" width="3.7109375" style="133" customWidth="1"/>
    <col min="9917" max="9917" width="6.7109375" style="133" customWidth="1"/>
    <col min="9918" max="9919" width="3.7109375" style="133" customWidth="1"/>
    <col min="9920" max="9920" width="6.7109375" style="133" customWidth="1"/>
    <col min="9921" max="9922" width="3.7109375" style="133" customWidth="1"/>
    <col min="9923" max="9923" width="10.7109375" style="133" customWidth="1"/>
    <col min="9924" max="9925" width="3.7109375" style="133" customWidth="1"/>
    <col min="9926" max="9926" width="9.140625" style="133"/>
    <col min="9927" max="9927" width="23" style="133" customWidth="1"/>
    <col min="9928" max="9939" width="3.7109375" style="133" customWidth="1"/>
    <col min="9940" max="9993" width="2.7109375" style="133" customWidth="1"/>
    <col min="9994" max="9994" width="5.28515625" style="133" customWidth="1"/>
    <col min="9995" max="10000" width="2.7109375" style="133" customWidth="1"/>
    <col min="10001" max="10166" width="9.140625" style="133"/>
    <col min="10167" max="10167" width="23.140625" style="133" bestFit="1" customWidth="1"/>
    <col min="10168" max="10168" width="7.7109375" style="133" bestFit="1" customWidth="1"/>
    <col min="10169" max="10169" width="6.42578125" style="133" customWidth="1"/>
    <col min="10170" max="10170" width="6.7109375" style="133" customWidth="1"/>
    <col min="10171" max="10172" width="3.7109375" style="133" customWidth="1"/>
    <col min="10173" max="10173" width="6.7109375" style="133" customWidth="1"/>
    <col min="10174" max="10175" width="3.7109375" style="133" customWidth="1"/>
    <col min="10176" max="10176" width="6.7109375" style="133" customWidth="1"/>
    <col min="10177" max="10178" width="3.7109375" style="133" customWidth="1"/>
    <col min="10179" max="10179" width="10.7109375" style="133" customWidth="1"/>
    <col min="10180" max="10181" width="3.7109375" style="133" customWidth="1"/>
    <col min="10182" max="10182" width="9.140625" style="133"/>
    <col min="10183" max="10183" width="23" style="133" customWidth="1"/>
    <col min="10184" max="10195" width="3.7109375" style="133" customWidth="1"/>
    <col min="10196" max="10249" width="2.7109375" style="133" customWidth="1"/>
    <col min="10250" max="10250" width="5.28515625" style="133" customWidth="1"/>
    <col min="10251" max="10256" width="2.7109375" style="133" customWidth="1"/>
    <col min="10257" max="10422" width="9.140625" style="133"/>
    <col min="10423" max="10423" width="23.140625" style="133" bestFit="1" customWidth="1"/>
    <col min="10424" max="10424" width="7.7109375" style="133" bestFit="1" customWidth="1"/>
    <col min="10425" max="10425" width="6.42578125" style="133" customWidth="1"/>
    <col min="10426" max="10426" width="6.7109375" style="133" customWidth="1"/>
    <col min="10427" max="10428" width="3.7109375" style="133" customWidth="1"/>
    <col min="10429" max="10429" width="6.7109375" style="133" customWidth="1"/>
    <col min="10430" max="10431" width="3.7109375" style="133" customWidth="1"/>
    <col min="10432" max="10432" width="6.7109375" style="133" customWidth="1"/>
    <col min="10433" max="10434" width="3.7109375" style="133" customWidth="1"/>
    <col min="10435" max="10435" width="10.7109375" style="133" customWidth="1"/>
    <col min="10436" max="10437" width="3.7109375" style="133" customWidth="1"/>
    <col min="10438" max="10438" width="9.140625" style="133"/>
    <col min="10439" max="10439" width="23" style="133" customWidth="1"/>
    <col min="10440" max="10451" width="3.7109375" style="133" customWidth="1"/>
    <col min="10452" max="10505" width="2.7109375" style="133" customWidth="1"/>
    <col min="10506" max="10506" width="5.28515625" style="133" customWidth="1"/>
    <col min="10507" max="10512" width="2.7109375" style="133" customWidth="1"/>
    <col min="10513" max="10678" width="9.140625" style="133"/>
    <col min="10679" max="10679" width="23.140625" style="133" bestFit="1" customWidth="1"/>
    <col min="10680" max="10680" width="7.7109375" style="133" bestFit="1" customWidth="1"/>
    <col min="10681" max="10681" width="6.42578125" style="133" customWidth="1"/>
    <col min="10682" max="10682" width="6.7109375" style="133" customWidth="1"/>
    <col min="10683" max="10684" width="3.7109375" style="133" customWidth="1"/>
    <col min="10685" max="10685" width="6.7109375" style="133" customWidth="1"/>
    <col min="10686" max="10687" width="3.7109375" style="133" customWidth="1"/>
    <col min="10688" max="10688" width="6.7109375" style="133" customWidth="1"/>
    <col min="10689" max="10690" width="3.7109375" style="133" customWidth="1"/>
    <col min="10691" max="10691" width="10.7109375" style="133" customWidth="1"/>
    <col min="10692" max="10693" width="3.7109375" style="133" customWidth="1"/>
    <col min="10694" max="10694" width="9.140625" style="133"/>
    <col min="10695" max="10695" width="23" style="133" customWidth="1"/>
    <col min="10696" max="10707" width="3.7109375" style="133" customWidth="1"/>
    <col min="10708" max="10761" width="2.7109375" style="133" customWidth="1"/>
    <col min="10762" max="10762" width="5.28515625" style="133" customWidth="1"/>
    <col min="10763" max="10768" width="2.7109375" style="133" customWidth="1"/>
    <col min="10769" max="10934" width="9.140625" style="133"/>
    <col min="10935" max="10935" width="23.140625" style="133" bestFit="1" customWidth="1"/>
    <col min="10936" max="10936" width="7.7109375" style="133" bestFit="1" customWidth="1"/>
    <col min="10937" max="10937" width="6.42578125" style="133" customWidth="1"/>
    <col min="10938" max="10938" width="6.7109375" style="133" customWidth="1"/>
    <col min="10939" max="10940" width="3.7109375" style="133" customWidth="1"/>
    <col min="10941" max="10941" width="6.7109375" style="133" customWidth="1"/>
    <col min="10942" max="10943" width="3.7109375" style="133" customWidth="1"/>
    <col min="10944" max="10944" width="6.7109375" style="133" customWidth="1"/>
    <col min="10945" max="10946" width="3.7109375" style="133" customWidth="1"/>
    <col min="10947" max="10947" width="10.7109375" style="133" customWidth="1"/>
    <col min="10948" max="10949" width="3.7109375" style="133" customWidth="1"/>
    <col min="10950" max="10950" width="9.140625" style="133"/>
    <col min="10951" max="10951" width="23" style="133" customWidth="1"/>
    <col min="10952" max="10963" width="3.7109375" style="133" customWidth="1"/>
    <col min="10964" max="11017" width="2.7109375" style="133" customWidth="1"/>
    <col min="11018" max="11018" width="5.28515625" style="133" customWidth="1"/>
    <col min="11019" max="11024" width="2.7109375" style="133" customWidth="1"/>
    <col min="11025" max="11190" width="9.140625" style="133"/>
    <col min="11191" max="11191" width="23.140625" style="133" bestFit="1" customWidth="1"/>
    <col min="11192" max="11192" width="7.7109375" style="133" bestFit="1" customWidth="1"/>
    <col min="11193" max="11193" width="6.42578125" style="133" customWidth="1"/>
    <col min="11194" max="11194" width="6.7109375" style="133" customWidth="1"/>
    <col min="11195" max="11196" width="3.7109375" style="133" customWidth="1"/>
    <col min="11197" max="11197" width="6.7109375" style="133" customWidth="1"/>
    <col min="11198" max="11199" width="3.7109375" style="133" customWidth="1"/>
    <col min="11200" max="11200" width="6.7109375" style="133" customWidth="1"/>
    <col min="11201" max="11202" width="3.7109375" style="133" customWidth="1"/>
    <col min="11203" max="11203" width="10.7109375" style="133" customWidth="1"/>
    <col min="11204" max="11205" width="3.7109375" style="133" customWidth="1"/>
    <col min="11206" max="11206" width="9.140625" style="133"/>
    <col min="11207" max="11207" width="23" style="133" customWidth="1"/>
    <col min="11208" max="11219" width="3.7109375" style="133" customWidth="1"/>
    <col min="11220" max="11273" width="2.7109375" style="133" customWidth="1"/>
    <col min="11274" max="11274" width="5.28515625" style="133" customWidth="1"/>
    <col min="11275" max="11280" width="2.7109375" style="133" customWidth="1"/>
    <col min="11281" max="11446" width="9.140625" style="133"/>
    <col min="11447" max="11447" width="23.140625" style="133" bestFit="1" customWidth="1"/>
    <col min="11448" max="11448" width="7.7109375" style="133" bestFit="1" customWidth="1"/>
    <col min="11449" max="11449" width="6.42578125" style="133" customWidth="1"/>
    <col min="11450" max="11450" width="6.7109375" style="133" customWidth="1"/>
    <col min="11451" max="11452" width="3.7109375" style="133" customWidth="1"/>
    <col min="11453" max="11453" width="6.7109375" style="133" customWidth="1"/>
    <col min="11454" max="11455" width="3.7109375" style="133" customWidth="1"/>
    <col min="11456" max="11456" width="6.7109375" style="133" customWidth="1"/>
    <col min="11457" max="11458" width="3.7109375" style="133" customWidth="1"/>
    <col min="11459" max="11459" width="10.7109375" style="133" customWidth="1"/>
    <col min="11460" max="11461" width="3.7109375" style="133" customWidth="1"/>
    <col min="11462" max="11462" width="9.140625" style="133"/>
    <col min="11463" max="11463" width="23" style="133" customWidth="1"/>
    <col min="11464" max="11475" width="3.7109375" style="133" customWidth="1"/>
    <col min="11476" max="11529" width="2.7109375" style="133" customWidth="1"/>
    <col min="11530" max="11530" width="5.28515625" style="133" customWidth="1"/>
    <col min="11531" max="11536" width="2.7109375" style="133" customWidth="1"/>
    <col min="11537" max="11702" width="9.140625" style="133"/>
    <col min="11703" max="11703" width="23.140625" style="133" bestFit="1" customWidth="1"/>
    <col min="11704" max="11704" width="7.7109375" style="133" bestFit="1" customWidth="1"/>
    <col min="11705" max="11705" width="6.42578125" style="133" customWidth="1"/>
    <col min="11706" max="11706" width="6.7109375" style="133" customWidth="1"/>
    <col min="11707" max="11708" width="3.7109375" style="133" customWidth="1"/>
    <col min="11709" max="11709" width="6.7109375" style="133" customWidth="1"/>
    <col min="11710" max="11711" width="3.7109375" style="133" customWidth="1"/>
    <col min="11712" max="11712" width="6.7109375" style="133" customWidth="1"/>
    <col min="11713" max="11714" width="3.7109375" style="133" customWidth="1"/>
    <col min="11715" max="11715" width="10.7109375" style="133" customWidth="1"/>
    <col min="11716" max="11717" width="3.7109375" style="133" customWidth="1"/>
    <col min="11718" max="11718" width="9.140625" style="133"/>
    <col min="11719" max="11719" width="23" style="133" customWidth="1"/>
    <col min="11720" max="11731" width="3.7109375" style="133" customWidth="1"/>
    <col min="11732" max="11785" width="2.7109375" style="133" customWidth="1"/>
    <col min="11786" max="11786" width="5.28515625" style="133" customWidth="1"/>
    <col min="11787" max="11792" width="2.7109375" style="133" customWidth="1"/>
    <col min="11793" max="11958" width="9.140625" style="133"/>
    <col min="11959" max="11959" width="23.140625" style="133" bestFit="1" customWidth="1"/>
    <col min="11960" max="11960" width="7.7109375" style="133" bestFit="1" customWidth="1"/>
    <col min="11961" max="11961" width="6.42578125" style="133" customWidth="1"/>
    <col min="11962" max="11962" width="6.7109375" style="133" customWidth="1"/>
    <col min="11963" max="11964" width="3.7109375" style="133" customWidth="1"/>
    <col min="11965" max="11965" width="6.7109375" style="133" customWidth="1"/>
    <col min="11966" max="11967" width="3.7109375" style="133" customWidth="1"/>
    <col min="11968" max="11968" width="6.7109375" style="133" customWidth="1"/>
    <col min="11969" max="11970" width="3.7109375" style="133" customWidth="1"/>
    <col min="11971" max="11971" width="10.7109375" style="133" customWidth="1"/>
    <col min="11972" max="11973" width="3.7109375" style="133" customWidth="1"/>
    <col min="11974" max="11974" width="9.140625" style="133"/>
    <col min="11975" max="11975" width="23" style="133" customWidth="1"/>
    <col min="11976" max="11987" width="3.7109375" style="133" customWidth="1"/>
    <col min="11988" max="12041" width="2.7109375" style="133" customWidth="1"/>
    <col min="12042" max="12042" width="5.28515625" style="133" customWidth="1"/>
    <col min="12043" max="12048" width="2.7109375" style="133" customWidth="1"/>
    <col min="12049" max="12214" width="9.140625" style="133"/>
    <col min="12215" max="12215" width="23.140625" style="133" bestFit="1" customWidth="1"/>
    <col min="12216" max="12216" width="7.7109375" style="133" bestFit="1" customWidth="1"/>
    <col min="12217" max="12217" width="6.42578125" style="133" customWidth="1"/>
    <col min="12218" max="12218" width="6.7109375" style="133" customWidth="1"/>
    <col min="12219" max="12220" width="3.7109375" style="133" customWidth="1"/>
    <col min="12221" max="12221" width="6.7109375" style="133" customWidth="1"/>
    <col min="12222" max="12223" width="3.7109375" style="133" customWidth="1"/>
    <col min="12224" max="12224" width="6.7109375" style="133" customWidth="1"/>
    <col min="12225" max="12226" width="3.7109375" style="133" customWidth="1"/>
    <col min="12227" max="12227" width="10.7109375" style="133" customWidth="1"/>
    <col min="12228" max="12229" width="3.7109375" style="133" customWidth="1"/>
    <col min="12230" max="12230" width="9.140625" style="133"/>
    <col min="12231" max="12231" width="23" style="133" customWidth="1"/>
    <col min="12232" max="12243" width="3.7109375" style="133" customWidth="1"/>
    <col min="12244" max="12297" width="2.7109375" style="133" customWidth="1"/>
    <col min="12298" max="12298" width="5.28515625" style="133" customWidth="1"/>
    <col min="12299" max="12304" width="2.7109375" style="133" customWidth="1"/>
    <col min="12305" max="12470" width="9.140625" style="133"/>
    <col min="12471" max="12471" width="23.140625" style="133" bestFit="1" customWidth="1"/>
    <col min="12472" max="12472" width="7.7109375" style="133" bestFit="1" customWidth="1"/>
    <col min="12473" max="12473" width="6.42578125" style="133" customWidth="1"/>
    <col min="12474" max="12474" width="6.7109375" style="133" customWidth="1"/>
    <col min="12475" max="12476" width="3.7109375" style="133" customWidth="1"/>
    <col min="12477" max="12477" width="6.7109375" style="133" customWidth="1"/>
    <col min="12478" max="12479" width="3.7109375" style="133" customWidth="1"/>
    <col min="12480" max="12480" width="6.7109375" style="133" customWidth="1"/>
    <col min="12481" max="12482" width="3.7109375" style="133" customWidth="1"/>
    <col min="12483" max="12483" width="10.7109375" style="133" customWidth="1"/>
    <col min="12484" max="12485" width="3.7109375" style="133" customWidth="1"/>
    <col min="12486" max="12486" width="9.140625" style="133"/>
    <col min="12487" max="12487" width="23" style="133" customWidth="1"/>
    <col min="12488" max="12499" width="3.7109375" style="133" customWidth="1"/>
    <col min="12500" max="12553" width="2.7109375" style="133" customWidth="1"/>
    <col min="12554" max="12554" width="5.28515625" style="133" customWidth="1"/>
    <col min="12555" max="12560" width="2.7109375" style="133" customWidth="1"/>
    <col min="12561" max="12726" width="9.140625" style="133"/>
    <col min="12727" max="12727" width="23.140625" style="133" bestFit="1" customWidth="1"/>
    <col min="12728" max="12728" width="7.7109375" style="133" bestFit="1" customWidth="1"/>
    <col min="12729" max="12729" width="6.42578125" style="133" customWidth="1"/>
    <col min="12730" max="12730" width="6.7109375" style="133" customWidth="1"/>
    <col min="12731" max="12732" width="3.7109375" style="133" customWidth="1"/>
    <col min="12733" max="12733" width="6.7109375" style="133" customWidth="1"/>
    <col min="12734" max="12735" width="3.7109375" style="133" customWidth="1"/>
    <col min="12736" max="12736" width="6.7109375" style="133" customWidth="1"/>
    <col min="12737" max="12738" width="3.7109375" style="133" customWidth="1"/>
    <col min="12739" max="12739" width="10.7109375" style="133" customWidth="1"/>
    <col min="12740" max="12741" width="3.7109375" style="133" customWidth="1"/>
    <col min="12742" max="12742" width="9.140625" style="133"/>
    <col min="12743" max="12743" width="23" style="133" customWidth="1"/>
    <col min="12744" max="12755" width="3.7109375" style="133" customWidth="1"/>
    <col min="12756" max="12809" width="2.7109375" style="133" customWidth="1"/>
    <col min="12810" max="12810" width="5.28515625" style="133" customWidth="1"/>
    <col min="12811" max="12816" width="2.7109375" style="133" customWidth="1"/>
    <col min="12817" max="12982" width="9.140625" style="133"/>
    <col min="12983" max="12983" width="23.140625" style="133" bestFit="1" customWidth="1"/>
    <col min="12984" max="12984" width="7.7109375" style="133" bestFit="1" customWidth="1"/>
    <col min="12985" max="12985" width="6.42578125" style="133" customWidth="1"/>
    <col min="12986" max="12986" width="6.7109375" style="133" customWidth="1"/>
    <col min="12987" max="12988" width="3.7109375" style="133" customWidth="1"/>
    <col min="12989" max="12989" width="6.7109375" style="133" customWidth="1"/>
    <col min="12990" max="12991" width="3.7109375" style="133" customWidth="1"/>
    <col min="12992" max="12992" width="6.7109375" style="133" customWidth="1"/>
    <col min="12993" max="12994" width="3.7109375" style="133" customWidth="1"/>
    <col min="12995" max="12995" width="10.7109375" style="133" customWidth="1"/>
    <col min="12996" max="12997" width="3.7109375" style="133" customWidth="1"/>
    <col min="12998" max="12998" width="9.140625" style="133"/>
    <col min="12999" max="12999" width="23" style="133" customWidth="1"/>
    <col min="13000" max="13011" width="3.7109375" style="133" customWidth="1"/>
    <col min="13012" max="13065" width="2.7109375" style="133" customWidth="1"/>
    <col min="13066" max="13066" width="5.28515625" style="133" customWidth="1"/>
    <col min="13067" max="13072" width="2.7109375" style="133" customWidth="1"/>
    <col min="13073" max="13238" width="9.140625" style="133"/>
    <col min="13239" max="13239" width="23.140625" style="133" bestFit="1" customWidth="1"/>
    <col min="13240" max="13240" width="7.7109375" style="133" bestFit="1" customWidth="1"/>
    <col min="13241" max="13241" width="6.42578125" style="133" customWidth="1"/>
    <col min="13242" max="13242" width="6.7109375" style="133" customWidth="1"/>
    <col min="13243" max="13244" width="3.7109375" style="133" customWidth="1"/>
    <col min="13245" max="13245" width="6.7109375" style="133" customWidth="1"/>
    <col min="13246" max="13247" width="3.7109375" style="133" customWidth="1"/>
    <col min="13248" max="13248" width="6.7109375" style="133" customWidth="1"/>
    <col min="13249" max="13250" width="3.7109375" style="133" customWidth="1"/>
    <col min="13251" max="13251" width="10.7109375" style="133" customWidth="1"/>
    <col min="13252" max="13253" width="3.7109375" style="133" customWidth="1"/>
    <col min="13254" max="13254" width="9.140625" style="133"/>
    <col min="13255" max="13255" width="23" style="133" customWidth="1"/>
    <col min="13256" max="13267" width="3.7109375" style="133" customWidth="1"/>
    <col min="13268" max="13321" width="2.7109375" style="133" customWidth="1"/>
    <col min="13322" max="13322" width="5.28515625" style="133" customWidth="1"/>
    <col min="13323" max="13328" width="2.7109375" style="133" customWidth="1"/>
    <col min="13329" max="13494" width="9.140625" style="133"/>
    <col min="13495" max="13495" width="23.140625" style="133" bestFit="1" customWidth="1"/>
    <col min="13496" max="13496" width="7.7109375" style="133" bestFit="1" customWidth="1"/>
    <col min="13497" max="13497" width="6.42578125" style="133" customWidth="1"/>
    <col min="13498" max="13498" width="6.7109375" style="133" customWidth="1"/>
    <col min="13499" max="13500" width="3.7109375" style="133" customWidth="1"/>
    <col min="13501" max="13501" width="6.7109375" style="133" customWidth="1"/>
    <col min="13502" max="13503" width="3.7109375" style="133" customWidth="1"/>
    <col min="13504" max="13504" width="6.7109375" style="133" customWidth="1"/>
    <col min="13505" max="13506" width="3.7109375" style="133" customWidth="1"/>
    <col min="13507" max="13507" width="10.7109375" style="133" customWidth="1"/>
    <col min="13508" max="13509" width="3.7109375" style="133" customWidth="1"/>
    <col min="13510" max="13510" width="9.140625" style="133"/>
    <col min="13511" max="13511" width="23" style="133" customWidth="1"/>
    <col min="13512" max="13523" width="3.7109375" style="133" customWidth="1"/>
    <col min="13524" max="13577" width="2.7109375" style="133" customWidth="1"/>
    <col min="13578" max="13578" width="5.28515625" style="133" customWidth="1"/>
    <col min="13579" max="13584" width="2.7109375" style="133" customWidth="1"/>
    <col min="13585" max="13750" width="9.140625" style="133"/>
    <col min="13751" max="13751" width="23.140625" style="133" bestFit="1" customWidth="1"/>
    <col min="13752" max="13752" width="7.7109375" style="133" bestFit="1" customWidth="1"/>
    <col min="13753" max="13753" width="6.42578125" style="133" customWidth="1"/>
    <col min="13754" max="13754" width="6.7109375" style="133" customWidth="1"/>
    <col min="13755" max="13756" width="3.7109375" style="133" customWidth="1"/>
    <col min="13757" max="13757" width="6.7109375" style="133" customWidth="1"/>
    <col min="13758" max="13759" width="3.7109375" style="133" customWidth="1"/>
    <col min="13760" max="13760" width="6.7109375" style="133" customWidth="1"/>
    <col min="13761" max="13762" width="3.7109375" style="133" customWidth="1"/>
    <col min="13763" max="13763" width="10.7109375" style="133" customWidth="1"/>
    <col min="13764" max="13765" width="3.7109375" style="133" customWidth="1"/>
    <col min="13766" max="13766" width="9.140625" style="133"/>
    <col min="13767" max="13767" width="23" style="133" customWidth="1"/>
    <col min="13768" max="13779" width="3.7109375" style="133" customWidth="1"/>
    <col min="13780" max="13833" width="2.7109375" style="133" customWidth="1"/>
    <col min="13834" max="13834" width="5.28515625" style="133" customWidth="1"/>
    <col min="13835" max="13840" width="2.7109375" style="133" customWidth="1"/>
    <col min="13841" max="14006" width="9.140625" style="133"/>
    <col min="14007" max="14007" width="23.140625" style="133" bestFit="1" customWidth="1"/>
    <col min="14008" max="14008" width="7.7109375" style="133" bestFit="1" customWidth="1"/>
    <col min="14009" max="14009" width="6.42578125" style="133" customWidth="1"/>
    <col min="14010" max="14010" width="6.7109375" style="133" customWidth="1"/>
    <col min="14011" max="14012" width="3.7109375" style="133" customWidth="1"/>
    <col min="14013" max="14013" width="6.7109375" style="133" customWidth="1"/>
    <col min="14014" max="14015" width="3.7109375" style="133" customWidth="1"/>
    <col min="14016" max="14016" width="6.7109375" style="133" customWidth="1"/>
    <col min="14017" max="14018" width="3.7109375" style="133" customWidth="1"/>
    <col min="14019" max="14019" width="10.7109375" style="133" customWidth="1"/>
    <col min="14020" max="14021" width="3.7109375" style="133" customWidth="1"/>
    <col min="14022" max="14022" width="9.140625" style="133"/>
    <col min="14023" max="14023" width="23" style="133" customWidth="1"/>
    <col min="14024" max="14035" width="3.7109375" style="133" customWidth="1"/>
    <col min="14036" max="14089" width="2.7109375" style="133" customWidth="1"/>
    <col min="14090" max="14090" width="5.28515625" style="133" customWidth="1"/>
    <col min="14091" max="14096" width="2.7109375" style="133" customWidth="1"/>
    <col min="14097" max="14262" width="9.140625" style="133"/>
    <col min="14263" max="14263" width="23.140625" style="133" bestFit="1" customWidth="1"/>
    <col min="14264" max="14264" width="7.7109375" style="133" bestFit="1" customWidth="1"/>
    <col min="14265" max="14265" width="6.42578125" style="133" customWidth="1"/>
    <col min="14266" max="14266" width="6.7109375" style="133" customWidth="1"/>
    <col min="14267" max="14268" width="3.7109375" style="133" customWidth="1"/>
    <col min="14269" max="14269" width="6.7109375" style="133" customWidth="1"/>
    <col min="14270" max="14271" width="3.7109375" style="133" customWidth="1"/>
    <col min="14272" max="14272" width="6.7109375" style="133" customWidth="1"/>
    <col min="14273" max="14274" width="3.7109375" style="133" customWidth="1"/>
    <col min="14275" max="14275" width="10.7109375" style="133" customWidth="1"/>
    <col min="14276" max="14277" width="3.7109375" style="133" customWidth="1"/>
    <col min="14278" max="14278" width="9.140625" style="133"/>
    <col min="14279" max="14279" width="23" style="133" customWidth="1"/>
    <col min="14280" max="14291" width="3.7109375" style="133" customWidth="1"/>
    <col min="14292" max="14345" width="2.7109375" style="133" customWidth="1"/>
    <col min="14346" max="14346" width="5.28515625" style="133" customWidth="1"/>
    <col min="14347" max="14352" width="2.7109375" style="133" customWidth="1"/>
    <col min="14353" max="14518" width="9.140625" style="133"/>
    <col min="14519" max="14519" width="23.140625" style="133" bestFit="1" customWidth="1"/>
    <col min="14520" max="14520" width="7.7109375" style="133" bestFit="1" customWidth="1"/>
    <col min="14521" max="14521" width="6.42578125" style="133" customWidth="1"/>
    <col min="14522" max="14522" width="6.7109375" style="133" customWidth="1"/>
    <col min="14523" max="14524" width="3.7109375" style="133" customWidth="1"/>
    <col min="14525" max="14525" width="6.7109375" style="133" customWidth="1"/>
    <col min="14526" max="14527" width="3.7109375" style="133" customWidth="1"/>
    <col min="14528" max="14528" width="6.7109375" style="133" customWidth="1"/>
    <col min="14529" max="14530" width="3.7109375" style="133" customWidth="1"/>
    <col min="14531" max="14531" width="10.7109375" style="133" customWidth="1"/>
    <col min="14532" max="14533" width="3.7109375" style="133" customWidth="1"/>
    <col min="14534" max="14534" width="9.140625" style="133"/>
    <col min="14535" max="14535" width="23" style="133" customWidth="1"/>
    <col min="14536" max="14547" width="3.7109375" style="133" customWidth="1"/>
    <col min="14548" max="14601" width="2.7109375" style="133" customWidth="1"/>
    <col min="14602" max="14602" width="5.28515625" style="133" customWidth="1"/>
    <col min="14603" max="14608" width="2.7109375" style="133" customWidth="1"/>
    <col min="14609" max="14774" width="9.140625" style="133"/>
    <col min="14775" max="14775" width="23.140625" style="133" bestFit="1" customWidth="1"/>
    <col min="14776" max="14776" width="7.7109375" style="133" bestFit="1" customWidth="1"/>
    <col min="14777" max="14777" width="6.42578125" style="133" customWidth="1"/>
    <col min="14778" max="14778" width="6.7109375" style="133" customWidth="1"/>
    <col min="14779" max="14780" width="3.7109375" style="133" customWidth="1"/>
    <col min="14781" max="14781" width="6.7109375" style="133" customWidth="1"/>
    <col min="14782" max="14783" width="3.7109375" style="133" customWidth="1"/>
    <col min="14784" max="14784" width="6.7109375" style="133" customWidth="1"/>
    <col min="14785" max="14786" width="3.7109375" style="133" customWidth="1"/>
    <col min="14787" max="14787" width="10.7109375" style="133" customWidth="1"/>
    <col min="14788" max="14789" width="3.7109375" style="133" customWidth="1"/>
    <col min="14790" max="14790" width="9.140625" style="133"/>
    <col min="14791" max="14791" width="23" style="133" customWidth="1"/>
    <col min="14792" max="14803" width="3.7109375" style="133" customWidth="1"/>
    <col min="14804" max="14857" width="2.7109375" style="133" customWidth="1"/>
    <col min="14858" max="14858" width="5.28515625" style="133" customWidth="1"/>
    <col min="14859" max="14864" width="2.7109375" style="133" customWidth="1"/>
    <col min="14865" max="15030" width="9.140625" style="133"/>
    <col min="15031" max="15031" width="23.140625" style="133" bestFit="1" customWidth="1"/>
    <col min="15032" max="15032" width="7.7109375" style="133" bestFit="1" customWidth="1"/>
    <col min="15033" max="15033" width="6.42578125" style="133" customWidth="1"/>
    <col min="15034" max="15034" width="6.7109375" style="133" customWidth="1"/>
    <col min="15035" max="15036" width="3.7109375" style="133" customWidth="1"/>
    <col min="15037" max="15037" width="6.7109375" style="133" customWidth="1"/>
    <col min="15038" max="15039" width="3.7109375" style="133" customWidth="1"/>
    <col min="15040" max="15040" width="6.7109375" style="133" customWidth="1"/>
    <col min="15041" max="15042" width="3.7109375" style="133" customWidth="1"/>
    <col min="15043" max="15043" width="10.7109375" style="133" customWidth="1"/>
    <col min="15044" max="15045" width="3.7109375" style="133" customWidth="1"/>
    <col min="15046" max="15046" width="9.140625" style="133"/>
    <col min="15047" max="15047" width="23" style="133" customWidth="1"/>
    <col min="15048" max="15059" width="3.7109375" style="133" customWidth="1"/>
    <col min="15060" max="15113" width="2.7109375" style="133" customWidth="1"/>
    <col min="15114" max="15114" width="5.28515625" style="133" customWidth="1"/>
    <col min="15115" max="15120" width="2.7109375" style="133" customWidth="1"/>
    <col min="15121" max="15286" width="9.140625" style="133"/>
    <col min="15287" max="15287" width="23.140625" style="133" bestFit="1" customWidth="1"/>
    <col min="15288" max="15288" width="7.7109375" style="133" bestFit="1" customWidth="1"/>
    <col min="15289" max="15289" width="6.42578125" style="133" customWidth="1"/>
    <col min="15290" max="15290" width="6.7109375" style="133" customWidth="1"/>
    <col min="15291" max="15292" width="3.7109375" style="133" customWidth="1"/>
    <col min="15293" max="15293" width="6.7109375" style="133" customWidth="1"/>
    <col min="15294" max="15295" width="3.7109375" style="133" customWidth="1"/>
    <col min="15296" max="15296" width="6.7109375" style="133" customWidth="1"/>
    <col min="15297" max="15298" width="3.7109375" style="133" customWidth="1"/>
    <col min="15299" max="15299" width="10.7109375" style="133" customWidth="1"/>
    <col min="15300" max="15301" width="3.7109375" style="133" customWidth="1"/>
    <col min="15302" max="15302" width="9.140625" style="133"/>
    <col min="15303" max="15303" width="23" style="133" customWidth="1"/>
    <col min="15304" max="15315" width="3.7109375" style="133" customWidth="1"/>
    <col min="15316" max="15369" width="2.7109375" style="133" customWidth="1"/>
    <col min="15370" max="15370" width="5.28515625" style="133" customWidth="1"/>
    <col min="15371" max="15376" width="2.7109375" style="133" customWidth="1"/>
    <col min="15377" max="15542" width="9.140625" style="133"/>
    <col min="15543" max="15543" width="23.140625" style="133" bestFit="1" customWidth="1"/>
    <col min="15544" max="15544" width="7.7109375" style="133" bestFit="1" customWidth="1"/>
    <col min="15545" max="15545" width="6.42578125" style="133" customWidth="1"/>
    <col min="15546" max="15546" width="6.7109375" style="133" customWidth="1"/>
    <col min="15547" max="15548" width="3.7109375" style="133" customWidth="1"/>
    <col min="15549" max="15549" width="6.7109375" style="133" customWidth="1"/>
    <col min="15550" max="15551" width="3.7109375" style="133" customWidth="1"/>
    <col min="15552" max="15552" width="6.7109375" style="133" customWidth="1"/>
    <col min="15553" max="15554" width="3.7109375" style="133" customWidth="1"/>
    <col min="15555" max="15555" width="10.7109375" style="133" customWidth="1"/>
    <col min="15556" max="15557" width="3.7109375" style="133" customWidth="1"/>
    <col min="15558" max="15558" width="9.140625" style="133"/>
    <col min="15559" max="15559" width="23" style="133" customWidth="1"/>
    <col min="15560" max="15571" width="3.7109375" style="133" customWidth="1"/>
    <col min="15572" max="15625" width="2.7109375" style="133" customWidth="1"/>
    <col min="15626" max="15626" width="5.28515625" style="133" customWidth="1"/>
    <col min="15627" max="15632" width="2.7109375" style="133" customWidth="1"/>
    <col min="15633" max="15798" width="9.140625" style="133"/>
    <col min="15799" max="15799" width="23.140625" style="133" bestFit="1" customWidth="1"/>
    <col min="15800" max="15800" width="7.7109375" style="133" bestFit="1" customWidth="1"/>
    <col min="15801" max="15801" width="6.42578125" style="133" customWidth="1"/>
    <col min="15802" max="15802" width="6.7109375" style="133" customWidth="1"/>
    <col min="15803" max="15804" width="3.7109375" style="133" customWidth="1"/>
    <col min="15805" max="15805" width="6.7109375" style="133" customWidth="1"/>
    <col min="15806" max="15807" width="3.7109375" style="133" customWidth="1"/>
    <col min="15808" max="15808" width="6.7109375" style="133" customWidth="1"/>
    <col min="15809" max="15810" width="3.7109375" style="133" customWidth="1"/>
    <col min="15811" max="15811" width="10.7109375" style="133" customWidth="1"/>
    <col min="15812" max="15813" width="3.7109375" style="133" customWidth="1"/>
    <col min="15814" max="15814" width="9.140625" style="133"/>
    <col min="15815" max="15815" width="23" style="133" customWidth="1"/>
    <col min="15816" max="15827" width="3.7109375" style="133" customWidth="1"/>
    <col min="15828" max="15881" width="2.7109375" style="133" customWidth="1"/>
    <col min="15882" max="15882" width="5.28515625" style="133" customWidth="1"/>
    <col min="15883" max="15888" width="2.7109375" style="133" customWidth="1"/>
    <col min="15889" max="16054" width="9.140625" style="133"/>
    <col min="16055" max="16055" width="23.140625" style="133" bestFit="1" customWidth="1"/>
    <col min="16056" max="16056" width="7.7109375" style="133" bestFit="1" customWidth="1"/>
    <col min="16057" max="16057" width="6.42578125" style="133" customWidth="1"/>
    <col min="16058" max="16058" width="6.7109375" style="133" customWidth="1"/>
    <col min="16059" max="16060" width="3.7109375" style="133" customWidth="1"/>
    <col min="16061" max="16061" width="6.7109375" style="133" customWidth="1"/>
    <col min="16062" max="16063" width="3.7109375" style="133" customWidth="1"/>
    <col min="16064" max="16064" width="6.7109375" style="133" customWidth="1"/>
    <col min="16065" max="16066" width="3.7109375" style="133" customWidth="1"/>
    <col min="16067" max="16067" width="10.7109375" style="133" customWidth="1"/>
    <col min="16068" max="16069" width="3.7109375" style="133" customWidth="1"/>
    <col min="16070" max="16070" width="9.140625" style="133"/>
    <col min="16071" max="16071" width="23" style="133" customWidth="1"/>
    <col min="16072" max="16083" width="3.7109375" style="133" customWidth="1"/>
    <col min="16084" max="16137" width="2.7109375" style="133" customWidth="1"/>
    <col min="16138" max="16138" width="5.28515625" style="133" customWidth="1"/>
    <col min="16139" max="16144" width="2.7109375" style="133" customWidth="1"/>
    <col min="16145" max="16384" width="9.140625" style="133"/>
  </cols>
  <sheetData>
    <row r="1" spans="1:27" s="131" customFormat="1" ht="28.15" customHeight="1" x14ac:dyDescent="0.25">
      <c r="B1" s="662" t="s">
        <v>425</v>
      </c>
      <c r="C1" s="662"/>
      <c r="D1" s="662"/>
      <c r="E1" s="662"/>
      <c r="F1" s="662"/>
      <c r="G1" s="662"/>
      <c r="H1" s="662"/>
      <c r="I1" s="662"/>
      <c r="J1" s="662"/>
      <c r="K1" s="662"/>
      <c r="L1" s="662"/>
      <c r="M1" s="662"/>
      <c r="N1" s="662"/>
      <c r="O1" s="662"/>
      <c r="P1" s="662"/>
      <c r="R1" s="578" t="s">
        <v>424</v>
      </c>
      <c r="S1" s="579"/>
      <c r="T1" s="579"/>
      <c r="U1" s="132"/>
      <c r="V1" s="132"/>
      <c r="W1" s="132"/>
      <c r="X1" s="132"/>
      <c r="Y1" s="132"/>
      <c r="Z1" s="132"/>
      <c r="AA1" s="132"/>
    </row>
    <row r="2" spans="1:27" s="131" customFormat="1" ht="20.25" x14ac:dyDescent="0.25">
      <c r="B2" s="661" t="s">
        <v>390</v>
      </c>
      <c r="C2" s="661"/>
      <c r="D2" s="661"/>
      <c r="E2" s="661"/>
      <c r="F2" s="660">
        <f>SMALL('enter-data'!C8:C94,1)</f>
        <v>1964</v>
      </c>
      <c r="G2" s="660"/>
      <c r="H2" s="660"/>
      <c r="I2" s="661" t="s">
        <v>391</v>
      </c>
      <c r="J2" s="661"/>
      <c r="K2" s="660">
        <f>LARGE('enter-data'!C8:C94,1)</f>
        <v>2022</v>
      </c>
      <c r="L2" s="660"/>
      <c r="M2" s="660"/>
      <c r="N2" s="190"/>
      <c r="O2" s="174"/>
      <c r="P2" s="174"/>
      <c r="R2" s="579"/>
      <c r="S2" s="579"/>
      <c r="T2" s="579"/>
      <c r="U2" s="132"/>
      <c r="V2" s="132"/>
      <c r="W2" s="132"/>
      <c r="X2" s="132"/>
      <c r="Y2" s="132"/>
      <c r="Z2" s="132"/>
      <c r="AA2" s="132"/>
    </row>
    <row r="3" spans="1:27" s="131" customFormat="1" ht="20.25" x14ac:dyDescent="0.25">
      <c r="B3" s="665" t="s">
        <v>386</v>
      </c>
      <c r="C3" s="665"/>
      <c r="D3" s="665"/>
      <c r="E3" s="665"/>
      <c r="F3" s="665"/>
      <c r="G3" s="665"/>
      <c r="H3" s="665"/>
      <c r="I3" s="665"/>
      <c r="J3" s="665"/>
      <c r="K3" s="665"/>
      <c r="L3" s="665"/>
      <c r="M3" s="665"/>
      <c r="N3" s="665"/>
      <c r="O3" s="665"/>
      <c r="P3" s="665"/>
      <c r="R3" s="132"/>
      <c r="S3" s="132"/>
      <c r="T3" s="132"/>
      <c r="U3" s="132"/>
      <c r="V3" s="132"/>
      <c r="W3" s="132"/>
      <c r="X3" s="132"/>
      <c r="Y3" s="132"/>
      <c r="Z3" s="132"/>
      <c r="AA3" s="132"/>
    </row>
    <row r="5" spans="1:27" ht="15.6" customHeight="1" x14ac:dyDescent="0.25"/>
    <row r="6" spans="1:27" ht="15.6" customHeight="1" thickBot="1" x14ac:dyDescent="0.3"/>
    <row r="7" spans="1:27" ht="16.5" thickTop="1" x14ac:dyDescent="0.25">
      <c r="A7" s="663" t="s">
        <v>359</v>
      </c>
      <c r="B7" s="678" t="s">
        <v>211</v>
      </c>
      <c r="C7" s="678"/>
      <c r="D7" s="679"/>
      <c r="E7" s="666" t="s">
        <v>366</v>
      </c>
      <c r="F7" s="667"/>
      <c r="G7" s="668"/>
      <c r="H7" s="669" t="s">
        <v>367</v>
      </c>
      <c r="I7" s="670"/>
      <c r="J7" s="671"/>
      <c r="K7" s="672" t="s">
        <v>387</v>
      </c>
      <c r="L7" s="673"/>
      <c r="M7" s="674"/>
      <c r="N7" s="675" t="s">
        <v>210</v>
      </c>
      <c r="O7" s="676"/>
      <c r="P7" s="677"/>
    </row>
    <row r="8" spans="1:27" ht="15.6" customHeight="1" thickBot="1" x14ac:dyDescent="0.3">
      <c r="A8" s="664"/>
      <c r="B8" s="680"/>
      <c r="C8" s="680"/>
      <c r="D8" s="681"/>
      <c r="E8" s="187" t="s">
        <v>210</v>
      </c>
      <c r="F8" s="137" t="s">
        <v>388</v>
      </c>
      <c r="G8" s="138" t="s">
        <v>389</v>
      </c>
      <c r="H8" s="139" t="s">
        <v>210</v>
      </c>
      <c r="I8" s="137" t="s">
        <v>388</v>
      </c>
      <c r="J8" s="140" t="s">
        <v>389</v>
      </c>
      <c r="K8" s="139" t="s">
        <v>210</v>
      </c>
      <c r="L8" s="137" t="s">
        <v>388</v>
      </c>
      <c r="M8" s="140" t="s">
        <v>389</v>
      </c>
      <c r="N8" s="160" t="s">
        <v>210</v>
      </c>
      <c r="O8" s="161" t="s">
        <v>388</v>
      </c>
      <c r="P8" s="162" t="s">
        <v>389</v>
      </c>
    </row>
    <row r="9" spans="1:27" s="146" customFormat="1" ht="18" customHeight="1" thickTop="1" x14ac:dyDescent="0.25">
      <c r="A9" s="194" t="s">
        <v>0</v>
      </c>
      <c r="B9" s="115" t="s">
        <v>1</v>
      </c>
      <c r="C9" s="49"/>
      <c r="D9" s="116" t="s">
        <v>212</v>
      </c>
      <c r="E9" s="176">
        <f>'calc.rank'!E3</f>
        <v>109</v>
      </c>
      <c r="F9" s="143">
        <f>'calc.rank'!F3</f>
        <v>78</v>
      </c>
      <c r="G9" s="144">
        <f>'calc.rank'!G3</f>
        <v>31</v>
      </c>
      <c r="H9" s="177">
        <f>'calc.rank'!H3</f>
        <v>105</v>
      </c>
      <c r="I9" s="143">
        <f>'calc.rank'!I3</f>
        <v>67</v>
      </c>
      <c r="J9" s="144">
        <f>'calc.rank'!J3</f>
        <v>38</v>
      </c>
      <c r="K9" s="177">
        <f>'calc.rank'!K3</f>
        <v>100</v>
      </c>
      <c r="L9" s="143">
        <f>'calc.rank'!L3</f>
        <v>65</v>
      </c>
      <c r="M9" s="144">
        <f>'calc.rank'!M3</f>
        <v>35</v>
      </c>
      <c r="N9" s="178">
        <f>'calc.rank'!N3</f>
        <v>314</v>
      </c>
      <c r="O9" s="164">
        <f>'calc.rank'!O3</f>
        <v>210</v>
      </c>
      <c r="P9" s="165">
        <f>'calc.rank'!P3</f>
        <v>104</v>
      </c>
      <c r="R9" s="147"/>
      <c r="S9" s="147"/>
      <c r="T9" s="147"/>
      <c r="U9" s="147"/>
      <c r="V9" s="147"/>
      <c r="W9" s="147"/>
      <c r="X9" s="147"/>
      <c r="Y9" s="147"/>
      <c r="Z9" s="147"/>
      <c r="AA9" s="147"/>
    </row>
    <row r="10" spans="1:27" s="146" customFormat="1" ht="18" customHeight="1" x14ac:dyDescent="0.25">
      <c r="A10" s="195" t="s">
        <v>3</v>
      </c>
      <c r="B10" s="115" t="s">
        <v>78</v>
      </c>
      <c r="C10" s="49"/>
      <c r="D10" s="117" t="s">
        <v>231</v>
      </c>
      <c r="E10" s="180">
        <f>'calc.rank'!E4</f>
        <v>91</v>
      </c>
      <c r="F10" s="181">
        <f>'calc.rank'!F4</f>
        <v>25</v>
      </c>
      <c r="G10" s="182">
        <f>'calc.rank'!G4</f>
        <v>66</v>
      </c>
      <c r="H10" s="183">
        <f>'calc.rank'!H4</f>
        <v>73</v>
      </c>
      <c r="I10" s="181">
        <f>'calc.rank'!I4</f>
        <v>22</v>
      </c>
      <c r="J10" s="182">
        <f>'calc.rank'!J4</f>
        <v>51</v>
      </c>
      <c r="K10" s="183">
        <f>'calc.rank'!K4</f>
        <v>59</v>
      </c>
      <c r="L10" s="181">
        <f>'calc.rank'!L4</f>
        <v>24</v>
      </c>
      <c r="M10" s="182">
        <f>'calc.rank'!M4</f>
        <v>35</v>
      </c>
      <c r="N10" s="184">
        <f>'calc.rank'!N4</f>
        <v>223</v>
      </c>
      <c r="O10" s="185">
        <f>'calc.rank'!O4</f>
        <v>71</v>
      </c>
      <c r="P10" s="186">
        <f>'calc.rank'!P4</f>
        <v>152</v>
      </c>
      <c r="R10" s="147"/>
      <c r="S10" s="147"/>
      <c r="T10" s="147"/>
      <c r="U10" s="147"/>
      <c r="V10" s="147"/>
      <c r="W10" s="147"/>
      <c r="X10" s="147"/>
      <c r="Y10" s="147"/>
      <c r="Z10" s="147"/>
      <c r="AA10" s="147"/>
    </row>
    <row r="11" spans="1:27" s="146" customFormat="1" ht="18" customHeight="1" x14ac:dyDescent="0.25">
      <c r="A11" s="195" t="s">
        <v>6</v>
      </c>
      <c r="B11" s="115" t="s">
        <v>19</v>
      </c>
      <c r="C11" s="49"/>
      <c r="D11" s="117" t="s">
        <v>433</v>
      </c>
      <c r="E11" s="180">
        <f>'calc.rank'!E5</f>
        <v>71</v>
      </c>
      <c r="F11" s="181">
        <f>'calc.rank'!F5</f>
        <v>40</v>
      </c>
      <c r="G11" s="182">
        <f>'calc.rank'!G5</f>
        <v>31</v>
      </c>
      <c r="H11" s="183">
        <f>'calc.rank'!H5</f>
        <v>64</v>
      </c>
      <c r="I11" s="181">
        <f>'calc.rank'!I5</f>
        <v>32</v>
      </c>
      <c r="J11" s="182">
        <f>'calc.rank'!J5</f>
        <v>32</v>
      </c>
      <c r="K11" s="183">
        <f>'calc.rank'!K5</f>
        <v>52</v>
      </c>
      <c r="L11" s="181">
        <f>'calc.rank'!L5</f>
        <v>29</v>
      </c>
      <c r="M11" s="182">
        <f>'calc.rank'!M5</f>
        <v>23</v>
      </c>
      <c r="N11" s="184">
        <f>'calc.rank'!N5</f>
        <v>187</v>
      </c>
      <c r="O11" s="185">
        <f>'calc.rank'!O5</f>
        <v>101</v>
      </c>
      <c r="P11" s="186">
        <f>'calc.rank'!P5</f>
        <v>86</v>
      </c>
      <c r="R11" s="147"/>
      <c r="S11" s="147"/>
      <c r="T11" s="147"/>
      <c r="U11" s="147"/>
      <c r="V11" s="147"/>
      <c r="W11" s="147"/>
      <c r="X11" s="147"/>
      <c r="Y11" s="147"/>
      <c r="Z11" s="147"/>
      <c r="AA11" s="147"/>
    </row>
    <row r="12" spans="1:27" s="146" customFormat="1" ht="18" customHeight="1" x14ac:dyDescent="0.25">
      <c r="A12" s="195" t="s">
        <v>9</v>
      </c>
      <c r="B12" s="115" t="s">
        <v>10</v>
      </c>
      <c r="C12" s="49"/>
      <c r="D12" s="117" t="s">
        <v>214</v>
      </c>
      <c r="E12" s="180">
        <f>'calc.rank'!E6</f>
        <v>58</v>
      </c>
      <c r="F12" s="181">
        <f>'calc.rank'!F6</f>
        <v>51</v>
      </c>
      <c r="G12" s="182">
        <f>'calc.rank'!G6</f>
        <v>7</v>
      </c>
      <c r="H12" s="183">
        <f>'calc.rank'!H6</f>
        <v>51</v>
      </c>
      <c r="I12" s="181">
        <f>'calc.rank'!I6</f>
        <v>44</v>
      </c>
      <c r="J12" s="182">
        <f>'calc.rank'!J6</f>
        <v>7</v>
      </c>
      <c r="K12" s="183">
        <f>'calc.rank'!K6</f>
        <v>49</v>
      </c>
      <c r="L12" s="181">
        <f>'calc.rank'!L6</f>
        <v>42</v>
      </c>
      <c r="M12" s="182">
        <f>'calc.rank'!M6</f>
        <v>7</v>
      </c>
      <c r="N12" s="184">
        <f>'calc.rank'!N6</f>
        <v>158</v>
      </c>
      <c r="O12" s="185">
        <f>'calc.rank'!O6</f>
        <v>137</v>
      </c>
      <c r="P12" s="186">
        <f>'calc.rank'!P6</f>
        <v>21</v>
      </c>
      <c r="R12" s="147"/>
      <c r="S12" s="147"/>
      <c r="T12" s="147"/>
      <c r="U12" s="147"/>
      <c r="V12" s="147"/>
      <c r="W12" s="147"/>
      <c r="X12" s="147"/>
      <c r="Y12" s="147"/>
      <c r="Z12" s="147"/>
      <c r="AA12" s="147"/>
    </row>
    <row r="13" spans="1:27" s="146" customFormat="1" ht="18" customHeight="1" x14ac:dyDescent="0.25">
      <c r="A13" s="195" t="s">
        <v>12</v>
      </c>
      <c r="B13" s="115" t="s">
        <v>89</v>
      </c>
      <c r="C13" s="49"/>
      <c r="D13" s="117" t="s">
        <v>236</v>
      </c>
      <c r="E13" s="180">
        <f>'calc.rank'!E7</f>
        <v>45</v>
      </c>
      <c r="F13" s="181">
        <f>'calc.rank'!F7</f>
        <v>17</v>
      </c>
      <c r="G13" s="182">
        <f>'calc.rank'!G7</f>
        <v>28</v>
      </c>
      <c r="H13" s="183">
        <f>'calc.rank'!H7</f>
        <v>35</v>
      </c>
      <c r="I13" s="181">
        <f>'calc.rank'!I7</f>
        <v>17</v>
      </c>
      <c r="J13" s="182">
        <f>'calc.rank'!J7</f>
        <v>18</v>
      </c>
      <c r="K13" s="183">
        <f>'calc.rank'!K7</f>
        <v>36</v>
      </c>
      <c r="L13" s="181">
        <f>'calc.rank'!L7</f>
        <v>15</v>
      </c>
      <c r="M13" s="182">
        <f>'calc.rank'!M7</f>
        <v>21</v>
      </c>
      <c r="N13" s="184">
        <f>'calc.rank'!N7</f>
        <v>116</v>
      </c>
      <c r="O13" s="185">
        <f>'calc.rank'!O7</f>
        <v>49</v>
      </c>
      <c r="P13" s="186">
        <f>'calc.rank'!P7</f>
        <v>67</v>
      </c>
      <c r="R13" s="147"/>
      <c r="S13" s="147"/>
      <c r="T13" s="147"/>
      <c r="U13" s="147"/>
      <c r="V13" s="147"/>
      <c r="W13" s="147"/>
      <c r="X13" s="147"/>
      <c r="Y13" s="147"/>
      <c r="Z13" s="147"/>
      <c r="AA13" s="147"/>
    </row>
    <row r="14" spans="1:27" s="146" customFormat="1" ht="18" customHeight="1" x14ac:dyDescent="0.25">
      <c r="A14" s="195" t="s">
        <v>15</v>
      </c>
      <c r="B14" s="115" t="s">
        <v>16</v>
      </c>
      <c r="C14" s="49"/>
      <c r="D14" s="117" t="s">
        <v>213</v>
      </c>
      <c r="E14" s="180">
        <f>'calc.rank'!E8</f>
        <v>23</v>
      </c>
      <c r="F14" s="181">
        <f>'calc.rank'!F8</f>
        <v>23</v>
      </c>
      <c r="G14" s="182">
        <f>'calc.rank'!G8</f>
        <v>0</v>
      </c>
      <c r="H14" s="183">
        <f>'calc.rank'!H8</f>
        <v>5</v>
      </c>
      <c r="I14" s="181">
        <f>'calc.rank'!I8</f>
        <v>5</v>
      </c>
      <c r="J14" s="182">
        <f>'calc.rank'!J8</f>
        <v>0</v>
      </c>
      <c r="K14" s="183">
        <f>'calc.rank'!K8</f>
        <v>4</v>
      </c>
      <c r="L14" s="181">
        <f>'calc.rank'!L8</f>
        <v>4</v>
      </c>
      <c r="M14" s="182">
        <f>'calc.rank'!M8</f>
        <v>0</v>
      </c>
      <c r="N14" s="184">
        <f>'calc.rank'!N8</f>
        <v>32</v>
      </c>
      <c r="O14" s="185">
        <f>'calc.rank'!O8</f>
        <v>32</v>
      </c>
      <c r="P14" s="186">
        <f>'calc.rank'!P8</f>
        <v>0</v>
      </c>
      <c r="R14" s="147"/>
      <c r="S14" s="147"/>
      <c r="T14" s="147"/>
      <c r="U14" s="147"/>
      <c r="V14" s="147"/>
      <c r="W14" s="147"/>
      <c r="X14" s="147"/>
      <c r="Y14" s="147"/>
      <c r="Z14" s="147"/>
      <c r="AA14" s="147"/>
    </row>
    <row r="15" spans="1:27" s="146" customFormat="1" ht="18" customHeight="1" x14ac:dyDescent="0.25">
      <c r="A15" s="195" t="s">
        <v>18</v>
      </c>
      <c r="B15" s="115" t="s">
        <v>202</v>
      </c>
      <c r="C15" s="49"/>
      <c r="D15" s="117" t="s">
        <v>234</v>
      </c>
      <c r="E15" s="180">
        <f>'calc.rank'!E9</f>
        <v>16</v>
      </c>
      <c r="F15" s="181">
        <f>'calc.rank'!F9</f>
        <v>4</v>
      </c>
      <c r="G15" s="182">
        <f>'calc.rank'!G9</f>
        <v>12</v>
      </c>
      <c r="H15" s="183">
        <f>'calc.rank'!H9</f>
        <v>26</v>
      </c>
      <c r="I15" s="181">
        <f>'calc.rank'!I9</f>
        <v>8</v>
      </c>
      <c r="J15" s="182">
        <f>'calc.rank'!J9</f>
        <v>18</v>
      </c>
      <c r="K15" s="183">
        <f>'calc.rank'!K9</f>
        <v>28</v>
      </c>
      <c r="L15" s="181">
        <f>'calc.rank'!L9</f>
        <v>6</v>
      </c>
      <c r="M15" s="182">
        <f>'calc.rank'!M9</f>
        <v>22</v>
      </c>
      <c r="N15" s="184">
        <f>'calc.rank'!N9</f>
        <v>70</v>
      </c>
      <c r="O15" s="185">
        <f>'calc.rank'!O9</f>
        <v>18</v>
      </c>
      <c r="P15" s="186">
        <f>'calc.rank'!P9</f>
        <v>52</v>
      </c>
      <c r="R15" s="147"/>
      <c r="S15" s="147"/>
      <c r="T15" s="147"/>
      <c r="U15" s="147"/>
      <c r="V15" s="147"/>
      <c r="W15" s="147"/>
      <c r="X15" s="147"/>
      <c r="Y15" s="147"/>
      <c r="Z15" s="147"/>
      <c r="AA15" s="147"/>
    </row>
    <row r="16" spans="1:27" s="146" customFormat="1" ht="18" customHeight="1" x14ac:dyDescent="0.25">
      <c r="A16" s="195" t="s">
        <v>21</v>
      </c>
      <c r="B16" s="115" t="s">
        <v>200</v>
      </c>
      <c r="C16" s="49"/>
      <c r="D16" s="117" t="s">
        <v>228</v>
      </c>
      <c r="E16" s="180">
        <f>'calc.rank'!E10</f>
        <v>15</v>
      </c>
      <c r="F16" s="181">
        <f>'calc.rank'!F10</f>
        <v>15</v>
      </c>
      <c r="G16" s="182">
        <f>'calc.rank'!G10</f>
        <v>0</v>
      </c>
      <c r="H16" s="183">
        <f>'calc.rank'!H10</f>
        <v>26</v>
      </c>
      <c r="I16" s="181">
        <f>'calc.rank'!I10</f>
        <v>26</v>
      </c>
      <c r="J16" s="182">
        <f>'calc.rank'!J10</f>
        <v>0</v>
      </c>
      <c r="K16" s="183">
        <f>'calc.rank'!K10</f>
        <v>15</v>
      </c>
      <c r="L16" s="181">
        <f>'calc.rank'!L10</f>
        <v>15</v>
      </c>
      <c r="M16" s="182">
        <f>'calc.rank'!M10</f>
        <v>0</v>
      </c>
      <c r="N16" s="184">
        <f>'calc.rank'!N10</f>
        <v>56</v>
      </c>
      <c r="O16" s="185">
        <f>'calc.rank'!O10</f>
        <v>56</v>
      </c>
      <c r="P16" s="186">
        <f>'calc.rank'!P10</f>
        <v>0</v>
      </c>
      <c r="R16" s="147"/>
      <c r="S16" s="147"/>
      <c r="T16" s="147"/>
      <c r="U16" s="147"/>
      <c r="V16" s="147"/>
      <c r="W16" s="147"/>
      <c r="X16" s="147"/>
      <c r="Y16" s="147"/>
      <c r="Z16" s="147"/>
      <c r="AA16" s="147"/>
    </row>
    <row r="17" spans="1:27" s="146" customFormat="1" ht="18" customHeight="1" x14ac:dyDescent="0.25">
      <c r="A17" s="195" t="s">
        <v>22</v>
      </c>
      <c r="B17" s="115" t="s">
        <v>25</v>
      </c>
      <c r="C17" s="49"/>
      <c r="D17" s="117" t="s">
        <v>216</v>
      </c>
      <c r="E17" s="180">
        <f>'calc.rank'!E11</f>
        <v>12</v>
      </c>
      <c r="F17" s="181">
        <f>'calc.rank'!F11</f>
        <v>9</v>
      </c>
      <c r="G17" s="182">
        <f>'calc.rank'!G11</f>
        <v>3</v>
      </c>
      <c r="H17" s="183">
        <f>'calc.rank'!H11</f>
        <v>6</v>
      </c>
      <c r="I17" s="181">
        <f>'calc.rank'!I11</f>
        <v>6</v>
      </c>
      <c r="J17" s="182">
        <f>'calc.rank'!J11</f>
        <v>0</v>
      </c>
      <c r="K17" s="183">
        <f>'calc.rank'!K11</f>
        <v>15</v>
      </c>
      <c r="L17" s="181">
        <f>'calc.rank'!L11</f>
        <v>15</v>
      </c>
      <c r="M17" s="182">
        <f>'calc.rank'!M11</f>
        <v>0</v>
      </c>
      <c r="N17" s="184">
        <f>'calc.rank'!N11</f>
        <v>33</v>
      </c>
      <c r="O17" s="185">
        <f>'calc.rank'!O11</f>
        <v>30</v>
      </c>
      <c r="P17" s="186">
        <f>'calc.rank'!P11</f>
        <v>3</v>
      </c>
      <c r="R17" s="147"/>
      <c r="S17" s="147"/>
      <c r="T17" s="147"/>
      <c r="U17" s="147"/>
      <c r="V17" s="147"/>
      <c r="W17" s="147"/>
      <c r="X17" s="147"/>
      <c r="Y17" s="147"/>
      <c r="Z17" s="147"/>
      <c r="AA17" s="147"/>
    </row>
    <row r="18" spans="1:27" s="146" customFormat="1" ht="18" customHeight="1" x14ac:dyDescent="0.25">
      <c r="A18" s="195" t="s">
        <v>24</v>
      </c>
      <c r="B18" s="115" t="s">
        <v>63</v>
      </c>
      <c r="C18" s="49"/>
      <c r="D18" s="117" t="s">
        <v>230</v>
      </c>
      <c r="E18" s="180">
        <f>'calc.rank'!E12</f>
        <v>10</v>
      </c>
      <c r="F18" s="181">
        <f>'calc.rank'!F12</f>
        <v>4</v>
      </c>
      <c r="G18" s="182">
        <f>'calc.rank'!G12</f>
        <v>6</v>
      </c>
      <c r="H18" s="183">
        <f>'calc.rank'!H12</f>
        <v>19</v>
      </c>
      <c r="I18" s="181">
        <f>'calc.rank'!I12</f>
        <v>10</v>
      </c>
      <c r="J18" s="182">
        <f>'calc.rank'!J12</f>
        <v>9</v>
      </c>
      <c r="K18" s="183">
        <f>'calc.rank'!K12</f>
        <v>13</v>
      </c>
      <c r="L18" s="181">
        <f>'calc.rank'!L12</f>
        <v>8</v>
      </c>
      <c r="M18" s="182">
        <f>'calc.rank'!M12</f>
        <v>5</v>
      </c>
      <c r="N18" s="184">
        <f>'calc.rank'!N12</f>
        <v>42</v>
      </c>
      <c r="O18" s="185">
        <f>'calc.rank'!O12</f>
        <v>22</v>
      </c>
      <c r="P18" s="186">
        <f>'calc.rank'!P12</f>
        <v>20</v>
      </c>
      <c r="R18" s="147"/>
      <c r="S18" s="147"/>
      <c r="T18" s="147"/>
      <c r="U18" s="147"/>
      <c r="V18" s="147"/>
      <c r="W18" s="147"/>
      <c r="X18" s="147"/>
      <c r="Y18" s="147"/>
      <c r="Z18" s="147"/>
      <c r="AA18" s="147"/>
    </row>
    <row r="19" spans="1:27" s="146" customFormat="1" ht="18" customHeight="1" x14ac:dyDescent="0.25">
      <c r="A19" s="195" t="s">
        <v>27</v>
      </c>
      <c r="B19" s="115" t="s">
        <v>38</v>
      </c>
      <c r="C19" s="49"/>
      <c r="D19" s="117" t="s">
        <v>219</v>
      </c>
      <c r="E19" s="180">
        <f>'calc.rank'!E13</f>
        <v>9</v>
      </c>
      <c r="F19" s="181">
        <f>'calc.rank'!F13</f>
        <v>4</v>
      </c>
      <c r="G19" s="182">
        <f>'calc.rank'!G13</f>
        <v>5</v>
      </c>
      <c r="H19" s="183">
        <f>'calc.rank'!H13</f>
        <v>10</v>
      </c>
      <c r="I19" s="181">
        <f>'calc.rank'!I13</f>
        <v>7</v>
      </c>
      <c r="J19" s="182">
        <f>'calc.rank'!J13</f>
        <v>3</v>
      </c>
      <c r="K19" s="183">
        <f>'calc.rank'!K13</f>
        <v>30</v>
      </c>
      <c r="L19" s="181">
        <f>'calc.rank'!L13</f>
        <v>16</v>
      </c>
      <c r="M19" s="182">
        <f>'calc.rank'!M13</f>
        <v>14</v>
      </c>
      <c r="N19" s="184">
        <f>'calc.rank'!N13</f>
        <v>49</v>
      </c>
      <c r="O19" s="185">
        <f>'calc.rank'!O13</f>
        <v>27</v>
      </c>
      <c r="P19" s="186">
        <f>'calc.rank'!P13</f>
        <v>22</v>
      </c>
      <c r="R19" s="147"/>
      <c r="S19" s="147"/>
      <c r="T19" s="147"/>
      <c r="U19" s="147"/>
      <c r="V19" s="147"/>
      <c r="W19" s="147"/>
      <c r="X19" s="147"/>
      <c r="Y19" s="147"/>
      <c r="Z19" s="147"/>
      <c r="AA19" s="147"/>
    </row>
    <row r="20" spans="1:27" s="146" customFormat="1" ht="18" customHeight="1" x14ac:dyDescent="0.25">
      <c r="A20" s="195" t="s">
        <v>30</v>
      </c>
      <c r="B20" s="115" t="s">
        <v>51</v>
      </c>
      <c r="C20" s="49"/>
      <c r="D20" s="117" t="s">
        <v>217</v>
      </c>
      <c r="E20" s="180">
        <f>'calc.rank'!E14</f>
        <v>7</v>
      </c>
      <c r="F20" s="181">
        <f>'calc.rank'!F14</f>
        <v>7</v>
      </c>
      <c r="G20" s="182">
        <f>'calc.rank'!G14</f>
        <v>0</v>
      </c>
      <c r="H20" s="183">
        <f>'calc.rank'!H14</f>
        <v>10</v>
      </c>
      <c r="I20" s="181">
        <f>'calc.rank'!I14</f>
        <v>10</v>
      </c>
      <c r="J20" s="182">
        <f>'calc.rank'!J14</f>
        <v>0</v>
      </c>
      <c r="K20" s="183">
        <f>'calc.rank'!K14</f>
        <v>7</v>
      </c>
      <c r="L20" s="181">
        <f>'calc.rank'!L14</f>
        <v>7</v>
      </c>
      <c r="M20" s="182">
        <f>'calc.rank'!M14</f>
        <v>0</v>
      </c>
      <c r="N20" s="184">
        <f>'calc.rank'!N14</f>
        <v>24</v>
      </c>
      <c r="O20" s="185">
        <f>'calc.rank'!O14</f>
        <v>24</v>
      </c>
      <c r="P20" s="186">
        <f>'calc.rank'!P14</f>
        <v>0</v>
      </c>
      <c r="R20" s="147"/>
      <c r="S20" s="147"/>
      <c r="T20" s="147"/>
      <c r="U20" s="147"/>
      <c r="V20" s="147"/>
      <c r="W20" s="147"/>
      <c r="X20" s="147"/>
      <c r="Y20" s="147"/>
      <c r="Z20" s="147"/>
      <c r="AA20" s="147"/>
    </row>
    <row r="21" spans="1:27" s="146" customFormat="1" ht="18" customHeight="1" x14ac:dyDescent="0.25">
      <c r="A21" s="195" t="s">
        <v>33</v>
      </c>
      <c r="B21" s="115" t="s">
        <v>34</v>
      </c>
      <c r="C21" s="49"/>
      <c r="D21" s="117" t="s">
        <v>223</v>
      </c>
      <c r="E21" s="180">
        <f>'calc.rank'!E15</f>
        <v>4</v>
      </c>
      <c r="F21" s="181">
        <f>'calc.rank'!F15</f>
        <v>4</v>
      </c>
      <c r="G21" s="182">
        <f>'calc.rank'!G15</f>
        <v>0</v>
      </c>
      <c r="H21" s="183">
        <f>'calc.rank'!H15</f>
        <v>1</v>
      </c>
      <c r="I21" s="181">
        <f>'calc.rank'!I15</f>
        <v>1</v>
      </c>
      <c r="J21" s="182">
        <f>'calc.rank'!J15</f>
        <v>0</v>
      </c>
      <c r="K21" s="183">
        <f>'calc.rank'!K15</f>
        <v>3</v>
      </c>
      <c r="L21" s="181">
        <f>'calc.rank'!L15</f>
        <v>3</v>
      </c>
      <c r="M21" s="182">
        <f>'calc.rank'!M15</f>
        <v>0</v>
      </c>
      <c r="N21" s="184">
        <f>'calc.rank'!N15</f>
        <v>8</v>
      </c>
      <c r="O21" s="185">
        <f>'calc.rank'!O15</f>
        <v>8</v>
      </c>
      <c r="P21" s="186">
        <f>'calc.rank'!P15</f>
        <v>0</v>
      </c>
      <c r="R21" s="147"/>
      <c r="S21" s="147"/>
      <c r="T21" s="147"/>
      <c r="U21" s="147"/>
      <c r="V21" s="147"/>
      <c r="W21" s="147"/>
      <c r="X21" s="147"/>
      <c r="Y21" s="147"/>
      <c r="Z21" s="147"/>
      <c r="AA21" s="147"/>
    </row>
    <row r="22" spans="1:27" s="146" customFormat="1" ht="18" customHeight="1" x14ac:dyDescent="0.25">
      <c r="A22" s="195" t="s">
        <v>36</v>
      </c>
      <c r="B22" s="115" t="s">
        <v>45</v>
      </c>
      <c r="C22" s="49"/>
      <c r="D22" s="117" t="s">
        <v>221</v>
      </c>
      <c r="E22" s="180">
        <f>'calc.rank'!E16</f>
        <v>3</v>
      </c>
      <c r="F22" s="181">
        <f>'calc.rank'!F16</f>
        <v>1</v>
      </c>
      <c r="G22" s="182">
        <f>'calc.rank'!G16</f>
        <v>2</v>
      </c>
      <c r="H22" s="183">
        <f>'calc.rank'!H16</f>
        <v>8</v>
      </c>
      <c r="I22" s="181">
        <f>'calc.rank'!I16</f>
        <v>4</v>
      </c>
      <c r="J22" s="182">
        <f>'calc.rank'!J16</f>
        <v>4</v>
      </c>
      <c r="K22" s="183">
        <f>'calc.rank'!K16</f>
        <v>18</v>
      </c>
      <c r="L22" s="181">
        <f>'calc.rank'!L16</f>
        <v>6</v>
      </c>
      <c r="M22" s="182">
        <f>'calc.rank'!M16</f>
        <v>12</v>
      </c>
      <c r="N22" s="184">
        <f>'calc.rank'!N16</f>
        <v>29</v>
      </c>
      <c r="O22" s="185">
        <f>'calc.rank'!O16</f>
        <v>11</v>
      </c>
      <c r="P22" s="186">
        <f>'calc.rank'!P16</f>
        <v>18</v>
      </c>
      <c r="R22" s="147"/>
      <c r="S22" s="147"/>
      <c r="T22" s="147"/>
      <c r="U22" s="147"/>
      <c r="V22" s="147"/>
      <c r="W22" s="147"/>
      <c r="X22" s="147"/>
      <c r="Y22" s="147"/>
      <c r="Z22" s="147"/>
      <c r="AA22" s="147"/>
    </row>
    <row r="23" spans="1:27" s="146" customFormat="1" ht="18" customHeight="1" x14ac:dyDescent="0.25">
      <c r="A23" s="195" t="s">
        <v>37</v>
      </c>
      <c r="B23" s="115" t="s">
        <v>7</v>
      </c>
      <c r="C23" s="49"/>
      <c r="D23" s="117" t="s">
        <v>215</v>
      </c>
      <c r="E23" s="180">
        <f>'calc.rank'!E17</f>
        <v>3</v>
      </c>
      <c r="F23" s="181">
        <f>'calc.rank'!F17</f>
        <v>3</v>
      </c>
      <c r="G23" s="182">
        <f>'calc.rank'!G17</f>
        <v>0</v>
      </c>
      <c r="H23" s="183">
        <f>'calc.rank'!H17</f>
        <v>5</v>
      </c>
      <c r="I23" s="181">
        <f>'calc.rank'!I17</f>
        <v>5</v>
      </c>
      <c r="J23" s="182">
        <f>'calc.rank'!J17</f>
        <v>0</v>
      </c>
      <c r="K23" s="183">
        <f>'calc.rank'!K17</f>
        <v>9</v>
      </c>
      <c r="L23" s="181">
        <f>'calc.rank'!L17</f>
        <v>9</v>
      </c>
      <c r="M23" s="182">
        <f>'calc.rank'!M17</f>
        <v>0</v>
      </c>
      <c r="N23" s="184">
        <f>'calc.rank'!N17</f>
        <v>17</v>
      </c>
      <c r="O23" s="185">
        <f>'calc.rank'!O17</f>
        <v>17</v>
      </c>
      <c r="P23" s="186">
        <f>'calc.rank'!P17</f>
        <v>0</v>
      </c>
      <c r="R23" s="147"/>
      <c r="S23" s="147"/>
      <c r="T23" s="147"/>
      <c r="U23" s="147"/>
      <c r="V23" s="147"/>
      <c r="W23" s="147"/>
      <c r="X23" s="147"/>
      <c r="Y23" s="147"/>
      <c r="Z23" s="147"/>
      <c r="AA23" s="147"/>
    </row>
    <row r="24" spans="1:27" s="146" customFormat="1" ht="18" customHeight="1" x14ac:dyDescent="0.25">
      <c r="A24" s="195" t="s">
        <v>40</v>
      </c>
      <c r="B24" s="115" t="s">
        <v>198</v>
      </c>
      <c r="C24" s="49"/>
      <c r="D24" s="117" t="s">
        <v>233</v>
      </c>
      <c r="E24" s="180">
        <f>'calc.rank'!E18</f>
        <v>3</v>
      </c>
      <c r="F24" s="181">
        <f>'calc.rank'!F18</f>
        <v>0</v>
      </c>
      <c r="G24" s="182">
        <f>'calc.rank'!G18</f>
        <v>3</v>
      </c>
      <c r="H24" s="183">
        <f>'calc.rank'!H18</f>
        <v>2</v>
      </c>
      <c r="I24" s="181">
        <f>'calc.rank'!I18</f>
        <v>0</v>
      </c>
      <c r="J24" s="182">
        <f>'calc.rank'!J18</f>
        <v>2</v>
      </c>
      <c r="K24" s="183">
        <f>'calc.rank'!K18</f>
        <v>8</v>
      </c>
      <c r="L24" s="181">
        <f>'calc.rank'!L18</f>
        <v>2</v>
      </c>
      <c r="M24" s="182">
        <f>'calc.rank'!M18</f>
        <v>6</v>
      </c>
      <c r="N24" s="184">
        <f>'calc.rank'!N18</f>
        <v>13</v>
      </c>
      <c r="O24" s="185">
        <f>'calc.rank'!O18</f>
        <v>2</v>
      </c>
      <c r="P24" s="186">
        <f>'calc.rank'!P18</f>
        <v>11</v>
      </c>
      <c r="R24" s="147"/>
      <c r="S24" s="147"/>
      <c r="T24" s="147"/>
      <c r="U24" s="147"/>
      <c r="V24" s="147"/>
      <c r="W24" s="147"/>
      <c r="X24" s="147"/>
      <c r="Y24" s="147"/>
      <c r="Z24" s="147"/>
      <c r="AA24" s="147"/>
    </row>
    <row r="25" spans="1:27" s="146" customFormat="1" ht="18" customHeight="1" x14ac:dyDescent="0.25">
      <c r="A25" s="195" t="s">
        <v>42</v>
      </c>
      <c r="B25" s="115" t="s">
        <v>197</v>
      </c>
      <c r="C25" s="49"/>
      <c r="D25" s="117" t="s">
        <v>220</v>
      </c>
      <c r="E25" s="180">
        <f>'calc.rank'!E19</f>
        <v>2</v>
      </c>
      <c r="F25" s="181">
        <f>'calc.rank'!F19</f>
        <v>2</v>
      </c>
      <c r="G25" s="182">
        <f>'calc.rank'!G19</f>
        <v>0</v>
      </c>
      <c r="H25" s="183">
        <f>'calc.rank'!H19</f>
        <v>0</v>
      </c>
      <c r="I25" s="181">
        <f>'calc.rank'!I19</f>
        <v>0</v>
      </c>
      <c r="J25" s="182">
        <f>'calc.rank'!J19</f>
        <v>0</v>
      </c>
      <c r="K25" s="183">
        <f>'calc.rank'!K19</f>
        <v>1</v>
      </c>
      <c r="L25" s="181">
        <f>'calc.rank'!L19</f>
        <v>1</v>
      </c>
      <c r="M25" s="182">
        <f>'calc.rank'!M19</f>
        <v>0</v>
      </c>
      <c r="N25" s="184">
        <f>'calc.rank'!N19</f>
        <v>3</v>
      </c>
      <c r="O25" s="185">
        <f>'calc.rank'!O19</f>
        <v>3</v>
      </c>
      <c r="P25" s="186">
        <f>'calc.rank'!P19</f>
        <v>0</v>
      </c>
      <c r="R25" s="147"/>
      <c r="S25" s="147"/>
      <c r="T25" s="147"/>
      <c r="U25" s="147"/>
      <c r="V25" s="147"/>
      <c r="W25" s="147"/>
      <c r="X25" s="147"/>
      <c r="Y25" s="147"/>
      <c r="Z25" s="147"/>
      <c r="AA25" s="147"/>
    </row>
    <row r="26" spans="1:27" s="146" customFormat="1" ht="18" customHeight="1" x14ac:dyDescent="0.25">
      <c r="A26" s="195" t="s">
        <v>44</v>
      </c>
      <c r="B26" s="115" t="s">
        <v>203</v>
      </c>
      <c r="C26" s="49"/>
      <c r="D26" s="117" t="s">
        <v>229</v>
      </c>
      <c r="E26" s="180">
        <f>'calc.rank'!E20</f>
        <v>1</v>
      </c>
      <c r="F26" s="181">
        <f>'calc.rank'!F20</f>
        <v>1</v>
      </c>
      <c r="G26" s="182">
        <f>'calc.rank'!G20</f>
        <v>0</v>
      </c>
      <c r="H26" s="183">
        <f>'calc.rank'!H20</f>
        <v>4</v>
      </c>
      <c r="I26" s="181">
        <f>'calc.rank'!I20</f>
        <v>1</v>
      </c>
      <c r="J26" s="182">
        <f>'calc.rank'!J20</f>
        <v>3</v>
      </c>
      <c r="K26" s="183">
        <f>'calc.rank'!K20</f>
        <v>4</v>
      </c>
      <c r="L26" s="181">
        <f>'calc.rank'!L20</f>
        <v>2</v>
      </c>
      <c r="M26" s="182">
        <f>'calc.rank'!M20</f>
        <v>2</v>
      </c>
      <c r="N26" s="184">
        <f>'calc.rank'!N20</f>
        <v>9</v>
      </c>
      <c r="O26" s="185">
        <f>'calc.rank'!O20</f>
        <v>4</v>
      </c>
      <c r="P26" s="186">
        <f>'calc.rank'!P20</f>
        <v>5</v>
      </c>
      <c r="R26" s="147"/>
      <c r="S26" s="147"/>
      <c r="T26" s="147"/>
      <c r="U26" s="147"/>
      <c r="V26" s="147"/>
      <c r="W26" s="147"/>
      <c r="X26" s="147"/>
      <c r="Y26" s="147"/>
      <c r="Z26" s="147"/>
      <c r="AA26" s="147"/>
    </row>
    <row r="27" spans="1:27" s="146" customFormat="1" ht="18" customHeight="1" x14ac:dyDescent="0.25">
      <c r="A27" s="195" t="s">
        <v>47</v>
      </c>
      <c r="B27" s="115" t="s">
        <v>102</v>
      </c>
      <c r="C27" s="49"/>
      <c r="D27" s="117" t="s">
        <v>232</v>
      </c>
      <c r="E27" s="180">
        <f>'calc.rank'!E21</f>
        <v>1</v>
      </c>
      <c r="F27" s="181">
        <f>'calc.rank'!F21</f>
        <v>1</v>
      </c>
      <c r="G27" s="182">
        <f>'calc.rank'!G21</f>
        <v>0</v>
      </c>
      <c r="H27" s="183">
        <f>'calc.rank'!H21</f>
        <v>3</v>
      </c>
      <c r="I27" s="181">
        <f>'calc.rank'!I21</f>
        <v>3</v>
      </c>
      <c r="J27" s="182">
        <f>'calc.rank'!J21</f>
        <v>0</v>
      </c>
      <c r="K27" s="183">
        <f>'calc.rank'!K21</f>
        <v>7</v>
      </c>
      <c r="L27" s="181">
        <f>'calc.rank'!L21</f>
        <v>7</v>
      </c>
      <c r="M27" s="182">
        <f>'calc.rank'!M21</f>
        <v>0</v>
      </c>
      <c r="N27" s="184">
        <f>'calc.rank'!N21</f>
        <v>11</v>
      </c>
      <c r="O27" s="185">
        <f>'calc.rank'!O21</f>
        <v>11</v>
      </c>
      <c r="P27" s="186">
        <f>'calc.rank'!P21</f>
        <v>0</v>
      </c>
      <c r="R27" s="147"/>
      <c r="S27" s="147"/>
      <c r="T27" s="147"/>
      <c r="U27" s="147"/>
      <c r="V27" s="147"/>
      <c r="W27" s="147"/>
      <c r="X27" s="147"/>
      <c r="Y27" s="147"/>
      <c r="Z27" s="147"/>
      <c r="AA27" s="147"/>
    </row>
    <row r="28" spans="1:27" s="146" customFormat="1" ht="18" customHeight="1" x14ac:dyDescent="0.25">
      <c r="A28" s="195" t="s">
        <v>49</v>
      </c>
      <c r="B28" s="115" t="s">
        <v>95</v>
      </c>
      <c r="C28" s="49"/>
      <c r="D28" s="117" t="s">
        <v>244</v>
      </c>
      <c r="E28" s="180">
        <f>'calc.rank'!E22</f>
        <v>1</v>
      </c>
      <c r="F28" s="181">
        <f>'calc.rank'!F22</f>
        <v>0</v>
      </c>
      <c r="G28" s="182">
        <f>'calc.rank'!G22</f>
        <v>1</v>
      </c>
      <c r="H28" s="183">
        <f>'calc.rank'!H22</f>
        <v>2</v>
      </c>
      <c r="I28" s="181">
        <f>'calc.rank'!I22</f>
        <v>0</v>
      </c>
      <c r="J28" s="182">
        <f>'calc.rank'!J22</f>
        <v>2</v>
      </c>
      <c r="K28" s="183">
        <f>'calc.rank'!K22</f>
        <v>2</v>
      </c>
      <c r="L28" s="181">
        <f>'calc.rank'!L22</f>
        <v>0</v>
      </c>
      <c r="M28" s="182">
        <f>'calc.rank'!M22</f>
        <v>2</v>
      </c>
      <c r="N28" s="184">
        <f>'calc.rank'!N22</f>
        <v>5</v>
      </c>
      <c r="O28" s="185">
        <f>'calc.rank'!O22</f>
        <v>0</v>
      </c>
      <c r="P28" s="186">
        <f>'calc.rank'!P22</f>
        <v>5</v>
      </c>
      <c r="R28" s="147"/>
      <c r="S28" s="147"/>
      <c r="T28" s="147"/>
      <c r="U28" s="147"/>
      <c r="V28" s="147"/>
      <c r="W28" s="147"/>
      <c r="X28" s="147"/>
      <c r="Y28" s="147"/>
      <c r="Z28" s="147"/>
      <c r="AA28" s="147"/>
    </row>
    <row r="29" spans="1:27" s="146" customFormat="1" ht="18" customHeight="1" x14ac:dyDescent="0.25">
      <c r="A29" s="195" t="s">
        <v>50</v>
      </c>
      <c r="B29" s="115" t="s">
        <v>92</v>
      </c>
      <c r="C29" s="49"/>
      <c r="D29" s="117" t="s">
        <v>269</v>
      </c>
      <c r="E29" s="180">
        <f>'calc.rank'!E23</f>
        <v>1</v>
      </c>
      <c r="F29" s="181">
        <f>'calc.rank'!F23</f>
        <v>0</v>
      </c>
      <c r="G29" s="182">
        <f>'calc.rank'!G23</f>
        <v>1</v>
      </c>
      <c r="H29" s="183">
        <f>'calc.rank'!H23</f>
        <v>1</v>
      </c>
      <c r="I29" s="181">
        <f>'calc.rank'!I23</f>
        <v>0</v>
      </c>
      <c r="J29" s="182">
        <f>'calc.rank'!J23</f>
        <v>1</v>
      </c>
      <c r="K29" s="183">
        <f>'calc.rank'!K23</f>
        <v>3</v>
      </c>
      <c r="L29" s="181">
        <f>'calc.rank'!L23</f>
        <v>0</v>
      </c>
      <c r="M29" s="182">
        <f>'calc.rank'!M23</f>
        <v>3</v>
      </c>
      <c r="N29" s="184">
        <f>'calc.rank'!N23</f>
        <v>5</v>
      </c>
      <c r="O29" s="185">
        <f>'calc.rank'!O23</f>
        <v>0</v>
      </c>
      <c r="P29" s="186">
        <f>'calc.rank'!P23</f>
        <v>5</v>
      </c>
      <c r="R29" s="147"/>
      <c r="S29" s="147"/>
      <c r="T29" s="147"/>
      <c r="U29" s="147"/>
      <c r="V29" s="147"/>
      <c r="W29" s="147"/>
      <c r="X29" s="147"/>
      <c r="Y29" s="147"/>
      <c r="Z29" s="147"/>
      <c r="AA29" s="147"/>
    </row>
    <row r="30" spans="1:27" s="146" customFormat="1" ht="18" customHeight="1" x14ac:dyDescent="0.25">
      <c r="A30" s="195" t="s">
        <v>53</v>
      </c>
      <c r="B30" s="115" t="s">
        <v>4</v>
      </c>
      <c r="C30" s="49"/>
      <c r="D30" s="117" t="s">
        <v>222</v>
      </c>
      <c r="E30" s="180">
        <f>'calc.rank'!E24</f>
        <v>1</v>
      </c>
      <c r="F30" s="181">
        <f>'calc.rank'!F24</f>
        <v>1</v>
      </c>
      <c r="G30" s="182">
        <f>'calc.rank'!G24</f>
        <v>0</v>
      </c>
      <c r="H30" s="183">
        <f>'calc.rank'!H24</f>
        <v>0</v>
      </c>
      <c r="I30" s="181">
        <f>'calc.rank'!I24</f>
        <v>0</v>
      </c>
      <c r="J30" s="182">
        <f>'calc.rank'!J24</f>
        <v>0</v>
      </c>
      <c r="K30" s="183">
        <f>'calc.rank'!K24</f>
        <v>5</v>
      </c>
      <c r="L30" s="181">
        <f>'calc.rank'!L24</f>
        <v>4</v>
      </c>
      <c r="M30" s="182">
        <f>'calc.rank'!M24</f>
        <v>1</v>
      </c>
      <c r="N30" s="184">
        <f>'calc.rank'!N24</f>
        <v>6</v>
      </c>
      <c r="O30" s="185">
        <f>'calc.rank'!O24</f>
        <v>5</v>
      </c>
      <c r="P30" s="186">
        <f>'calc.rank'!P24</f>
        <v>1</v>
      </c>
      <c r="R30" s="147"/>
      <c r="S30" s="147"/>
      <c r="T30" s="147"/>
      <c r="U30" s="147"/>
      <c r="V30" s="147"/>
      <c r="W30" s="147"/>
      <c r="X30" s="147"/>
      <c r="Y30" s="147"/>
      <c r="Z30" s="147"/>
      <c r="AA30" s="147"/>
    </row>
    <row r="31" spans="1:27" s="146" customFormat="1" ht="18" customHeight="1" x14ac:dyDescent="0.25">
      <c r="A31" s="195" t="s">
        <v>55</v>
      </c>
      <c r="B31" s="115" t="s">
        <v>208</v>
      </c>
      <c r="C31" s="49"/>
      <c r="D31" s="117" t="s">
        <v>224</v>
      </c>
      <c r="E31" s="180">
        <f>'calc.rank'!E25</f>
        <v>1</v>
      </c>
      <c r="F31" s="181">
        <f>'calc.rank'!F25</f>
        <v>1</v>
      </c>
      <c r="G31" s="182">
        <f>'calc.rank'!G25</f>
        <v>0</v>
      </c>
      <c r="H31" s="183">
        <f>'calc.rank'!H25</f>
        <v>0</v>
      </c>
      <c r="I31" s="181">
        <f>'calc.rank'!I25</f>
        <v>0</v>
      </c>
      <c r="J31" s="182">
        <f>'calc.rank'!J25</f>
        <v>0</v>
      </c>
      <c r="K31" s="183">
        <f>'calc.rank'!K25</f>
        <v>2</v>
      </c>
      <c r="L31" s="181">
        <f>'calc.rank'!L25</f>
        <v>2</v>
      </c>
      <c r="M31" s="182">
        <f>'calc.rank'!M25</f>
        <v>0</v>
      </c>
      <c r="N31" s="184">
        <f>'calc.rank'!N25</f>
        <v>3</v>
      </c>
      <c r="O31" s="185">
        <f>'calc.rank'!O25</f>
        <v>3</v>
      </c>
      <c r="P31" s="186">
        <f>'calc.rank'!P25</f>
        <v>0</v>
      </c>
      <c r="R31" s="147"/>
      <c r="S31" s="147"/>
      <c r="T31" s="147"/>
      <c r="U31" s="147"/>
      <c r="V31" s="147"/>
      <c r="W31" s="147"/>
      <c r="X31" s="147"/>
      <c r="Y31" s="147"/>
      <c r="Z31" s="147"/>
      <c r="AA31" s="147"/>
    </row>
    <row r="32" spans="1:27" s="146" customFormat="1" ht="18" customHeight="1" x14ac:dyDescent="0.25">
      <c r="A32" s="195" t="s">
        <v>58</v>
      </c>
      <c r="B32" s="115" t="s">
        <v>199</v>
      </c>
      <c r="C32" s="49"/>
      <c r="D32" s="117" t="s">
        <v>266</v>
      </c>
      <c r="E32" s="180">
        <f>'calc.rank'!E26</f>
        <v>1</v>
      </c>
      <c r="F32" s="181">
        <f>'calc.rank'!F26</f>
        <v>1</v>
      </c>
      <c r="G32" s="182">
        <f>'calc.rank'!G26</f>
        <v>0</v>
      </c>
      <c r="H32" s="183">
        <f>'calc.rank'!H26</f>
        <v>0</v>
      </c>
      <c r="I32" s="181">
        <f>'calc.rank'!I26</f>
        <v>0</v>
      </c>
      <c r="J32" s="182">
        <f>'calc.rank'!J26</f>
        <v>0</v>
      </c>
      <c r="K32" s="183">
        <f>'calc.rank'!K26</f>
        <v>0</v>
      </c>
      <c r="L32" s="181">
        <f>'calc.rank'!L26</f>
        <v>0</v>
      </c>
      <c r="M32" s="182">
        <f>'calc.rank'!M26</f>
        <v>0</v>
      </c>
      <c r="N32" s="184">
        <f>'calc.rank'!N26</f>
        <v>1</v>
      </c>
      <c r="O32" s="185">
        <f>'calc.rank'!O26</f>
        <v>1</v>
      </c>
      <c r="P32" s="186">
        <f>'calc.rank'!P26</f>
        <v>0</v>
      </c>
      <c r="R32" s="147"/>
      <c r="S32" s="147"/>
      <c r="T32" s="147"/>
      <c r="U32" s="147"/>
      <c r="V32" s="147"/>
      <c r="W32" s="147"/>
      <c r="X32" s="147"/>
      <c r="Y32" s="147"/>
      <c r="Z32" s="147"/>
      <c r="AA32" s="147"/>
    </row>
    <row r="33" spans="1:27" s="146" customFormat="1" ht="18" customHeight="1" x14ac:dyDescent="0.25">
      <c r="A33" s="195">
        <v>24</v>
      </c>
      <c r="B33" s="115" t="s">
        <v>204</v>
      </c>
      <c r="C33" s="49"/>
      <c r="D33" s="118" t="s">
        <v>249</v>
      </c>
      <c r="E33" s="180">
        <f>'calc.rank'!E27</f>
        <v>0</v>
      </c>
      <c r="F33" s="181">
        <f>'calc.rank'!F27</f>
        <v>0</v>
      </c>
      <c r="G33" s="182">
        <f>'calc.rank'!G27</f>
        <v>0</v>
      </c>
      <c r="H33" s="183">
        <f>'calc.rank'!H27</f>
        <v>1</v>
      </c>
      <c r="I33" s="181">
        <f>'calc.rank'!I27</f>
        <v>0</v>
      </c>
      <c r="J33" s="182">
        <f>'calc.rank'!J27</f>
        <v>1</v>
      </c>
      <c r="K33" s="183">
        <f>'calc.rank'!K27</f>
        <v>0</v>
      </c>
      <c r="L33" s="181">
        <f>'calc.rank'!L27</f>
        <v>0</v>
      </c>
      <c r="M33" s="182">
        <f>'calc.rank'!M27</f>
        <v>0</v>
      </c>
      <c r="N33" s="184">
        <f>'calc.rank'!N27</f>
        <v>1</v>
      </c>
      <c r="O33" s="185">
        <f>'calc.rank'!O27</f>
        <v>0</v>
      </c>
      <c r="P33" s="186">
        <f>'calc.rank'!P27</f>
        <v>1</v>
      </c>
      <c r="R33" s="147"/>
      <c r="S33" s="147"/>
      <c r="T33" s="147"/>
      <c r="U33" s="147"/>
      <c r="V33" s="147"/>
      <c r="W33" s="147"/>
      <c r="X33" s="147"/>
      <c r="Y33" s="147"/>
      <c r="Z33" s="147"/>
      <c r="AA33" s="147"/>
    </row>
    <row r="34" spans="1:27" s="146" customFormat="1" ht="18" customHeight="1" x14ac:dyDescent="0.25">
      <c r="A34" s="195" t="s">
        <v>62</v>
      </c>
      <c r="B34" s="115" t="s">
        <v>107</v>
      </c>
      <c r="C34" s="49"/>
      <c r="D34" s="117" t="s">
        <v>252</v>
      </c>
      <c r="E34" s="180">
        <f>'calc.rank'!E28</f>
        <v>0</v>
      </c>
      <c r="F34" s="181">
        <f>'calc.rank'!F28</f>
        <v>0</v>
      </c>
      <c r="G34" s="182">
        <f>'calc.rank'!G28</f>
        <v>0</v>
      </c>
      <c r="H34" s="183">
        <f>'calc.rank'!H28</f>
        <v>8</v>
      </c>
      <c r="I34" s="181">
        <f>'calc.rank'!I28</f>
        <v>8</v>
      </c>
      <c r="J34" s="182">
        <f>'calc.rank'!J28</f>
        <v>0</v>
      </c>
      <c r="K34" s="183">
        <f>'calc.rank'!K28</f>
        <v>2</v>
      </c>
      <c r="L34" s="181">
        <f>'calc.rank'!L28</f>
        <v>2</v>
      </c>
      <c r="M34" s="182">
        <f>'calc.rank'!M28</f>
        <v>0</v>
      </c>
      <c r="N34" s="184">
        <f>'calc.rank'!N28</f>
        <v>10</v>
      </c>
      <c r="O34" s="185">
        <f>'calc.rank'!O28</f>
        <v>10</v>
      </c>
      <c r="P34" s="186">
        <f>'calc.rank'!P28</f>
        <v>0</v>
      </c>
      <c r="R34" s="147"/>
      <c r="S34" s="147"/>
      <c r="T34" s="147"/>
      <c r="U34" s="147"/>
      <c r="V34" s="147"/>
      <c r="W34" s="147"/>
      <c r="X34" s="147"/>
      <c r="Y34" s="147"/>
      <c r="Z34" s="147"/>
      <c r="AA34" s="147"/>
    </row>
    <row r="35" spans="1:27" s="146" customFormat="1" ht="18" customHeight="1" x14ac:dyDescent="0.25">
      <c r="A35" s="195" t="s">
        <v>65</v>
      </c>
      <c r="B35" s="115" t="s">
        <v>205</v>
      </c>
      <c r="C35" s="49"/>
      <c r="D35" s="118" t="s">
        <v>261</v>
      </c>
      <c r="E35" s="180">
        <f>'calc.rank'!E29</f>
        <v>0</v>
      </c>
      <c r="F35" s="181">
        <f>'calc.rank'!F29</f>
        <v>0</v>
      </c>
      <c r="G35" s="182">
        <f>'calc.rank'!G29</f>
        <v>0</v>
      </c>
      <c r="H35" s="183">
        <f>'calc.rank'!H29</f>
        <v>4</v>
      </c>
      <c r="I35" s="181">
        <f>'calc.rank'!I29</f>
        <v>0</v>
      </c>
      <c r="J35" s="182">
        <f>'calc.rank'!J29</f>
        <v>4</v>
      </c>
      <c r="K35" s="183">
        <f>'calc.rank'!K29</f>
        <v>2</v>
      </c>
      <c r="L35" s="181">
        <f>'calc.rank'!L29</f>
        <v>0</v>
      </c>
      <c r="M35" s="182">
        <f>'calc.rank'!M29</f>
        <v>2</v>
      </c>
      <c r="N35" s="184">
        <f>'calc.rank'!N29</f>
        <v>6</v>
      </c>
      <c r="O35" s="185">
        <f>'calc.rank'!O29</f>
        <v>0</v>
      </c>
      <c r="P35" s="186">
        <f>'calc.rank'!P29</f>
        <v>6</v>
      </c>
      <c r="R35" s="147"/>
      <c r="S35" s="147"/>
      <c r="T35" s="147"/>
      <c r="U35" s="147"/>
      <c r="V35" s="147"/>
      <c r="W35" s="147"/>
      <c r="X35" s="147"/>
      <c r="Y35" s="147"/>
      <c r="Z35" s="147"/>
      <c r="AA35" s="147"/>
    </row>
    <row r="36" spans="1:27" s="146" customFormat="1" ht="18" customHeight="1" x14ac:dyDescent="0.25">
      <c r="A36" s="195" t="s">
        <v>68</v>
      </c>
      <c r="B36" s="115" t="s">
        <v>201</v>
      </c>
      <c r="C36" s="49"/>
      <c r="D36" s="117" t="s">
        <v>338</v>
      </c>
      <c r="E36" s="180">
        <f>'calc.rank'!E30</f>
        <v>0</v>
      </c>
      <c r="F36" s="181">
        <f>'calc.rank'!F30</f>
        <v>0</v>
      </c>
      <c r="G36" s="182">
        <f>'calc.rank'!G30</f>
        <v>0</v>
      </c>
      <c r="H36" s="183">
        <f>'calc.rank'!H30</f>
        <v>1</v>
      </c>
      <c r="I36" s="181">
        <f>'calc.rank'!I30</f>
        <v>0</v>
      </c>
      <c r="J36" s="182">
        <f>'calc.rank'!J30</f>
        <v>1</v>
      </c>
      <c r="K36" s="183">
        <f>'calc.rank'!K30</f>
        <v>3</v>
      </c>
      <c r="L36" s="181">
        <f>'calc.rank'!L30</f>
        <v>0</v>
      </c>
      <c r="M36" s="182">
        <f>'calc.rank'!M30</f>
        <v>3</v>
      </c>
      <c r="N36" s="184">
        <f>'calc.rank'!N30</f>
        <v>4</v>
      </c>
      <c r="O36" s="185">
        <f>'calc.rank'!O30</f>
        <v>0</v>
      </c>
      <c r="P36" s="186">
        <f>'calc.rank'!P30</f>
        <v>4</v>
      </c>
      <c r="R36" s="147"/>
      <c r="S36" s="147"/>
      <c r="T36" s="147"/>
      <c r="U36" s="147"/>
      <c r="V36" s="147"/>
      <c r="W36" s="147"/>
      <c r="X36" s="147"/>
      <c r="Y36" s="147"/>
      <c r="Z36" s="147"/>
      <c r="AA36" s="147"/>
    </row>
    <row r="37" spans="1:27" s="146" customFormat="1" ht="18" customHeight="1" x14ac:dyDescent="0.25">
      <c r="A37" s="195" t="s">
        <v>71</v>
      </c>
      <c r="B37" s="115" t="s">
        <v>207</v>
      </c>
      <c r="C37" s="49"/>
      <c r="D37" s="117" t="s">
        <v>304</v>
      </c>
      <c r="E37" s="180">
        <f>'calc.rank'!E31</f>
        <v>0</v>
      </c>
      <c r="F37" s="181">
        <f>'calc.rank'!F31</f>
        <v>0</v>
      </c>
      <c r="G37" s="182">
        <f>'calc.rank'!G31</f>
        <v>0</v>
      </c>
      <c r="H37" s="183">
        <f>'calc.rank'!H31</f>
        <v>1</v>
      </c>
      <c r="I37" s="181">
        <f>'calc.rank'!I31</f>
        <v>0</v>
      </c>
      <c r="J37" s="182">
        <f>'calc.rank'!J31</f>
        <v>1</v>
      </c>
      <c r="K37" s="183">
        <f>'calc.rank'!K31</f>
        <v>1</v>
      </c>
      <c r="L37" s="181">
        <f>'calc.rank'!L31</f>
        <v>0</v>
      </c>
      <c r="M37" s="182">
        <f>'calc.rank'!M31</f>
        <v>1</v>
      </c>
      <c r="N37" s="184">
        <f>'calc.rank'!N31</f>
        <v>2</v>
      </c>
      <c r="O37" s="185">
        <f>'calc.rank'!O31</f>
        <v>0</v>
      </c>
      <c r="P37" s="186">
        <f>'calc.rank'!P31</f>
        <v>2</v>
      </c>
      <c r="R37" s="147"/>
      <c r="S37" s="147"/>
      <c r="T37" s="147"/>
      <c r="U37" s="147"/>
      <c r="V37" s="147"/>
      <c r="W37" s="147"/>
      <c r="X37" s="147"/>
      <c r="Y37" s="147"/>
      <c r="Z37" s="147"/>
      <c r="AA37" s="147"/>
    </row>
    <row r="38" spans="1:27" s="146" customFormat="1" ht="18" customHeight="1" x14ac:dyDescent="0.25">
      <c r="A38" s="195" t="s">
        <v>71</v>
      </c>
      <c r="B38" s="115" t="s">
        <v>28</v>
      </c>
      <c r="C38" s="49"/>
      <c r="D38" s="118" t="s">
        <v>225</v>
      </c>
      <c r="E38" s="180">
        <f>'calc.rank'!E32</f>
        <v>0</v>
      </c>
      <c r="F38" s="181">
        <f>'calc.rank'!F32</f>
        <v>0</v>
      </c>
      <c r="G38" s="182">
        <f>'calc.rank'!G32</f>
        <v>0</v>
      </c>
      <c r="H38" s="183">
        <f>'calc.rank'!H32</f>
        <v>1</v>
      </c>
      <c r="I38" s="181">
        <f>'calc.rank'!I32</f>
        <v>0</v>
      </c>
      <c r="J38" s="182">
        <f>'calc.rank'!J32</f>
        <v>1</v>
      </c>
      <c r="K38" s="183">
        <f>'calc.rank'!K32</f>
        <v>1</v>
      </c>
      <c r="L38" s="181">
        <f>'calc.rank'!L32</f>
        <v>0</v>
      </c>
      <c r="M38" s="182">
        <f>'calc.rank'!M32</f>
        <v>1</v>
      </c>
      <c r="N38" s="184">
        <f>'calc.rank'!N32</f>
        <v>2</v>
      </c>
      <c r="O38" s="185">
        <f>'calc.rank'!O32</f>
        <v>0</v>
      </c>
      <c r="P38" s="186">
        <f>'calc.rank'!P32</f>
        <v>2</v>
      </c>
      <c r="R38" s="147"/>
      <c r="S38" s="147"/>
      <c r="T38" s="147"/>
      <c r="U38" s="147"/>
      <c r="V38" s="147"/>
      <c r="W38" s="147"/>
      <c r="X38" s="147"/>
      <c r="Y38" s="147"/>
      <c r="Z38" s="147"/>
      <c r="AA38" s="147"/>
    </row>
    <row r="39" spans="1:27" s="146" customFormat="1" ht="18" customHeight="1" x14ac:dyDescent="0.25">
      <c r="A39" s="195" t="s">
        <v>75</v>
      </c>
      <c r="B39" s="115" t="s">
        <v>209</v>
      </c>
      <c r="C39" s="49"/>
      <c r="D39" s="117" t="s">
        <v>313</v>
      </c>
      <c r="E39" s="180">
        <f>'calc.rank'!E33</f>
        <v>0</v>
      </c>
      <c r="F39" s="181">
        <f>'calc.rank'!F33</f>
        <v>0</v>
      </c>
      <c r="G39" s="182">
        <f>'calc.rank'!G33</f>
        <v>0</v>
      </c>
      <c r="H39" s="183">
        <f>'calc.rank'!H33</f>
        <v>1</v>
      </c>
      <c r="I39" s="181">
        <f>'calc.rank'!I33</f>
        <v>0</v>
      </c>
      <c r="J39" s="182">
        <f>'calc.rank'!J33</f>
        <v>1</v>
      </c>
      <c r="K39" s="183">
        <f>'calc.rank'!K33</f>
        <v>0</v>
      </c>
      <c r="L39" s="181">
        <f>'calc.rank'!L33</f>
        <v>0</v>
      </c>
      <c r="M39" s="182">
        <f>'calc.rank'!M33</f>
        <v>0</v>
      </c>
      <c r="N39" s="184">
        <f>'calc.rank'!N33</f>
        <v>1</v>
      </c>
      <c r="O39" s="185">
        <f>'calc.rank'!O33</f>
        <v>0</v>
      </c>
      <c r="P39" s="186">
        <f>'calc.rank'!P33</f>
        <v>1</v>
      </c>
      <c r="R39" s="147"/>
      <c r="S39" s="147"/>
      <c r="T39" s="147"/>
      <c r="U39" s="147"/>
      <c r="V39" s="147"/>
      <c r="W39" s="147"/>
      <c r="X39" s="147"/>
      <c r="Y39" s="147"/>
      <c r="Z39" s="147"/>
      <c r="AA39" s="147"/>
    </row>
    <row r="40" spans="1:27" s="146" customFormat="1" ht="18" customHeight="1" x14ac:dyDescent="0.25">
      <c r="A40" s="195" t="s">
        <v>77</v>
      </c>
      <c r="B40" s="115" t="s">
        <v>206</v>
      </c>
      <c r="C40" s="49"/>
      <c r="D40" s="117" t="s">
        <v>241</v>
      </c>
      <c r="E40" s="180">
        <f>'calc.rank'!E34</f>
        <v>0</v>
      </c>
      <c r="F40" s="181">
        <f>'calc.rank'!F34</f>
        <v>0</v>
      </c>
      <c r="G40" s="182">
        <f>'calc.rank'!G34</f>
        <v>0</v>
      </c>
      <c r="H40" s="183">
        <f>'calc.rank'!H34</f>
        <v>0</v>
      </c>
      <c r="I40" s="181">
        <f>'calc.rank'!I34</f>
        <v>0</v>
      </c>
      <c r="J40" s="182">
        <f>'calc.rank'!J34</f>
        <v>0</v>
      </c>
      <c r="K40" s="183">
        <f>'calc.rank'!K34</f>
        <v>1</v>
      </c>
      <c r="L40" s="181">
        <f>'calc.rank'!L34</f>
        <v>1</v>
      </c>
      <c r="M40" s="182">
        <f>'calc.rank'!M34</f>
        <v>0</v>
      </c>
      <c r="N40" s="184">
        <f>'calc.rank'!N34</f>
        <v>1</v>
      </c>
      <c r="O40" s="185">
        <f>'calc.rank'!O34</f>
        <v>1</v>
      </c>
      <c r="P40" s="186">
        <f>'calc.rank'!P34</f>
        <v>0</v>
      </c>
      <c r="R40" s="147"/>
      <c r="S40" s="147"/>
      <c r="T40" s="147"/>
      <c r="U40" s="147"/>
      <c r="V40" s="147"/>
      <c r="W40" s="147"/>
      <c r="X40" s="147"/>
      <c r="Y40" s="147"/>
      <c r="Z40" s="147"/>
      <c r="AA40" s="147"/>
    </row>
    <row r="41" spans="1:27" s="146" customFormat="1" ht="18" customHeight="1" x14ac:dyDescent="0.25">
      <c r="A41" s="195" t="s">
        <v>77</v>
      </c>
      <c r="B41" s="115" t="s">
        <v>69</v>
      </c>
      <c r="C41" s="49"/>
      <c r="D41" s="117" t="s">
        <v>243</v>
      </c>
      <c r="E41" s="180">
        <f>'calc.rank'!E35</f>
        <v>0</v>
      </c>
      <c r="F41" s="181">
        <f>'calc.rank'!F35</f>
        <v>0</v>
      </c>
      <c r="G41" s="182">
        <f>'calc.rank'!G35</f>
        <v>0</v>
      </c>
      <c r="H41" s="183">
        <f>'calc.rank'!H35</f>
        <v>0</v>
      </c>
      <c r="I41" s="181">
        <f>'calc.rank'!I35</f>
        <v>0</v>
      </c>
      <c r="J41" s="182">
        <f>'calc.rank'!J35</f>
        <v>0</v>
      </c>
      <c r="K41" s="183">
        <f>'calc.rank'!K35</f>
        <v>1</v>
      </c>
      <c r="L41" s="181">
        <f>'calc.rank'!L35</f>
        <v>1</v>
      </c>
      <c r="M41" s="182">
        <f>'calc.rank'!M35</f>
        <v>0</v>
      </c>
      <c r="N41" s="184">
        <f>'calc.rank'!N35</f>
        <v>1</v>
      </c>
      <c r="O41" s="185">
        <f>'calc.rank'!O35</f>
        <v>1</v>
      </c>
      <c r="P41" s="186">
        <f>'calc.rank'!P35</f>
        <v>0</v>
      </c>
      <c r="R41" s="147"/>
      <c r="S41" s="147"/>
      <c r="T41" s="147"/>
      <c r="U41" s="147"/>
      <c r="V41" s="147"/>
      <c r="W41" s="147"/>
      <c r="X41" s="147"/>
      <c r="Y41" s="147"/>
      <c r="Z41" s="147"/>
      <c r="AA41" s="147"/>
    </row>
    <row r="42" spans="1:27" s="146" customFormat="1" ht="18" customHeight="1" x14ac:dyDescent="0.25">
      <c r="A42" s="193"/>
      <c r="B42" s="192"/>
      <c r="C42" s="154"/>
      <c r="D42" s="179"/>
      <c r="E42" s="180">
        <f>'calc.rank'!E36</f>
        <v>0</v>
      </c>
      <c r="F42" s="181">
        <f>'calc.rank'!F36</f>
        <v>0</v>
      </c>
      <c r="G42" s="182">
        <f>'calc.rank'!G36</f>
        <v>0</v>
      </c>
      <c r="H42" s="183">
        <f>'calc.rank'!H36</f>
        <v>0</v>
      </c>
      <c r="I42" s="181">
        <f>'calc.rank'!I36</f>
        <v>0</v>
      </c>
      <c r="J42" s="182">
        <f>'calc.rank'!J36</f>
        <v>0</v>
      </c>
      <c r="K42" s="183">
        <f>'calc.rank'!K36</f>
        <v>0</v>
      </c>
      <c r="L42" s="181">
        <f>'calc.rank'!L36</f>
        <v>0</v>
      </c>
      <c r="M42" s="182">
        <f>'calc.rank'!M36</f>
        <v>0</v>
      </c>
      <c r="N42" s="184">
        <f>'calc.rank'!N36</f>
        <v>0</v>
      </c>
      <c r="O42" s="185">
        <f>'calc.rank'!O36</f>
        <v>0</v>
      </c>
      <c r="P42" s="186">
        <f>'calc.rank'!P36</f>
        <v>0</v>
      </c>
      <c r="R42" s="147"/>
      <c r="S42" s="147"/>
      <c r="T42" s="147"/>
      <c r="U42" s="147"/>
      <c r="V42" s="147"/>
      <c r="W42" s="147"/>
      <c r="X42" s="147"/>
      <c r="Y42" s="147"/>
      <c r="Z42" s="147"/>
      <c r="AA42" s="147"/>
    </row>
    <row r="43" spans="1:27" s="146" customFormat="1" ht="18" customHeight="1" x14ac:dyDescent="0.25">
      <c r="A43" s="193"/>
      <c r="B43" s="192"/>
      <c r="C43" s="154"/>
      <c r="D43" s="179"/>
      <c r="E43" s="180">
        <f>'calc.rank'!E37</f>
        <v>0</v>
      </c>
      <c r="F43" s="181">
        <f>'calc.rank'!F37</f>
        <v>0</v>
      </c>
      <c r="G43" s="182">
        <f>'calc.rank'!G37</f>
        <v>0</v>
      </c>
      <c r="H43" s="183">
        <f>'calc.rank'!H37</f>
        <v>0</v>
      </c>
      <c r="I43" s="181">
        <f>'calc.rank'!I37</f>
        <v>0</v>
      </c>
      <c r="J43" s="182">
        <f>'calc.rank'!J37</f>
        <v>0</v>
      </c>
      <c r="K43" s="183">
        <f>'calc.rank'!K37</f>
        <v>0</v>
      </c>
      <c r="L43" s="181">
        <f>'calc.rank'!L37</f>
        <v>0</v>
      </c>
      <c r="M43" s="182">
        <f>'calc.rank'!M37</f>
        <v>0</v>
      </c>
      <c r="N43" s="184">
        <f>'calc.rank'!N37</f>
        <v>0</v>
      </c>
      <c r="O43" s="185">
        <f>'calc.rank'!O37</f>
        <v>0</v>
      </c>
      <c r="P43" s="186">
        <f>'calc.rank'!P37</f>
        <v>0</v>
      </c>
      <c r="R43" s="147"/>
      <c r="S43" s="147"/>
      <c r="T43" s="147"/>
      <c r="U43" s="147"/>
      <c r="V43" s="147"/>
      <c r="W43" s="147"/>
      <c r="X43" s="147"/>
      <c r="Y43" s="147"/>
      <c r="Z43" s="147"/>
      <c r="AA43" s="147"/>
    </row>
    <row r="44" spans="1:27" ht="16.149999999999999" customHeight="1" x14ac:dyDescent="0.25"/>
    <row r="45" spans="1:27" ht="16.149999999999999" customHeight="1" x14ac:dyDescent="0.25"/>
    <row r="46" spans="1:27" ht="16.149999999999999" customHeight="1" x14ac:dyDescent="0.25"/>
    <row r="47" spans="1:27" ht="16.149999999999999" customHeight="1" x14ac:dyDescent="0.25"/>
    <row r="48" spans="1:27" ht="16.149999999999999" customHeight="1" x14ac:dyDescent="0.25"/>
    <row r="49" ht="16.149999999999999" customHeight="1" x14ac:dyDescent="0.25"/>
    <row r="50" ht="16.149999999999999" customHeight="1" x14ac:dyDescent="0.25"/>
    <row r="51" ht="16.149999999999999" customHeight="1" x14ac:dyDescent="0.25"/>
    <row r="52" ht="16.149999999999999" customHeight="1" x14ac:dyDescent="0.25"/>
  </sheetData>
  <sheetProtection sheet="1" objects="1" scenarios="1"/>
  <mergeCells count="13">
    <mergeCell ref="A7:A8"/>
    <mergeCell ref="B2:E2"/>
    <mergeCell ref="B3:P3"/>
    <mergeCell ref="E7:G7"/>
    <mergeCell ref="H7:J7"/>
    <mergeCell ref="K7:M7"/>
    <mergeCell ref="N7:P7"/>
    <mergeCell ref="B7:D8"/>
    <mergeCell ref="R1:T2"/>
    <mergeCell ref="F2:H2"/>
    <mergeCell ref="I2:J2"/>
    <mergeCell ref="K2:M2"/>
    <mergeCell ref="B1:P1"/>
  </mergeCells>
  <phoneticPr fontId="41" type="noConversion"/>
  <hyperlinks>
    <hyperlink ref="R1:T2" location="SELEKTION!A1" display="SELEKTION!A1" xr:uid="{CDCD0B54-9CB6-49F0-960A-D8AF1DC2197A}"/>
  </hyperlinks>
  <printOptions horizontalCentered="1" verticalCentered="1"/>
  <pageMargins left="0" right="0" top="0.39370078740157483" bottom="0.59055118110236227" header="0.31496062992125984" footer="0.31496062992125984"/>
  <pageSetup paperSize="9" orientation="portrait" horizontalDpi="4294967293" verticalDpi="4294967293" r:id="rId1"/>
  <headerFooter>
    <oddFooter>&amp;Lall data compiled by Franz Singraber &amp;CPage &amp;P of &amp;N&amp;Rf.singraber@aon.at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E815A-7AF7-4C39-BC3E-858370CCFC27}">
  <sheetPr>
    <tabColor theme="1"/>
  </sheetPr>
  <dimension ref="A1:CA149"/>
  <sheetViews>
    <sheetView showZeros="0" workbookViewId="0">
      <pane ySplit="8" topLeftCell="A9" activePane="bottomLeft" state="frozen"/>
      <selection pane="bottomLeft" activeCell="O22" sqref="O22"/>
    </sheetView>
  </sheetViews>
  <sheetFormatPr baseColWidth="10" defaultRowHeight="15" x14ac:dyDescent="0.25"/>
  <cols>
    <col min="1" max="1" width="4" style="438" bestFit="1" customWidth="1"/>
    <col min="2" max="2" width="6" style="438" bestFit="1" customWidth="1"/>
    <col min="3" max="3" width="6.5703125" style="438" bestFit="1" customWidth="1"/>
    <col min="4" max="4" width="3" style="438" bestFit="1" customWidth="1"/>
    <col min="5" max="5" width="11.42578125" style="438"/>
    <col min="6" max="6" width="35.140625" style="438" customWidth="1"/>
    <col min="7" max="7" width="11.42578125" style="438"/>
    <col min="8" max="8" width="3.85546875" style="438" bestFit="1" customWidth="1"/>
    <col min="9" max="9" width="4.140625" style="438" bestFit="1" customWidth="1"/>
    <col min="10" max="10" width="3.85546875" style="438" bestFit="1" customWidth="1"/>
    <col min="11" max="11" width="3.7109375" style="438" bestFit="1" customWidth="1"/>
    <col min="12" max="12" width="4" style="438" bestFit="1" customWidth="1"/>
    <col min="13" max="14" width="3.7109375" style="438" bestFit="1" customWidth="1"/>
    <col min="15" max="15" width="4" style="438" bestFit="1" customWidth="1"/>
    <col min="16" max="16" width="3.7109375" style="438" bestFit="1" customWidth="1"/>
    <col min="17" max="17" width="3.5703125" style="438" bestFit="1" customWidth="1"/>
    <col min="18" max="18" width="3.85546875" style="438" bestFit="1" customWidth="1"/>
    <col min="19" max="19" width="3.5703125" style="438" bestFit="1" customWidth="1"/>
    <col min="20" max="20" width="7.85546875" style="439" bestFit="1" customWidth="1"/>
    <col min="21" max="22" width="7.7109375" style="439" bestFit="1" customWidth="1"/>
    <col min="23" max="23" width="7.5703125" style="439" bestFit="1" customWidth="1"/>
    <col min="24" max="24" width="11.42578125" style="438"/>
    <col min="25" max="25" width="5.7109375" style="438" bestFit="1" customWidth="1"/>
    <col min="26" max="27" width="5.5703125" style="438" bestFit="1" customWidth="1"/>
    <col min="28" max="28" width="5.7109375" style="438" bestFit="1" customWidth="1"/>
    <col min="29" max="30" width="5.5703125" style="438" bestFit="1" customWidth="1"/>
    <col min="31" max="31" width="5.85546875" style="438" bestFit="1" customWidth="1"/>
    <col min="32" max="33" width="5.7109375" style="438" bestFit="1" customWidth="1"/>
    <col min="34" max="34" width="6.28515625" style="438" bestFit="1" customWidth="1"/>
    <col min="35" max="36" width="6.140625" style="438" bestFit="1" customWidth="1"/>
    <col min="37" max="37" width="6.42578125" style="438" bestFit="1" customWidth="1"/>
    <col min="38" max="39" width="6.28515625" style="438" bestFit="1" customWidth="1"/>
    <col min="40" max="40" width="6.42578125" style="438" bestFit="1" customWidth="1"/>
    <col min="41" max="42" width="6.28515625" style="438" bestFit="1" customWidth="1"/>
    <col min="43" max="43" width="6.140625" style="438" bestFit="1" customWidth="1"/>
    <col min="44" max="45" width="6" style="438" bestFit="1" customWidth="1"/>
    <col min="46" max="46" width="6.140625" style="438" bestFit="1" customWidth="1"/>
    <col min="47" max="48" width="6" style="438" bestFit="1" customWidth="1"/>
    <col min="49" max="49" width="6.28515625" style="438" bestFit="1" customWidth="1"/>
    <col min="50" max="51" width="6.140625" style="438" bestFit="1" customWidth="1"/>
    <col min="52" max="52" width="11.42578125" style="438"/>
    <col min="53" max="53" width="5.28515625" style="438" bestFit="1" customWidth="1"/>
    <col min="54" max="55" width="5.140625" style="438" bestFit="1" customWidth="1"/>
    <col min="56" max="56" width="5.28515625" style="438" bestFit="1" customWidth="1"/>
    <col min="57" max="58" width="5.140625" style="438" bestFit="1" customWidth="1"/>
    <col min="59" max="59" width="5.42578125" style="438" bestFit="1" customWidth="1"/>
    <col min="60" max="61" width="5.28515625" style="438" bestFit="1" customWidth="1"/>
    <col min="62" max="62" width="5.85546875" style="438" bestFit="1" customWidth="1"/>
    <col min="63" max="64" width="5.7109375" style="438" bestFit="1" customWidth="1"/>
    <col min="65" max="65" width="6" style="438" bestFit="1" customWidth="1"/>
    <col min="66" max="67" width="5.85546875" style="438" bestFit="1" customWidth="1"/>
    <col min="68" max="68" width="6" style="438" bestFit="1" customWidth="1"/>
    <col min="69" max="70" width="5.85546875" style="438" bestFit="1" customWidth="1"/>
    <col min="71" max="71" width="5.7109375" style="438" bestFit="1" customWidth="1"/>
    <col min="72" max="73" width="5.5703125" style="438" bestFit="1" customWidth="1"/>
    <col min="74" max="74" width="5.7109375" style="438" bestFit="1" customWidth="1"/>
    <col min="75" max="76" width="5.5703125" style="438" bestFit="1" customWidth="1"/>
    <col min="77" max="77" width="5.85546875" style="438" bestFit="1" customWidth="1"/>
    <col min="78" max="79" width="5.7109375" style="438" bestFit="1" customWidth="1"/>
    <col min="80" max="16384" width="11.42578125" style="438"/>
  </cols>
  <sheetData>
    <row r="1" spans="1:79" x14ac:dyDescent="0.25">
      <c r="Y1" s="440" t="s">
        <v>133</v>
      </c>
      <c r="Z1" s="441" t="s">
        <v>134</v>
      </c>
      <c r="AA1" s="442" t="s">
        <v>135</v>
      </c>
      <c r="AB1" s="440" t="s">
        <v>136</v>
      </c>
      <c r="AC1" s="441" t="s">
        <v>137</v>
      </c>
      <c r="AD1" s="442" t="s">
        <v>138</v>
      </c>
      <c r="AE1" s="440" t="s">
        <v>139</v>
      </c>
      <c r="AF1" s="441" t="s">
        <v>140</v>
      </c>
      <c r="AG1" s="442" t="s">
        <v>141</v>
      </c>
      <c r="AH1" s="440" t="s">
        <v>142</v>
      </c>
      <c r="AI1" s="441" t="s">
        <v>143</v>
      </c>
      <c r="AJ1" s="442" t="s">
        <v>144</v>
      </c>
      <c r="AK1" s="440" t="s">
        <v>145</v>
      </c>
      <c r="AL1" s="441" t="s">
        <v>146</v>
      </c>
      <c r="AM1" s="442" t="s">
        <v>147</v>
      </c>
      <c r="AN1" s="440" t="s">
        <v>148</v>
      </c>
      <c r="AO1" s="441" t="s">
        <v>149</v>
      </c>
      <c r="AP1" s="442" t="s">
        <v>150</v>
      </c>
      <c r="AQ1" s="440" t="s">
        <v>151</v>
      </c>
      <c r="AR1" s="441" t="s">
        <v>152</v>
      </c>
      <c r="AS1" s="442" t="s">
        <v>153</v>
      </c>
      <c r="AT1" s="440" t="s">
        <v>154</v>
      </c>
      <c r="AU1" s="441" t="s">
        <v>155</v>
      </c>
      <c r="AV1" s="442" t="s">
        <v>156</v>
      </c>
      <c r="AW1" s="440" t="s">
        <v>157</v>
      </c>
      <c r="AX1" s="441" t="s">
        <v>159</v>
      </c>
      <c r="AY1" s="443" t="s">
        <v>158</v>
      </c>
      <c r="AZ1" s="404"/>
      <c r="BA1" s="444" t="s">
        <v>170</v>
      </c>
      <c r="BB1" s="445" t="s">
        <v>171</v>
      </c>
      <c r="BC1" s="446" t="s">
        <v>172</v>
      </c>
      <c r="BD1" s="444" t="s">
        <v>173</v>
      </c>
      <c r="BE1" s="445" t="s">
        <v>174</v>
      </c>
      <c r="BF1" s="446" t="s">
        <v>175</v>
      </c>
      <c r="BG1" s="444" t="s">
        <v>176</v>
      </c>
      <c r="BH1" s="445" t="s">
        <v>177</v>
      </c>
      <c r="BI1" s="446" t="s">
        <v>178</v>
      </c>
      <c r="BJ1" s="444" t="s">
        <v>179</v>
      </c>
      <c r="BK1" s="445" t="s">
        <v>180</v>
      </c>
      <c r="BL1" s="446" t="s">
        <v>181</v>
      </c>
      <c r="BM1" s="444" t="s">
        <v>182</v>
      </c>
      <c r="BN1" s="445" t="s">
        <v>183</v>
      </c>
      <c r="BO1" s="446" t="s">
        <v>184</v>
      </c>
      <c r="BP1" s="444" t="s">
        <v>185</v>
      </c>
      <c r="BQ1" s="445" t="s">
        <v>186</v>
      </c>
      <c r="BR1" s="446" t="s">
        <v>187</v>
      </c>
      <c r="BS1" s="444" t="s">
        <v>188</v>
      </c>
      <c r="BT1" s="445" t="s">
        <v>189</v>
      </c>
      <c r="BU1" s="446" t="s">
        <v>190</v>
      </c>
      <c r="BV1" s="444" t="s">
        <v>191</v>
      </c>
      <c r="BW1" s="445" t="s">
        <v>192</v>
      </c>
      <c r="BX1" s="446" t="s">
        <v>193</v>
      </c>
      <c r="BY1" s="444" t="s">
        <v>194</v>
      </c>
      <c r="BZ1" s="445" t="s">
        <v>195</v>
      </c>
      <c r="CA1" s="447" t="s">
        <v>196</v>
      </c>
    </row>
    <row r="2" spans="1:79" x14ac:dyDescent="0.25">
      <c r="F2" s="448" t="str">
        <f>G2&amp;"."&amp;1</f>
        <v>0.1</v>
      </c>
      <c r="G2" s="448">
        <f>SELEKTION!$D$10</f>
        <v>0</v>
      </c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9"/>
      <c r="U2" s="449"/>
      <c r="V2" s="449"/>
      <c r="W2" s="449"/>
      <c r="X2" s="448"/>
      <c r="Y2" s="448" t="str">
        <f>IF(ISERROR(VLOOKUP($F2,'enter-data'!$A$7:$BI$94,7,FALSE))," ",VLOOKUP($F2,'enter-data'!$A$7:$BI$94,7,FALSE))</f>
        <v xml:space="preserve"> </v>
      </c>
      <c r="Z2" s="448" t="str">
        <f>IF(ISERROR(VLOOKUP($F2,'enter-data'!$A$7:$BI$94,8,FALSE))," ",VLOOKUP($F2,'enter-data'!$A$7:$BI$94,8,FALSE))</f>
        <v xml:space="preserve"> </v>
      </c>
      <c r="AA2" s="448" t="str">
        <f>IF(ISERROR(VLOOKUP($F2,'enter-data'!$A$7:$BI$94,9,FALSE))," ",VLOOKUP($F2,'enter-data'!$A$7:$BI$94,9,FALSE))</f>
        <v xml:space="preserve"> </v>
      </c>
      <c r="AB2" s="448" t="str">
        <f>IF(ISERROR(VLOOKUP($F2,'enter-data'!$A$7:$BI$94,10,FALSE))," ",VLOOKUP($F2,'enter-data'!$A$7:$BI$94,10,FALSE))</f>
        <v xml:space="preserve"> </v>
      </c>
      <c r="AC2" s="448" t="str">
        <f>IF(ISERROR(VLOOKUP($F2,'enter-data'!$A$7:$BI$94,11,FALSE))," ",VLOOKUP($F2,'enter-data'!$A$7:$BI$94,11,FALSE))</f>
        <v xml:space="preserve"> </v>
      </c>
      <c r="AD2" s="448" t="str">
        <f>IF(ISERROR(VLOOKUP($F2,'enter-data'!$A$7:$BI$94,12,FALSE))," ",VLOOKUP($F2,'enter-data'!$A$7:$BI$94,12,FALSE))</f>
        <v xml:space="preserve"> </v>
      </c>
      <c r="AE2" s="448" t="str">
        <f>IF(ISERROR(VLOOKUP($F2,'enter-data'!$A$7:$BI$94,13,FALSE))," ",VLOOKUP($F2,'enter-data'!$A$7:$BI$94,13,FALSE))</f>
        <v xml:space="preserve"> </v>
      </c>
      <c r="AF2" s="448" t="str">
        <f>IF(ISERROR(VLOOKUP($F2,'enter-data'!$A$7:$BI$94,14,FALSE))," ",VLOOKUP($F2,'enter-data'!$A$7:$BI$94,14,FALSE))</f>
        <v xml:space="preserve"> </v>
      </c>
      <c r="AG2" s="448" t="str">
        <f>IF(ISERROR(VLOOKUP($F2,'enter-data'!$A$7:$BI$94,15,FALSE))," ",VLOOKUP($F2,'enter-data'!$A$7:$BI$94,15,FALSE))</f>
        <v xml:space="preserve"> </v>
      </c>
      <c r="AH2" s="448" t="str">
        <f>IF(ISERROR(VLOOKUP($F2,'enter-data'!$A$7:$BI$94,16,FALSE))," ",VLOOKUP($F2,'enter-data'!$A$7:$BI$94,16,FALSE))</f>
        <v xml:space="preserve"> </v>
      </c>
      <c r="AI2" s="448" t="str">
        <f>IF(ISERROR(VLOOKUP($F2,'enter-data'!$A$7:$BI$94,17,FALSE))," ",VLOOKUP($F2,'enter-data'!$A$7:$BI$94,17,FALSE))</f>
        <v xml:space="preserve"> </v>
      </c>
      <c r="AJ2" s="448" t="str">
        <f>IF(ISERROR(VLOOKUP($F2,'enter-data'!$A$7:$BI$94,18,FALSE))," ",VLOOKUP($F2,'enter-data'!$A$7:$BI$94,18,FALSE))</f>
        <v xml:space="preserve"> </v>
      </c>
      <c r="AK2" s="448" t="str">
        <f>IF(ISERROR(VLOOKUP($F2,'enter-data'!$A$7:$BI$94,19,FALSE))," ",VLOOKUP($F2,'enter-data'!$A$7:$BI$94,19,FALSE))</f>
        <v xml:space="preserve"> </v>
      </c>
      <c r="AL2" s="448" t="str">
        <f>IF(ISERROR(VLOOKUP($F2,'enter-data'!$A$7:$BI$94,20,FALSE))," ",VLOOKUP($F2,'enter-data'!$A$7:$BI$94,20,FALSE))</f>
        <v xml:space="preserve"> </v>
      </c>
      <c r="AM2" s="448" t="str">
        <f>IF(ISERROR(VLOOKUP($F2,'enter-data'!$A$7:$BI$94,21,FALSE))," ",VLOOKUP($F2,'enter-data'!$A$7:$BI$94,21,FALSE))</f>
        <v xml:space="preserve"> </v>
      </c>
      <c r="AN2" s="448" t="str">
        <f>IF(ISERROR(VLOOKUP($F2,'enter-data'!$A$7:$BI$94,22,FALSE))," ",VLOOKUP($F2,'enter-data'!$A$7:$BI$94,22,FALSE))</f>
        <v xml:space="preserve"> </v>
      </c>
      <c r="AO2" s="448" t="str">
        <f>IF(ISERROR(VLOOKUP($F2,'enter-data'!$A$7:$BI$94,23,FALSE))," ",VLOOKUP($F2,'enter-data'!$A$7:$BI$94,23,FALSE))</f>
        <v xml:space="preserve"> </v>
      </c>
      <c r="AP2" s="448" t="str">
        <f>IF(ISERROR(VLOOKUP($F2,'enter-data'!$A$7:$BI$94,24,FALSE))," ",VLOOKUP($F2,'enter-data'!$A$7:$BI$94,24,FALSE))</f>
        <v xml:space="preserve"> </v>
      </c>
      <c r="AQ2" s="448" t="str">
        <f>IF(ISERROR(VLOOKUP($F2,'enter-data'!$A$7:$BI$94,25,FALSE))," ",VLOOKUP($F2,'enter-data'!$A$7:$BI$94,25,FALSE))</f>
        <v xml:space="preserve"> </v>
      </c>
      <c r="AR2" s="448" t="str">
        <f>IF(ISERROR(VLOOKUP($F2,'enter-data'!$A$7:$BI$94,26,FALSE))," ",VLOOKUP($F2,'enter-data'!$A$7:$BI$94,26,FALSE))</f>
        <v xml:space="preserve"> </v>
      </c>
      <c r="AS2" s="448" t="str">
        <f>IF(ISERROR(VLOOKUP($F2,'enter-data'!$A$7:$BI$94,27,FALSE))," ",VLOOKUP($F2,'enter-data'!$A$7:$BI$94,27,FALSE))</f>
        <v xml:space="preserve"> </v>
      </c>
      <c r="AT2" s="448" t="str">
        <f>IF(ISERROR(VLOOKUP($F2,'enter-data'!$A$7:$BI$94,28,FALSE))," ",VLOOKUP($F2,'enter-data'!$A$7:$BI$94,28,FALSE))</f>
        <v xml:space="preserve"> </v>
      </c>
      <c r="AU2" s="448" t="str">
        <f>IF(ISERROR(VLOOKUP($F2,'enter-data'!$A$7:$BI$94,29,FALSE))," ",VLOOKUP($F2,'enter-data'!$A$7:$BI$94,29,FALSE))</f>
        <v xml:space="preserve"> </v>
      </c>
      <c r="AV2" s="448" t="str">
        <f>IF(ISERROR(VLOOKUP($F2,'enter-data'!$A$7:$BI$94,30,FALSE))," ",VLOOKUP($F2,'enter-data'!$A$7:$BI$94,30,FALSE))</f>
        <v xml:space="preserve"> </v>
      </c>
      <c r="AW2" s="448" t="str">
        <f>IF(ISERROR(VLOOKUP($F2,'enter-data'!$A$7:$BI$94,31,FALSE))," ",VLOOKUP($F2,'enter-data'!$A$7:$BI$94,31,FALSE))</f>
        <v xml:space="preserve"> </v>
      </c>
      <c r="AX2" s="448" t="str">
        <f>IF(ISERROR(VLOOKUP($F2,'enter-data'!$A$7:$BI$94,32,FALSE))," ",VLOOKUP($F2,'enter-data'!$A$7:$BI$94,32,FALSE))</f>
        <v xml:space="preserve"> </v>
      </c>
      <c r="AY2" s="448" t="str">
        <f>IF(ISERROR(VLOOKUP($F2,'enter-data'!$A$7:$BI$94,33,FALSE))," ",VLOOKUP($F2,'enter-data'!$A$7:$BI$94,33,FALSE))</f>
        <v xml:space="preserve"> </v>
      </c>
      <c r="AZ2" s="448"/>
      <c r="BA2" s="448" t="str">
        <f>IF(ISERROR(VLOOKUP($F2,'enter-data'!$A$7:$BI$94,35,FALSE))," ",VLOOKUP($F2,'enter-data'!$A$7:$BI$94,35,FALSE))</f>
        <v xml:space="preserve"> </v>
      </c>
      <c r="BB2" s="448" t="str">
        <f>IF(ISERROR(VLOOKUP($F2,'enter-data'!$A$7:$BI$94,36,FALSE))," ",VLOOKUP($F2,'enter-data'!$A$7:$BI$94,36,FALSE))</f>
        <v xml:space="preserve"> </v>
      </c>
      <c r="BC2" s="448" t="str">
        <f>IF(ISERROR(VLOOKUP($F2,'enter-data'!$A$7:$BI$94,37,FALSE))," ",VLOOKUP($F2,'enter-data'!$A$7:$BI$94,37,FALSE))</f>
        <v xml:space="preserve"> </v>
      </c>
      <c r="BD2" s="448" t="str">
        <f>IF(ISERROR(VLOOKUP($F2,'enter-data'!$A$7:$BI$94,38,FALSE))," ",VLOOKUP($F2,'enter-data'!$A$7:$BI$94,38,FALSE))</f>
        <v xml:space="preserve"> </v>
      </c>
      <c r="BE2" s="448" t="str">
        <f>IF(ISERROR(VLOOKUP($F2,'enter-data'!$A$7:$BI$94,39,FALSE))," ",VLOOKUP($F2,'enter-data'!$A$7:$BI$94,39,FALSE))</f>
        <v xml:space="preserve"> </v>
      </c>
      <c r="BF2" s="448" t="str">
        <f>IF(ISERROR(VLOOKUP($F2,'enter-data'!$A$7:$BI$94,40,FALSE))," ",VLOOKUP($F2,'enter-data'!$A$7:$BI$94,40,FALSE))</f>
        <v xml:space="preserve"> </v>
      </c>
      <c r="BG2" s="448" t="str">
        <f>IF(ISERROR(VLOOKUP($F2,'enter-data'!$A$7:$BI$94,41,FALSE))," ",VLOOKUP($F2,'enter-data'!$A$7:$BI$94,41,FALSE))</f>
        <v xml:space="preserve"> </v>
      </c>
      <c r="BH2" s="448" t="str">
        <f>IF(ISERROR(VLOOKUP($F2,'enter-data'!$A$7:$BI$94,42,FALSE))," ",VLOOKUP($F2,'enter-data'!$A$7:$BI$94,42,FALSE))</f>
        <v xml:space="preserve"> </v>
      </c>
      <c r="BI2" s="448" t="str">
        <f>IF(ISERROR(VLOOKUP($F2,'enter-data'!$A$7:$BI$94,43,FALSE))," ",VLOOKUP($F2,'enter-data'!$A$7:$BI$94,43,FALSE))</f>
        <v xml:space="preserve"> </v>
      </c>
      <c r="BJ2" s="448" t="str">
        <f>IF(ISERROR(VLOOKUP($F2,'enter-data'!$A$7:$BI$94,44,FALSE))," ",VLOOKUP($F2,'enter-data'!$A$7:$BI$94,44,FALSE))</f>
        <v xml:space="preserve"> </v>
      </c>
      <c r="BK2" s="448" t="str">
        <f>IF(ISERROR(VLOOKUP($F2,'enter-data'!$A$7:$BI$94,45,FALSE))," ",VLOOKUP($F2,'enter-data'!$A$7:$BI$94,45,FALSE))</f>
        <v xml:space="preserve"> </v>
      </c>
      <c r="BL2" s="448" t="str">
        <f>IF(ISERROR(VLOOKUP($F2,'enter-data'!$A$7:$BI$94,46,FALSE))," ",VLOOKUP($F2,'enter-data'!$A$7:$BI$94,46,FALSE))</f>
        <v xml:space="preserve"> </v>
      </c>
      <c r="BM2" s="448" t="str">
        <f>IF(ISERROR(VLOOKUP($F2,'enter-data'!$A$7:$BI$94,47,FALSE))," ",VLOOKUP($F2,'enter-data'!$A$7:$BI$94,47,FALSE))</f>
        <v xml:space="preserve"> </v>
      </c>
      <c r="BN2" s="448" t="str">
        <f>IF(ISERROR(VLOOKUP($F2,'enter-data'!$A$7:$BI$94,48,FALSE))," ",VLOOKUP($F2,'enter-data'!$A$7:$BI$94,48,FALSE))</f>
        <v xml:space="preserve"> </v>
      </c>
      <c r="BO2" s="448" t="str">
        <f>IF(ISERROR(VLOOKUP($F2,'enter-data'!$A$7:$BI$94,49,FALSE))," ",VLOOKUP($F2,'enter-data'!$A$7:$BI$94,49,FALSE))</f>
        <v xml:space="preserve"> </v>
      </c>
      <c r="BP2" s="448" t="str">
        <f>IF(ISERROR(VLOOKUP($F2,'enter-data'!$A$7:$BI$94,50,FALSE))," ",VLOOKUP($F2,'enter-data'!$A$7:$BI$94,50,FALSE))</f>
        <v xml:space="preserve"> </v>
      </c>
      <c r="BQ2" s="448" t="str">
        <f>IF(ISERROR(VLOOKUP($F2,'enter-data'!$A$7:$BI$94,51,FALSE))," ",VLOOKUP($F2,'enter-data'!$A$7:$BI$94,51,FALSE))</f>
        <v xml:space="preserve"> </v>
      </c>
      <c r="BR2" s="448" t="str">
        <f>IF(ISERROR(VLOOKUP($F2,'enter-data'!$A$7:$BI$94,52,FALSE))," ",VLOOKUP($F2,'enter-data'!$A$7:$BI$94,52,FALSE))</f>
        <v xml:space="preserve"> </v>
      </c>
      <c r="BS2" s="448" t="str">
        <f>IF(ISERROR(VLOOKUP($F2,'enter-data'!$A$7:$BI$94,53,FALSE))," ",VLOOKUP($F2,'enter-data'!$A$7:$BI$94,53,FALSE))</f>
        <v xml:space="preserve"> </v>
      </c>
      <c r="BT2" s="448" t="str">
        <f>IF(ISERROR(VLOOKUP($F2,'enter-data'!$A$7:$BI$94,54,FALSE))," ",VLOOKUP($F2,'enter-data'!$A$7:$BI$94,54,FALSE))</f>
        <v xml:space="preserve"> </v>
      </c>
      <c r="BU2" s="448" t="str">
        <f>IF(ISERROR(VLOOKUP($F2,'enter-data'!$A$7:$BI$94,55,FALSE))," ",VLOOKUP($F2,'enter-data'!$A$7:$BI$94,55,FALSE))</f>
        <v xml:space="preserve"> </v>
      </c>
      <c r="BV2" s="448" t="str">
        <f>IF(ISERROR(VLOOKUP($F2,'enter-data'!$A$7:$BI$94,56,FALSE))," ",VLOOKUP($F2,'enter-data'!$A$7:$BI$94,56,FALSE))</f>
        <v xml:space="preserve"> </v>
      </c>
      <c r="BW2" s="448" t="str">
        <f>IF(ISERROR(VLOOKUP($F2,'enter-data'!$A$7:$BI$94,57,FALSE))," ",VLOOKUP($F2,'enter-data'!$A$7:$BI$94,57,FALSE))</f>
        <v xml:space="preserve"> </v>
      </c>
      <c r="BX2" s="448" t="str">
        <f>IF(ISERROR(VLOOKUP($F2,'enter-data'!$A$7:$BI$94,58,FALSE))," ",VLOOKUP($F2,'enter-data'!$A$7:$BI$94,58,FALSE))</f>
        <v xml:space="preserve"> </v>
      </c>
      <c r="BY2" s="448" t="str">
        <f>IF(ISERROR(VLOOKUP($F2,'enter-data'!$A$7:$BI$94,59,FALSE))," ",VLOOKUP($F2,'enter-data'!$A$7:$BI$94,59,FALSE))</f>
        <v xml:space="preserve"> </v>
      </c>
      <c r="BZ2" s="448" t="str">
        <f>IF(ISERROR(VLOOKUP($F2,'enter-data'!$A$7:$BI$94,60,FALSE))," ",VLOOKUP($F2,'enter-data'!$A$7:$BI$94,60,FALSE))</f>
        <v xml:space="preserve"> </v>
      </c>
      <c r="CA2" s="448" t="str">
        <f>IF(ISERROR(VLOOKUP($F2,'enter-data'!$A$7:$BI$94,61,FALSE))," ",VLOOKUP($F2,'enter-data'!$A$7:$BI$94,61,FALSE))</f>
        <v xml:space="preserve"> </v>
      </c>
    </row>
    <row r="3" spans="1:79" x14ac:dyDescent="0.25">
      <c r="F3" s="448" t="str">
        <f>G3&amp;"."&amp;2</f>
        <v>0.2</v>
      </c>
      <c r="G3" s="448">
        <f>SELEKTION!$D$10</f>
        <v>0</v>
      </c>
      <c r="H3" s="448"/>
      <c r="I3" s="448"/>
      <c r="J3" s="448"/>
      <c r="K3" s="448"/>
      <c r="L3" s="448"/>
      <c r="M3" s="448"/>
      <c r="N3" s="448"/>
      <c r="O3" s="448"/>
      <c r="P3" s="448"/>
      <c r="Q3" s="448"/>
      <c r="R3" s="448"/>
      <c r="S3" s="448"/>
      <c r="T3" s="449"/>
      <c r="U3" s="449"/>
      <c r="V3" s="449"/>
      <c r="W3" s="449"/>
      <c r="X3" s="448"/>
      <c r="Y3" s="448" t="str">
        <f>IF(ISERROR(VLOOKUP($F3,'enter-data'!$A$7:$BI$94,7,FALSE))," ",VLOOKUP($F3,'enter-data'!$A$7:$BI$94,7,FALSE))</f>
        <v xml:space="preserve"> </v>
      </c>
      <c r="Z3" s="448" t="str">
        <f>IF(ISERROR(VLOOKUP($F3,'enter-data'!$A$7:$BI$94,8,FALSE))," ",VLOOKUP($F3,'enter-data'!$A$7:$BI$94,8,FALSE))</f>
        <v xml:space="preserve"> </v>
      </c>
      <c r="AA3" s="448" t="str">
        <f>IF(ISERROR(VLOOKUP($F3,'enter-data'!$A$7:$BI$94,9,FALSE))," ",VLOOKUP($F3,'enter-data'!$A$7:$BI$94,9,FALSE))</f>
        <v xml:space="preserve"> </v>
      </c>
      <c r="AB3" s="448" t="str">
        <f>IF(ISERROR(VLOOKUP($F3,'enter-data'!$A$7:$BI$94,10,FALSE))," ",VLOOKUP($F3,'enter-data'!$A$7:$BI$94,10,FALSE))</f>
        <v xml:space="preserve"> </v>
      </c>
      <c r="AC3" s="448" t="str">
        <f>IF(ISERROR(VLOOKUP($F3,'enter-data'!$A$7:$BI$94,11,FALSE))," ",VLOOKUP($F3,'enter-data'!$A$7:$BI$94,11,FALSE))</f>
        <v xml:space="preserve"> </v>
      </c>
      <c r="AD3" s="448" t="str">
        <f>IF(ISERROR(VLOOKUP($F3,'enter-data'!$A$7:$BI$94,12,FALSE))," ",VLOOKUP($F3,'enter-data'!$A$7:$BI$94,12,FALSE))</f>
        <v xml:space="preserve"> </v>
      </c>
      <c r="AE3" s="448" t="str">
        <f>IF(ISERROR(VLOOKUP($F3,'enter-data'!$A$7:$BI$94,13,FALSE))," ",VLOOKUP($F3,'enter-data'!$A$7:$BI$94,13,FALSE))</f>
        <v xml:space="preserve"> </v>
      </c>
      <c r="AF3" s="448" t="str">
        <f>IF(ISERROR(VLOOKUP($F3,'enter-data'!$A$7:$BI$94,14,FALSE))," ",VLOOKUP($F3,'enter-data'!$A$7:$BI$94,14,FALSE))</f>
        <v xml:space="preserve"> </v>
      </c>
      <c r="AG3" s="448" t="str">
        <f>IF(ISERROR(VLOOKUP($F3,'enter-data'!$A$7:$BI$94,15,FALSE))," ",VLOOKUP($F3,'enter-data'!$A$7:$BI$94,15,FALSE))</f>
        <v xml:space="preserve"> </v>
      </c>
      <c r="AH3" s="448" t="str">
        <f>IF(ISERROR(VLOOKUP($F3,'enter-data'!$A$7:$BI$94,16,FALSE))," ",VLOOKUP($F3,'enter-data'!$A$7:$BI$94,16,FALSE))</f>
        <v xml:space="preserve"> </v>
      </c>
      <c r="AI3" s="448" t="str">
        <f>IF(ISERROR(VLOOKUP($F3,'enter-data'!$A$7:$BI$94,17,FALSE))," ",VLOOKUP($F3,'enter-data'!$A$7:$BI$94,17,FALSE))</f>
        <v xml:space="preserve"> </v>
      </c>
      <c r="AJ3" s="448" t="str">
        <f>IF(ISERROR(VLOOKUP($F3,'enter-data'!$A$7:$BI$94,18,FALSE))," ",VLOOKUP($F3,'enter-data'!$A$7:$BI$94,18,FALSE))</f>
        <v xml:space="preserve"> </v>
      </c>
      <c r="AK3" s="448" t="str">
        <f>IF(ISERROR(VLOOKUP($F3,'enter-data'!$A$7:$BI$94,19,FALSE))," ",VLOOKUP($F3,'enter-data'!$A$7:$BI$94,19,FALSE))</f>
        <v xml:space="preserve"> </v>
      </c>
      <c r="AL3" s="448" t="str">
        <f>IF(ISERROR(VLOOKUP($F3,'enter-data'!$A$7:$BI$94,20,FALSE))," ",VLOOKUP($F3,'enter-data'!$A$7:$BI$94,20,FALSE))</f>
        <v xml:space="preserve"> </v>
      </c>
      <c r="AM3" s="448" t="str">
        <f>IF(ISERROR(VLOOKUP($F3,'enter-data'!$A$7:$BI$94,21,FALSE))," ",VLOOKUP($F3,'enter-data'!$A$7:$BI$94,21,FALSE))</f>
        <v xml:space="preserve"> </v>
      </c>
      <c r="AN3" s="448" t="str">
        <f>IF(ISERROR(VLOOKUP($F3,'enter-data'!$A$7:$BI$94,22,FALSE))," ",VLOOKUP($F3,'enter-data'!$A$7:$BI$94,22,FALSE))</f>
        <v xml:space="preserve"> </v>
      </c>
      <c r="AO3" s="448" t="str">
        <f>IF(ISERROR(VLOOKUP($F3,'enter-data'!$A$7:$BI$94,23,FALSE))," ",VLOOKUP($F3,'enter-data'!$A$7:$BI$94,23,FALSE))</f>
        <v xml:space="preserve"> </v>
      </c>
      <c r="AP3" s="448" t="str">
        <f>IF(ISERROR(VLOOKUP($F3,'enter-data'!$A$7:$BI$94,24,FALSE))," ",VLOOKUP($F3,'enter-data'!$A$7:$BI$94,24,FALSE))</f>
        <v xml:space="preserve"> </v>
      </c>
      <c r="AQ3" s="448" t="str">
        <f>IF(ISERROR(VLOOKUP($F3,'enter-data'!$A$7:$BI$94,25,FALSE))," ",VLOOKUP($F3,'enter-data'!$A$7:$BI$94,25,FALSE))</f>
        <v xml:space="preserve"> </v>
      </c>
      <c r="AR3" s="448" t="str">
        <f>IF(ISERROR(VLOOKUP($F3,'enter-data'!$A$7:$BI$94,26,FALSE))," ",VLOOKUP($F3,'enter-data'!$A$7:$BI$94,26,FALSE))</f>
        <v xml:space="preserve"> </v>
      </c>
      <c r="AS3" s="448" t="str">
        <f>IF(ISERROR(VLOOKUP($F3,'enter-data'!$A$7:$BI$94,27,FALSE))," ",VLOOKUP($F3,'enter-data'!$A$7:$BI$94,27,FALSE))</f>
        <v xml:space="preserve"> </v>
      </c>
      <c r="AT3" s="448" t="str">
        <f>IF(ISERROR(VLOOKUP($F3,'enter-data'!$A$7:$BI$94,28,FALSE))," ",VLOOKUP($F3,'enter-data'!$A$7:$BI$94,28,FALSE))</f>
        <v xml:space="preserve"> </v>
      </c>
      <c r="AU3" s="448" t="str">
        <f>IF(ISERROR(VLOOKUP($F3,'enter-data'!$A$7:$BI$94,29,FALSE))," ",VLOOKUP($F3,'enter-data'!$A$7:$BI$94,29,FALSE))</f>
        <v xml:space="preserve"> </v>
      </c>
      <c r="AV3" s="448" t="str">
        <f>IF(ISERROR(VLOOKUP($F3,'enter-data'!$A$7:$BI$94,30,FALSE))," ",VLOOKUP($F3,'enter-data'!$A$7:$BI$94,30,FALSE))</f>
        <v xml:space="preserve"> </v>
      </c>
      <c r="AW3" s="448" t="str">
        <f>IF(ISERROR(VLOOKUP($F3,'enter-data'!$A$7:$BI$94,31,FALSE))," ",VLOOKUP($F3,'enter-data'!$A$7:$BI$94,31,FALSE))</f>
        <v xml:space="preserve"> </v>
      </c>
      <c r="AX3" s="448" t="str">
        <f>IF(ISERROR(VLOOKUP($F3,'enter-data'!$A$7:$BI$94,32,FALSE))," ",VLOOKUP($F3,'enter-data'!$A$7:$BI$94,32,FALSE))</f>
        <v xml:space="preserve"> </v>
      </c>
      <c r="AY3" s="448" t="str">
        <f>IF(ISERROR(VLOOKUP($F3,'enter-data'!$A$7:$BI$94,33,FALSE))," ",VLOOKUP($F3,'enter-data'!$A$7:$BI$94,33,FALSE))</f>
        <v xml:space="preserve"> </v>
      </c>
      <c r="AZ3" s="448"/>
      <c r="BA3" s="448" t="str">
        <f>IF(ISERROR(VLOOKUP($F3,'enter-data'!$A$7:$BI$94,35,FALSE))," ",VLOOKUP($F3,'enter-data'!$A$7:$BI$94,35,FALSE))</f>
        <v xml:space="preserve"> </v>
      </c>
      <c r="BB3" s="448" t="str">
        <f>IF(ISERROR(VLOOKUP($F3,'enter-data'!$A$7:$BI$94,36,FALSE))," ",VLOOKUP($F3,'enter-data'!$A$7:$BI$94,36,FALSE))</f>
        <v xml:space="preserve"> </v>
      </c>
      <c r="BC3" s="448" t="str">
        <f>IF(ISERROR(VLOOKUP($F3,'enter-data'!$A$7:$BI$94,37,FALSE))," ",VLOOKUP($F3,'enter-data'!$A$7:$BI$94,37,FALSE))</f>
        <v xml:space="preserve"> </v>
      </c>
      <c r="BD3" s="448" t="str">
        <f>IF(ISERROR(VLOOKUP($F3,'enter-data'!$A$7:$BI$94,38,FALSE))," ",VLOOKUP($F3,'enter-data'!$A$7:$BI$94,38,FALSE))</f>
        <v xml:space="preserve"> </v>
      </c>
      <c r="BE3" s="448" t="str">
        <f>IF(ISERROR(VLOOKUP($F3,'enter-data'!$A$7:$BI$94,39,FALSE))," ",VLOOKUP($F3,'enter-data'!$A$7:$BI$94,39,FALSE))</f>
        <v xml:space="preserve"> </v>
      </c>
      <c r="BF3" s="448" t="str">
        <f>IF(ISERROR(VLOOKUP($F3,'enter-data'!$A$7:$BI$94,40,FALSE))," ",VLOOKUP($F3,'enter-data'!$A$7:$BI$94,40,FALSE))</f>
        <v xml:space="preserve"> </v>
      </c>
      <c r="BG3" s="448" t="str">
        <f>IF(ISERROR(VLOOKUP($F3,'enter-data'!$A$7:$BI$94,41,FALSE))," ",VLOOKUP($F3,'enter-data'!$A$7:$BI$94,41,FALSE))</f>
        <v xml:space="preserve"> </v>
      </c>
      <c r="BH3" s="448" t="str">
        <f>IF(ISERROR(VLOOKUP($F3,'enter-data'!$A$7:$BI$94,42,FALSE))," ",VLOOKUP($F3,'enter-data'!$A$7:$BI$94,42,FALSE))</f>
        <v xml:space="preserve"> </v>
      </c>
      <c r="BI3" s="448" t="str">
        <f>IF(ISERROR(VLOOKUP($F3,'enter-data'!$A$7:$BI$94,43,FALSE))," ",VLOOKUP($F3,'enter-data'!$A$7:$BI$94,43,FALSE))</f>
        <v xml:space="preserve"> </v>
      </c>
      <c r="BJ3" s="448" t="str">
        <f>IF(ISERROR(VLOOKUP($F3,'enter-data'!$A$7:$BI$94,44,FALSE))," ",VLOOKUP($F3,'enter-data'!$A$7:$BI$94,44,FALSE))</f>
        <v xml:space="preserve"> </v>
      </c>
      <c r="BK3" s="448" t="str">
        <f>IF(ISERROR(VLOOKUP($F3,'enter-data'!$A$7:$BI$94,45,FALSE))," ",VLOOKUP($F3,'enter-data'!$A$7:$BI$94,45,FALSE))</f>
        <v xml:space="preserve"> </v>
      </c>
      <c r="BL3" s="448" t="str">
        <f>IF(ISERROR(VLOOKUP($F3,'enter-data'!$A$7:$BI$94,46,FALSE))," ",VLOOKUP($F3,'enter-data'!$A$7:$BI$94,46,FALSE))</f>
        <v xml:space="preserve"> </v>
      </c>
      <c r="BM3" s="448" t="str">
        <f>IF(ISERROR(VLOOKUP($F3,'enter-data'!$A$7:$BI$94,47,FALSE))," ",VLOOKUP($F3,'enter-data'!$A$7:$BI$94,47,FALSE))</f>
        <v xml:space="preserve"> </v>
      </c>
      <c r="BN3" s="448" t="str">
        <f>IF(ISERROR(VLOOKUP($F3,'enter-data'!$A$7:$BI$94,48,FALSE))," ",VLOOKUP($F3,'enter-data'!$A$7:$BI$94,48,FALSE))</f>
        <v xml:space="preserve"> </v>
      </c>
      <c r="BO3" s="448" t="str">
        <f>IF(ISERROR(VLOOKUP($F3,'enter-data'!$A$7:$BI$94,49,FALSE))," ",VLOOKUP($F3,'enter-data'!$A$7:$BI$94,49,FALSE))</f>
        <v xml:space="preserve"> </v>
      </c>
      <c r="BP3" s="448" t="str">
        <f>IF(ISERROR(VLOOKUP($F3,'enter-data'!$A$7:$BI$94,50,FALSE))," ",VLOOKUP($F3,'enter-data'!$A$7:$BI$94,50,FALSE))</f>
        <v xml:space="preserve"> </v>
      </c>
      <c r="BQ3" s="448" t="str">
        <f>IF(ISERROR(VLOOKUP($F3,'enter-data'!$A$7:$BI$94,51,FALSE))," ",VLOOKUP($F3,'enter-data'!$A$7:$BI$94,51,FALSE))</f>
        <v xml:space="preserve"> </v>
      </c>
      <c r="BR3" s="448" t="str">
        <f>IF(ISERROR(VLOOKUP($F3,'enter-data'!$A$7:$BI$94,52,FALSE))," ",VLOOKUP($F3,'enter-data'!$A$7:$BI$94,52,FALSE))</f>
        <v xml:space="preserve"> </v>
      </c>
      <c r="BS3" s="448" t="str">
        <f>IF(ISERROR(VLOOKUP($F3,'enter-data'!$A$7:$BI$94,53,FALSE))," ",VLOOKUP($F3,'enter-data'!$A$7:$BI$94,53,FALSE))</f>
        <v xml:space="preserve"> </v>
      </c>
      <c r="BT3" s="448" t="str">
        <f>IF(ISERROR(VLOOKUP($F3,'enter-data'!$A$7:$BI$94,54,FALSE))," ",VLOOKUP($F3,'enter-data'!$A$7:$BI$94,54,FALSE))</f>
        <v xml:space="preserve"> </v>
      </c>
      <c r="BU3" s="448" t="str">
        <f>IF(ISERROR(VLOOKUP($F3,'enter-data'!$A$7:$BI$94,55,FALSE))," ",VLOOKUP($F3,'enter-data'!$A$7:$BI$94,55,FALSE))</f>
        <v xml:space="preserve"> </v>
      </c>
      <c r="BV3" s="448" t="str">
        <f>IF(ISERROR(VLOOKUP($F3,'enter-data'!$A$7:$BI$94,56,FALSE))," ",VLOOKUP($F3,'enter-data'!$A$7:$BI$94,56,FALSE))</f>
        <v xml:space="preserve"> </v>
      </c>
      <c r="BW3" s="448" t="str">
        <f>IF(ISERROR(VLOOKUP($F3,'enter-data'!$A$7:$BI$94,57,FALSE))," ",VLOOKUP($F3,'enter-data'!$A$7:$BI$94,57,FALSE))</f>
        <v xml:space="preserve"> </v>
      </c>
      <c r="BX3" s="448" t="str">
        <f>IF(ISERROR(VLOOKUP($F3,'enter-data'!$A$7:$BI$94,58,FALSE))," ",VLOOKUP($F3,'enter-data'!$A$7:$BI$94,58,FALSE))</f>
        <v xml:space="preserve"> </v>
      </c>
      <c r="BY3" s="448" t="str">
        <f>IF(ISERROR(VLOOKUP($F3,'enter-data'!$A$7:$BI$94,59,FALSE))," ",VLOOKUP($F3,'enter-data'!$A$7:$BI$94,59,FALSE))</f>
        <v xml:space="preserve"> </v>
      </c>
      <c r="BZ3" s="448" t="str">
        <f>IF(ISERROR(VLOOKUP($F3,'enter-data'!$A$7:$BI$94,60,FALSE))," ",VLOOKUP($F3,'enter-data'!$A$7:$BI$94,60,FALSE))</f>
        <v xml:space="preserve"> </v>
      </c>
      <c r="CA3" s="448" t="str">
        <f>IF(ISERROR(VLOOKUP($F3,'enter-data'!$A$7:$BI$94,61,FALSE))," ",VLOOKUP($F3,'enter-data'!$A$7:$BI$94,61,FALSE))</f>
        <v xml:space="preserve"> </v>
      </c>
    </row>
    <row r="4" spans="1:79" x14ac:dyDescent="0.25">
      <c r="F4" s="448" t="str">
        <f>G4&amp;"."&amp;3</f>
        <v>0.3</v>
      </c>
      <c r="G4" s="448">
        <f>SELEKTION!$D$10</f>
        <v>0</v>
      </c>
      <c r="H4" s="448"/>
      <c r="I4" s="448"/>
      <c r="J4" s="448"/>
      <c r="K4" s="448"/>
      <c r="L4" s="448"/>
      <c r="M4" s="448"/>
      <c r="N4" s="448"/>
      <c r="O4" s="448"/>
      <c r="P4" s="448"/>
      <c r="Q4" s="448"/>
      <c r="R4" s="448"/>
      <c r="S4" s="448"/>
      <c r="T4" s="449"/>
      <c r="U4" s="449"/>
      <c r="V4" s="449"/>
      <c r="W4" s="449"/>
      <c r="X4" s="448"/>
      <c r="Y4" s="448" t="str">
        <f>IF(ISERROR(VLOOKUP($F4,'enter-data'!$A$7:$BI$94,7,FALSE))," ",VLOOKUP($F4,'enter-data'!$A$7:$BI$94,7,FALSE))</f>
        <v xml:space="preserve"> </v>
      </c>
      <c r="Z4" s="448" t="str">
        <f>IF(ISERROR(VLOOKUP($F4,'enter-data'!$A$7:$BI$94,8,FALSE))," ",VLOOKUP($F4,'enter-data'!$A$7:$BI$94,8,FALSE))</f>
        <v xml:space="preserve"> </v>
      </c>
      <c r="AA4" s="448" t="str">
        <f>IF(ISERROR(VLOOKUP($F4,'enter-data'!$A$7:$BI$94,9,FALSE))," ",VLOOKUP($F4,'enter-data'!$A$7:$BI$94,9,FALSE))</f>
        <v xml:space="preserve"> </v>
      </c>
      <c r="AB4" s="448" t="str">
        <f>IF(ISERROR(VLOOKUP($F4,'enter-data'!$A$7:$BI$94,10,FALSE))," ",VLOOKUP($F4,'enter-data'!$A$7:$BI$94,10,FALSE))</f>
        <v xml:space="preserve"> </v>
      </c>
      <c r="AC4" s="448" t="str">
        <f>IF(ISERROR(VLOOKUP($F4,'enter-data'!$A$7:$BI$94,11,FALSE))," ",VLOOKUP($F4,'enter-data'!$A$7:$BI$94,11,FALSE))</f>
        <v xml:space="preserve"> </v>
      </c>
      <c r="AD4" s="448" t="str">
        <f>IF(ISERROR(VLOOKUP($F4,'enter-data'!$A$7:$BI$94,12,FALSE))," ",VLOOKUP($F4,'enter-data'!$A$7:$BI$94,12,FALSE))</f>
        <v xml:space="preserve"> </v>
      </c>
      <c r="AE4" s="448" t="str">
        <f>IF(ISERROR(VLOOKUP($F4,'enter-data'!$A$7:$BI$94,13,FALSE))," ",VLOOKUP($F4,'enter-data'!$A$7:$BI$94,13,FALSE))</f>
        <v xml:space="preserve"> </v>
      </c>
      <c r="AF4" s="448" t="str">
        <f>IF(ISERROR(VLOOKUP($F4,'enter-data'!$A$7:$BI$94,14,FALSE))," ",VLOOKUP($F4,'enter-data'!$A$7:$BI$94,14,FALSE))</f>
        <v xml:space="preserve"> </v>
      </c>
      <c r="AG4" s="448" t="str">
        <f>IF(ISERROR(VLOOKUP($F4,'enter-data'!$A$7:$BI$94,15,FALSE))," ",VLOOKUP($F4,'enter-data'!$A$7:$BI$94,15,FALSE))</f>
        <v xml:space="preserve"> </v>
      </c>
      <c r="AH4" s="448" t="str">
        <f>IF(ISERROR(VLOOKUP($F4,'enter-data'!$A$7:$BI$94,16,FALSE))," ",VLOOKUP($F4,'enter-data'!$A$7:$BI$94,16,FALSE))</f>
        <v xml:space="preserve"> </v>
      </c>
      <c r="AI4" s="448" t="str">
        <f>IF(ISERROR(VLOOKUP($F4,'enter-data'!$A$7:$BI$94,17,FALSE))," ",VLOOKUP($F4,'enter-data'!$A$7:$BI$94,17,FALSE))</f>
        <v xml:space="preserve"> </v>
      </c>
      <c r="AJ4" s="448" t="str">
        <f>IF(ISERROR(VLOOKUP($F4,'enter-data'!$A$7:$BI$94,18,FALSE))," ",VLOOKUP($F4,'enter-data'!$A$7:$BI$94,18,FALSE))</f>
        <v xml:space="preserve"> </v>
      </c>
      <c r="AK4" s="448" t="str">
        <f>IF(ISERROR(VLOOKUP($F4,'enter-data'!$A$7:$BI$94,19,FALSE))," ",VLOOKUP($F4,'enter-data'!$A$7:$BI$94,19,FALSE))</f>
        <v xml:space="preserve"> </v>
      </c>
      <c r="AL4" s="448" t="str">
        <f>IF(ISERROR(VLOOKUP($F4,'enter-data'!$A$7:$BI$94,20,FALSE))," ",VLOOKUP($F4,'enter-data'!$A$7:$BI$94,20,FALSE))</f>
        <v xml:space="preserve"> </v>
      </c>
      <c r="AM4" s="448" t="str">
        <f>IF(ISERROR(VLOOKUP($F4,'enter-data'!$A$7:$BI$94,21,FALSE))," ",VLOOKUP($F4,'enter-data'!$A$7:$BI$94,21,FALSE))</f>
        <v xml:space="preserve"> </v>
      </c>
      <c r="AN4" s="448" t="str">
        <f>IF(ISERROR(VLOOKUP($F4,'enter-data'!$A$7:$BI$94,22,FALSE))," ",VLOOKUP($F4,'enter-data'!$A$7:$BI$94,22,FALSE))</f>
        <v xml:space="preserve"> </v>
      </c>
      <c r="AO4" s="448" t="str">
        <f>IF(ISERROR(VLOOKUP($F4,'enter-data'!$A$7:$BI$94,23,FALSE))," ",VLOOKUP($F4,'enter-data'!$A$7:$BI$94,23,FALSE))</f>
        <v xml:space="preserve"> </v>
      </c>
      <c r="AP4" s="448" t="str">
        <f>IF(ISERROR(VLOOKUP($F4,'enter-data'!$A$7:$BI$94,24,FALSE))," ",VLOOKUP($F4,'enter-data'!$A$7:$BI$94,24,FALSE))</f>
        <v xml:space="preserve"> </v>
      </c>
      <c r="AQ4" s="448" t="str">
        <f>IF(ISERROR(VLOOKUP($F4,'enter-data'!$A$7:$BI$94,25,FALSE))," ",VLOOKUP($F4,'enter-data'!$A$7:$BI$94,25,FALSE))</f>
        <v xml:space="preserve"> </v>
      </c>
      <c r="AR4" s="448" t="str">
        <f>IF(ISERROR(VLOOKUP($F4,'enter-data'!$A$7:$BI$94,26,FALSE))," ",VLOOKUP($F4,'enter-data'!$A$7:$BI$94,26,FALSE))</f>
        <v xml:space="preserve"> </v>
      </c>
      <c r="AS4" s="448" t="str">
        <f>IF(ISERROR(VLOOKUP($F4,'enter-data'!$A$7:$BI$94,27,FALSE))," ",VLOOKUP($F4,'enter-data'!$A$7:$BI$94,27,FALSE))</f>
        <v xml:space="preserve"> </v>
      </c>
      <c r="AT4" s="448" t="str">
        <f>IF(ISERROR(VLOOKUP($F4,'enter-data'!$A$7:$BI$94,28,FALSE))," ",VLOOKUP($F4,'enter-data'!$A$7:$BI$94,28,FALSE))</f>
        <v xml:space="preserve"> </v>
      </c>
      <c r="AU4" s="448" t="str">
        <f>IF(ISERROR(VLOOKUP($F4,'enter-data'!$A$7:$BI$94,29,FALSE))," ",VLOOKUP($F4,'enter-data'!$A$7:$BI$94,29,FALSE))</f>
        <v xml:space="preserve"> </v>
      </c>
      <c r="AV4" s="448" t="str">
        <f>IF(ISERROR(VLOOKUP($F4,'enter-data'!$A$7:$BI$94,30,FALSE))," ",VLOOKUP($F4,'enter-data'!$A$7:$BI$94,30,FALSE))</f>
        <v xml:space="preserve"> </v>
      </c>
      <c r="AW4" s="448" t="str">
        <f>IF(ISERROR(VLOOKUP($F4,'enter-data'!$A$7:$BI$94,31,FALSE))," ",VLOOKUP($F4,'enter-data'!$A$7:$BI$94,31,FALSE))</f>
        <v xml:space="preserve"> </v>
      </c>
      <c r="AX4" s="448" t="str">
        <f>IF(ISERROR(VLOOKUP($F4,'enter-data'!$A$7:$BI$94,32,FALSE))," ",VLOOKUP($F4,'enter-data'!$A$7:$BI$94,32,FALSE))</f>
        <v xml:space="preserve"> </v>
      </c>
      <c r="AY4" s="448" t="str">
        <f>IF(ISERROR(VLOOKUP($F4,'enter-data'!$A$7:$BI$94,33,FALSE))," ",VLOOKUP($F4,'enter-data'!$A$7:$BI$94,33,FALSE))</f>
        <v xml:space="preserve"> </v>
      </c>
      <c r="AZ4" s="448"/>
      <c r="BA4" s="448" t="str">
        <f>IF(ISERROR(VLOOKUP($F4,'enter-data'!$A$7:$BI$94,35,FALSE))," ",VLOOKUP($F4,'enter-data'!$A$7:$BI$94,35,FALSE))</f>
        <v xml:space="preserve"> </v>
      </c>
      <c r="BB4" s="448" t="str">
        <f>IF(ISERROR(VLOOKUP($F4,'enter-data'!$A$7:$BI$94,36,FALSE))," ",VLOOKUP($F4,'enter-data'!$A$7:$BI$94,36,FALSE))</f>
        <v xml:space="preserve"> </v>
      </c>
      <c r="BC4" s="448" t="str">
        <f>IF(ISERROR(VLOOKUP($F4,'enter-data'!$A$7:$BI$94,37,FALSE))," ",VLOOKUP($F4,'enter-data'!$A$7:$BI$94,37,FALSE))</f>
        <v xml:space="preserve"> </v>
      </c>
      <c r="BD4" s="448" t="str">
        <f>IF(ISERROR(VLOOKUP($F4,'enter-data'!$A$7:$BI$94,38,FALSE))," ",VLOOKUP($F4,'enter-data'!$A$7:$BI$94,38,FALSE))</f>
        <v xml:space="preserve"> </v>
      </c>
      <c r="BE4" s="448" t="str">
        <f>IF(ISERROR(VLOOKUP($F4,'enter-data'!$A$7:$BI$94,39,FALSE))," ",VLOOKUP($F4,'enter-data'!$A$7:$BI$94,39,FALSE))</f>
        <v xml:space="preserve"> </v>
      </c>
      <c r="BF4" s="448" t="str">
        <f>IF(ISERROR(VLOOKUP($F4,'enter-data'!$A$7:$BI$94,40,FALSE))," ",VLOOKUP($F4,'enter-data'!$A$7:$BI$94,40,FALSE))</f>
        <v xml:space="preserve"> </v>
      </c>
      <c r="BG4" s="448" t="str">
        <f>IF(ISERROR(VLOOKUP($F4,'enter-data'!$A$7:$BI$94,41,FALSE))," ",VLOOKUP($F4,'enter-data'!$A$7:$BI$94,41,FALSE))</f>
        <v xml:space="preserve"> </v>
      </c>
      <c r="BH4" s="448" t="str">
        <f>IF(ISERROR(VLOOKUP($F4,'enter-data'!$A$7:$BI$94,42,FALSE))," ",VLOOKUP($F4,'enter-data'!$A$7:$BI$94,42,FALSE))</f>
        <v xml:space="preserve"> </v>
      </c>
      <c r="BI4" s="448" t="str">
        <f>IF(ISERROR(VLOOKUP($F4,'enter-data'!$A$7:$BI$94,43,FALSE))," ",VLOOKUP($F4,'enter-data'!$A$7:$BI$94,43,FALSE))</f>
        <v xml:space="preserve"> </v>
      </c>
      <c r="BJ4" s="448" t="str">
        <f>IF(ISERROR(VLOOKUP($F4,'enter-data'!$A$7:$BI$94,44,FALSE))," ",VLOOKUP($F4,'enter-data'!$A$7:$BI$94,44,FALSE))</f>
        <v xml:space="preserve"> </v>
      </c>
      <c r="BK4" s="448" t="str">
        <f>IF(ISERROR(VLOOKUP($F4,'enter-data'!$A$7:$BI$94,45,FALSE))," ",VLOOKUP($F4,'enter-data'!$A$7:$BI$94,45,FALSE))</f>
        <v xml:space="preserve"> </v>
      </c>
      <c r="BL4" s="448" t="str">
        <f>IF(ISERROR(VLOOKUP($F4,'enter-data'!$A$7:$BI$94,46,FALSE))," ",VLOOKUP($F4,'enter-data'!$A$7:$BI$94,46,FALSE))</f>
        <v xml:space="preserve"> </v>
      </c>
      <c r="BM4" s="448" t="str">
        <f>IF(ISERROR(VLOOKUP($F4,'enter-data'!$A$7:$BI$94,47,FALSE))," ",VLOOKUP($F4,'enter-data'!$A$7:$BI$94,47,FALSE))</f>
        <v xml:space="preserve"> </v>
      </c>
      <c r="BN4" s="448" t="str">
        <f>IF(ISERROR(VLOOKUP($F4,'enter-data'!$A$7:$BI$94,48,FALSE))," ",VLOOKUP($F4,'enter-data'!$A$7:$BI$94,48,FALSE))</f>
        <v xml:space="preserve"> </v>
      </c>
      <c r="BO4" s="448" t="str">
        <f>IF(ISERROR(VLOOKUP($F4,'enter-data'!$A$7:$BI$94,49,FALSE))," ",VLOOKUP($F4,'enter-data'!$A$7:$BI$94,49,FALSE))</f>
        <v xml:space="preserve"> </v>
      </c>
      <c r="BP4" s="448" t="str">
        <f>IF(ISERROR(VLOOKUP($F4,'enter-data'!$A$7:$BI$94,50,FALSE))," ",VLOOKUP($F4,'enter-data'!$A$7:$BI$94,50,FALSE))</f>
        <v xml:space="preserve"> </v>
      </c>
      <c r="BQ4" s="448" t="str">
        <f>IF(ISERROR(VLOOKUP($F4,'enter-data'!$A$7:$BI$94,51,FALSE))," ",VLOOKUP($F4,'enter-data'!$A$7:$BI$94,51,FALSE))</f>
        <v xml:space="preserve"> </v>
      </c>
      <c r="BR4" s="448" t="str">
        <f>IF(ISERROR(VLOOKUP($F4,'enter-data'!$A$7:$BI$94,52,FALSE))," ",VLOOKUP($F4,'enter-data'!$A$7:$BI$94,52,FALSE))</f>
        <v xml:space="preserve"> </v>
      </c>
      <c r="BS4" s="448" t="str">
        <f>IF(ISERROR(VLOOKUP($F4,'enter-data'!$A$7:$BI$94,53,FALSE))," ",VLOOKUP($F4,'enter-data'!$A$7:$BI$94,53,FALSE))</f>
        <v xml:space="preserve"> </v>
      </c>
      <c r="BT4" s="448" t="str">
        <f>IF(ISERROR(VLOOKUP($F4,'enter-data'!$A$7:$BI$94,54,FALSE))," ",VLOOKUP($F4,'enter-data'!$A$7:$BI$94,54,FALSE))</f>
        <v xml:space="preserve"> </v>
      </c>
      <c r="BU4" s="448" t="str">
        <f>IF(ISERROR(VLOOKUP($F4,'enter-data'!$A$7:$BI$94,55,FALSE))," ",VLOOKUP($F4,'enter-data'!$A$7:$BI$94,55,FALSE))</f>
        <v xml:space="preserve"> </v>
      </c>
      <c r="BV4" s="448" t="str">
        <f>IF(ISERROR(VLOOKUP($F4,'enter-data'!$A$7:$BI$94,56,FALSE))," ",VLOOKUP($F4,'enter-data'!$A$7:$BI$94,56,FALSE))</f>
        <v xml:space="preserve"> </v>
      </c>
      <c r="BW4" s="448" t="str">
        <f>IF(ISERROR(VLOOKUP($F4,'enter-data'!$A$7:$BI$94,57,FALSE))," ",VLOOKUP($F4,'enter-data'!$A$7:$BI$94,57,FALSE))</f>
        <v xml:space="preserve"> </v>
      </c>
      <c r="BX4" s="448" t="str">
        <f>IF(ISERROR(VLOOKUP($F4,'enter-data'!$A$7:$BI$94,58,FALSE))," ",VLOOKUP($F4,'enter-data'!$A$7:$BI$94,58,FALSE))</f>
        <v xml:space="preserve"> </v>
      </c>
      <c r="BY4" s="448" t="str">
        <f>IF(ISERROR(VLOOKUP($F4,'enter-data'!$A$7:$BI$94,59,FALSE))," ",VLOOKUP($F4,'enter-data'!$A$7:$BI$94,59,FALSE))</f>
        <v xml:space="preserve"> </v>
      </c>
      <c r="BZ4" s="448" t="str">
        <f>IF(ISERROR(VLOOKUP($F4,'enter-data'!$A$7:$BI$94,60,FALSE))," ",VLOOKUP($F4,'enter-data'!$A$7:$BI$94,60,FALSE))</f>
        <v xml:space="preserve"> </v>
      </c>
      <c r="CA4" s="448" t="str">
        <f>IF(ISERROR(VLOOKUP($F4,'enter-data'!$A$7:$BI$94,61,FALSE))," ",VLOOKUP($F4,'enter-data'!$A$7:$BI$94,61,FALSE))</f>
        <v xml:space="preserve"> </v>
      </c>
    </row>
    <row r="5" spans="1:79" x14ac:dyDescent="0.25">
      <c r="F5" s="448" t="str">
        <f>G5&amp;"."&amp;4</f>
        <v>0.4</v>
      </c>
      <c r="G5" s="448">
        <f>SELEKTION!$D$10</f>
        <v>0</v>
      </c>
      <c r="H5" s="448"/>
      <c r="I5" s="448"/>
      <c r="J5" s="448"/>
      <c r="K5" s="448"/>
      <c r="L5" s="448"/>
      <c r="M5" s="448"/>
      <c r="N5" s="448"/>
      <c r="O5" s="448"/>
      <c r="P5" s="448"/>
      <c r="Q5" s="448"/>
      <c r="R5" s="448"/>
      <c r="S5" s="448"/>
      <c r="T5" s="449"/>
      <c r="U5" s="449"/>
      <c r="V5" s="449"/>
      <c r="W5" s="449"/>
      <c r="X5" s="448"/>
      <c r="Y5" s="448" t="str">
        <f>IF(ISERROR(VLOOKUP($F5,'enter-data'!$A$7:$BI$94,7,FALSE))," ",VLOOKUP($F5,'enter-data'!$A$7:$BI$94,7,FALSE))</f>
        <v xml:space="preserve"> </v>
      </c>
      <c r="Z5" s="448" t="str">
        <f>IF(ISERROR(VLOOKUP($F5,'enter-data'!$A$7:$BI$94,8,FALSE))," ",VLOOKUP($F5,'enter-data'!$A$7:$BI$94,8,FALSE))</f>
        <v xml:space="preserve"> </v>
      </c>
      <c r="AA5" s="448" t="str">
        <f>IF(ISERROR(VLOOKUP($F5,'enter-data'!$A$7:$BI$94,9,FALSE))," ",VLOOKUP($F5,'enter-data'!$A$7:$BI$94,9,FALSE))</f>
        <v xml:space="preserve"> </v>
      </c>
      <c r="AB5" s="448" t="str">
        <f>IF(ISERROR(VLOOKUP($F5,'enter-data'!$A$7:$BI$94,10,FALSE))," ",VLOOKUP($F5,'enter-data'!$A$7:$BI$94,10,FALSE))</f>
        <v xml:space="preserve"> </v>
      </c>
      <c r="AC5" s="448" t="str">
        <f>IF(ISERROR(VLOOKUP($F5,'enter-data'!$A$7:$BI$94,11,FALSE))," ",VLOOKUP($F5,'enter-data'!$A$7:$BI$94,11,FALSE))</f>
        <v xml:space="preserve"> </v>
      </c>
      <c r="AD5" s="448" t="str">
        <f>IF(ISERROR(VLOOKUP($F5,'enter-data'!$A$7:$BI$94,12,FALSE))," ",VLOOKUP($F5,'enter-data'!$A$7:$BI$94,12,FALSE))</f>
        <v xml:space="preserve"> </v>
      </c>
      <c r="AE5" s="448" t="str">
        <f>IF(ISERROR(VLOOKUP($F5,'enter-data'!$A$7:$BI$94,13,FALSE))," ",VLOOKUP($F5,'enter-data'!$A$7:$BI$94,13,FALSE))</f>
        <v xml:space="preserve"> </v>
      </c>
      <c r="AF5" s="448" t="str">
        <f>IF(ISERROR(VLOOKUP($F5,'enter-data'!$A$7:$BI$94,14,FALSE))," ",VLOOKUP($F5,'enter-data'!$A$7:$BI$94,14,FALSE))</f>
        <v xml:space="preserve"> </v>
      </c>
      <c r="AG5" s="448" t="str">
        <f>IF(ISERROR(VLOOKUP($F5,'enter-data'!$A$7:$BI$94,15,FALSE))," ",VLOOKUP($F5,'enter-data'!$A$7:$BI$94,15,FALSE))</f>
        <v xml:space="preserve"> </v>
      </c>
      <c r="AH5" s="448" t="str">
        <f>IF(ISERROR(VLOOKUP($F5,'enter-data'!$A$7:$BI$94,16,FALSE))," ",VLOOKUP($F5,'enter-data'!$A$7:$BI$94,16,FALSE))</f>
        <v xml:space="preserve"> </v>
      </c>
      <c r="AI5" s="448" t="str">
        <f>IF(ISERROR(VLOOKUP($F5,'enter-data'!$A$7:$BI$94,17,FALSE))," ",VLOOKUP($F5,'enter-data'!$A$7:$BI$94,17,FALSE))</f>
        <v xml:space="preserve"> </v>
      </c>
      <c r="AJ5" s="448" t="str">
        <f>IF(ISERROR(VLOOKUP($F5,'enter-data'!$A$7:$BI$94,18,FALSE))," ",VLOOKUP($F5,'enter-data'!$A$7:$BI$94,18,FALSE))</f>
        <v xml:space="preserve"> </v>
      </c>
      <c r="AK5" s="448" t="str">
        <f>IF(ISERROR(VLOOKUP($F5,'enter-data'!$A$7:$BI$94,19,FALSE))," ",VLOOKUP($F5,'enter-data'!$A$7:$BI$94,19,FALSE))</f>
        <v xml:space="preserve"> </v>
      </c>
      <c r="AL5" s="448" t="str">
        <f>IF(ISERROR(VLOOKUP($F5,'enter-data'!$A$7:$BI$94,20,FALSE))," ",VLOOKUP($F5,'enter-data'!$A$7:$BI$94,20,FALSE))</f>
        <v xml:space="preserve"> </v>
      </c>
      <c r="AM5" s="448" t="str">
        <f>IF(ISERROR(VLOOKUP($F5,'enter-data'!$A$7:$BI$94,21,FALSE))," ",VLOOKUP($F5,'enter-data'!$A$7:$BI$94,21,FALSE))</f>
        <v xml:space="preserve"> </v>
      </c>
      <c r="AN5" s="448" t="str">
        <f>IF(ISERROR(VLOOKUP($F5,'enter-data'!$A$7:$BI$94,22,FALSE))," ",VLOOKUP($F5,'enter-data'!$A$7:$BI$94,22,FALSE))</f>
        <v xml:space="preserve"> </v>
      </c>
      <c r="AO5" s="448" t="str">
        <f>IF(ISERROR(VLOOKUP($F5,'enter-data'!$A$7:$BI$94,23,FALSE))," ",VLOOKUP($F5,'enter-data'!$A$7:$BI$94,23,FALSE))</f>
        <v xml:space="preserve"> </v>
      </c>
      <c r="AP5" s="448" t="str">
        <f>IF(ISERROR(VLOOKUP($F5,'enter-data'!$A$7:$BI$94,24,FALSE))," ",VLOOKUP($F5,'enter-data'!$A$7:$BI$94,24,FALSE))</f>
        <v xml:space="preserve"> </v>
      </c>
      <c r="AQ5" s="448" t="str">
        <f>IF(ISERROR(VLOOKUP($F5,'enter-data'!$A$7:$BI$94,25,FALSE))," ",VLOOKUP($F5,'enter-data'!$A$7:$BI$94,25,FALSE))</f>
        <v xml:space="preserve"> </v>
      </c>
      <c r="AR5" s="448" t="str">
        <f>IF(ISERROR(VLOOKUP($F5,'enter-data'!$A$7:$BI$94,26,FALSE))," ",VLOOKUP($F5,'enter-data'!$A$7:$BI$94,26,FALSE))</f>
        <v xml:space="preserve"> </v>
      </c>
      <c r="AS5" s="448" t="str">
        <f>IF(ISERROR(VLOOKUP($F5,'enter-data'!$A$7:$BI$94,27,FALSE))," ",VLOOKUP($F5,'enter-data'!$A$7:$BI$94,27,FALSE))</f>
        <v xml:space="preserve"> </v>
      </c>
      <c r="AT5" s="448" t="str">
        <f>IF(ISERROR(VLOOKUP($F5,'enter-data'!$A$7:$BI$94,28,FALSE))," ",VLOOKUP($F5,'enter-data'!$A$7:$BI$94,28,FALSE))</f>
        <v xml:space="preserve"> </v>
      </c>
      <c r="AU5" s="448" t="str">
        <f>IF(ISERROR(VLOOKUP($F5,'enter-data'!$A$7:$BI$94,29,FALSE))," ",VLOOKUP($F5,'enter-data'!$A$7:$BI$94,29,FALSE))</f>
        <v xml:space="preserve"> </v>
      </c>
      <c r="AV5" s="448" t="str">
        <f>IF(ISERROR(VLOOKUP($F5,'enter-data'!$A$7:$BI$94,30,FALSE))," ",VLOOKUP($F5,'enter-data'!$A$7:$BI$94,30,FALSE))</f>
        <v xml:space="preserve"> </v>
      </c>
      <c r="AW5" s="448" t="str">
        <f>IF(ISERROR(VLOOKUP($F5,'enter-data'!$A$7:$BI$94,31,FALSE))," ",VLOOKUP($F5,'enter-data'!$A$7:$BI$94,31,FALSE))</f>
        <v xml:space="preserve"> </v>
      </c>
      <c r="AX5" s="448" t="str">
        <f>IF(ISERROR(VLOOKUP($F5,'enter-data'!$A$7:$BI$94,32,FALSE))," ",VLOOKUP($F5,'enter-data'!$A$7:$BI$94,32,FALSE))</f>
        <v xml:space="preserve"> </v>
      </c>
      <c r="AY5" s="448" t="str">
        <f>IF(ISERROR(VLOOKUP($F5,'enter-data'!$A$7:$BI$94,33,FALSE))," ",VLOOKUP($F5,'enter-data'!$A$7:$BI$94,33,FALSE))</f>
        <v xml:space="preserve"> </v>
      </c>
      <c r="AZ5" s="448"/>
      <c r="BA5" s="448" t="str">
        <f>IF(ISERROR(VLOOKUP($F5,'enter-data'!$A$7:$BI$94,35,FALSE))," ",VLOOKUP($F5,'enter-data'!$A$7:$BI$94,35,FALSE))</f>
        <v xml:space="preserve"> </v>
      </c>
      <c r="BB5" s="448" t="str">
        <f>IF(ISERROR(VLOOKUP($F5,'enter-data'!$A$7:$BI$94,36,FALSE))," ",VLOOKUP($F5,'enter-data'!$A$7:$BI$94,36,FALSE))</f>
        <v xml:space="preserve"> </v>
      </c>
      <c r="BC5" s="448" t="str">
        <f>IF(ISERROR(VLOOKUP($F5,'enter-data'!$A$7:$BI$94,37,FALSE))," ",VLOOKUP($F5,'enter-data'!$A$7:$BI$94,37,FALSE))</f>
        <v xml:space="preserve"> </v>
      </c>
      <c r="BD5" s="448" t="str">
        <f>IF(ISERROR(VLOOKUP($F5,'enter-data'!$A$7:$BI$94,38,FALSE))," ",VLOOKUP($F5,'enter-data'!$A$7:$BI$94,38,FALSE))</f>
        <v xml:space="preserve"> </v>
      </c>
      <c r="BE5" s="448" t="str">
        <f>IF(ISERROR(VLOOKUP($F5,'enter-data'!$A$7:$BI$94,39,FALSE))," ",VLOOKUP($F5,'enter-data'!$A$7:$BI$94,39,FALSE))</f>
        <v xml:space="preserve"> </v>
      </c>
      <c r="BF5" s="448" t="str">
        <f>IF(ISERROR(VLOOKUP($F5,'enter-data'!$A$7:$BI$94,40,FALSE))," ",VLOOKUP($F5,'enter-data'!$A$7:$BI$94,40,FALSE))</f>
        <v xml:space="preserve"> </v>
      </c>
      <c r="BG5" s="448" t="str">
        <f>IF(ISERROR(VLOOKUP($F5,'enter-data'!$A$7:$BI$94,41,FALSE))," ",VLOOKUP($F5,'enter-data'!$A$7:$BI$94,41,FALSE))</f>
        <v xml:space="preserve"> </v>
      </c>
      <c r="BH5" s="448" t="str">
        <f>IF(ISERROR(VLOOKUP($F5,'enter-data'!$A$7:$BI$94,42,FALSE))," ",VLOOKUP($F5,'enter-data'!$A$7:$BI$94,42,FALSE))</f>
        <v xml:space="preserve"> </v>
      </c>
      <c r="BI5" s="448" t="str">
        <f>IF(ISERROR(VLOOKUP($F5,'enter-data'!$A$7:$BI$94,43,FALSE))," ",VLOOKUP($F5,'enter-data'!$A$7:$BI$94,43,FALSE))</f>
        <v xml:space="preserve"> </v>
      </c>
      <c r="BJ5" s="448" t="str">
        <f>IF(ISERROR(VLOOKUP($F5,'enter-data'!$A$7:$BI$94,44,FALSE))," ",VLOOKUP($F5,'enter-data'!$A$7:$BI$94,44,FALSE))</f>
        <v xml:space="preserve"> </v>
      </c>
      <c r="BK5" s="448" t="str">
        <f>IF(ISERROR(VLOOKUP($F5,'enter-data'!$A$7:$BI$94,45,FALSE))," ",VLOOKUP($F5,'enter-data'!$A$7:$BI$94,45,FALSE))</f>
        <v xml:space="preserve"> </v>
      </c>
      <c r="BL5" s="448" t="str">
        <f>IF(ISERROR(VLOOKUP($F5,'enter-data'!$A$7:$BI$94,46,FALSE))," ",VLOOKUP($F5,'enter-data'!$A$7:$BI$94,46,FALSE))</f>
        <v xml:space="preserve"> </v>
      </c>
      <c r="BM5" s="448" t="str">
        <f>IF(ISERROR(VLOOKUP($F5,'enter-data'!$A$7:$BI$94,47,FALSE))," ",VLOOKUP($F5,'enter-data'!$A$7:$BI$94,47,FALSE))</f>
        <v xml:space="preserve"> </v>
      </c>
      <c r="BN5" s="448" t="str">
        <f>IF(ISERROR(VLOOKUP($F5,'enter-data'!$A$7:$BI$94,48,FALSE))," ",VLOOKUP($F5,'enter-data'!$A$7:$BI$94,48,FALSE))</f>
        <v xml:space="preserve"> </v>
      </c>
      <c r="BO5" s="448" t="str">
        <f>IF(ISERROR(VLOOKUP($F5,'enter-data'!$A$7:$BI$94,49,FALSE))," ",VLOOKUP($F5,'enter-data'!$A$7:$BI$94,49,FALSE))</f>
        <v xml:space="preserve"> </v>
      </c>
      <c r="BP5" s="448" t="str">
        <f>IF(ISERROR(VLOOKUP($F5,'enter-data'!$A$7:$BI$94,50,FALSE))," ",VLOOKUP($F5,'enter-data'!$A$7:$BI$94,50,FALSE))</f>
        <v xml:space="preserve"> </v>
      </c>
      <c r="BQ5" s="448" t="str">
        <f>IF(ISERROR(VLOOKUP($F5,'enter-data'!$A$7:$BI$94,51,FALSE))," ",VLOOKUP($F5,'enter-data'!$A$7:$BI$94,51,FALSE))</f>
        <v xml:space="preserve"> </v>
      </c>
      <c r="BR5" s="448" t="str">
        <f>IF(ISERROR(VLOOKUP($F5,'enter-data'!$A$7:$BI$94,52,FALSE))," ",VLOOKUP($F5,'enter-data'!$A$7:$BI$94,52,FALSE))</f>
        <v xml:space="preserve"> </v>
      </c>
      <c r="BS5" s="448" t="str">
        <f>IF(ISERROR(VLOOKUP($F5,'enter-data'!$A$7:$BI$94,53,FALSE))," ",VLOOKUP($F5,'enter-data'!$A$7:$BI$94,53,FALSE))</f>
        <v xml:space="preserve"> </v>
      </c>
      <c r="BT5" s="448" t="str">
        <f>IF(ISERROR(VLOOKUP($F5,'enter-data'!$A$7:$BI$94,54,FALSE))," ",VLOOKUP($F5,'enter-data'!$A$7:$BI$94,54,FALSE))</f>
        <v xml:space="preserve"> </v>
      </c>
      <c r="BU5" s="448" t="str">
        <f>IF(ISERROR(VLOOKUP($F5,'enter-data'!$A$7:$BI$94,55,FALSE))," ",VLOOKUP($F5,'enter-data'!$A$7:$BI$94,55,FALSE))</f>
        <v xml:space="preserve"> </v>
      </c>
      <c r="BV5" s="448" t="str">
        <f>IF(ISERROR(VLOOKUP($F5,'enter-data'!$A$7:$BI$94,56,FALSE))," ",VLOOKUP($F5,'enter-data'!$A$7:$BI$94,56,FALSE))</f>
        <v xml:space="preserve"> </v>
      </c>
      <c r="BW5" s="448" t="str">
        <f>IF(ISERROR(VLOOKUP($F5,'enter-data'!$A$7:$BI$94,57,FALSE))," ",VLOOKUP($F5,'enter-data'!$A$7:$BI$94,57,FALSE))</f>
        <v xml:space="preserve"> </v>
      </c>
      <c r="BX5" s="448" t="str">
        <f>IF(ISERROR(VLOOKUP($F5,'enter-data'!$A$7:$BI$94,58,FALSE))," ",VLOOKUP($F5,'enter-data'!$A$7:$BI$94,58,FALSE))</f>
        <v xml:space="preserve"> </v>
      </c>
      <c r="BY5" s="448" t="str">
        <f>IF(ISERROR(VLOOKUP($F5,'enter-data'!$A$7:$BI$94,59,FALSE))," ",VLOOKUP($F5,'enter-data'!$A$7:$BI$94,59,FALSE))</f>
        <v xml:space="preserve"> </v>
      </c>
      <c r="BZ5" s="448" t="str">
        <f>IF(ISERROR(VLOOKUP($F5,'enter-data'!$A$7:$BI$94,60,FALSE))," ",VLOOKUP($F5,'enter-data'!$A$7:$BI$94,60,FALSE))</f>
        <v xml:space="preserve"> </v>
      </c>
      <c r="CA5" s="448" t="str">
        <f>IF(ISERROR(VLOOKUP($F5,'enter-data'!$A$7:$BI$94,61,FALSE))," ",VLOOKUP($F5,'enter-data'!$A$7:$BI$94,61,FALSE))</f>
        <v xml:space="preserve"> </v>
      </c>
    </row>
    <row r="6" spans="1:79" x14ac:dyDescent="0.25">
      <c r="F6" s="448" t="str">
        <f>G6&amp;"."&amp;5</f>
        <v>0.5</v>
      </c>
      <c r="G6" s="448">
        <f>SELEKTION!$D$10</f>
        <v>0</v>
      </c>
      <c r="H6" s="448"/>
      <c r="I6" s="448"/>
      <c r="J6" s="448"/>
      <c r="K6" s="448"/>
      <c r="L6" s="448"/>
      <c r="M6" s="448"/>
      <c r="N6" s="448"/>
      <c r="O6" s="448"/>
      <c r="P6" s="448"/>
      <c r="Q6" s="448"/>
      <c r="R6" s="448"/>
      <c r="S6" s="448"/>
      <c r="T6" s="449"/>
      <c r="U6" s="449"/>
      <c r="V6" s="449"/>
      <c r="W6" s="449"/>
      <c r="X6" s="448"/>
      <c r="Y6" s="448" t="str">
        <f>IF(ISERROR(VLOOKUP($F6,'enter-data'!$A$7:$BI$94,7,FALSE))," ",VLOOKUP($F6,'enter-data'!$A$7:$BI$94,7,FALSE))</f>
        <v xml:space="preserve"> </v>
      </c>
      <c r="Z6" s="448" t="str">
        <f>IF(ISERROR(VLOOKUP($F6,'enter-data'!$A$7:$BI$94,8,FALSE))," ",VLOOKUP($F6,'enter-data'!$A$7:$BI$94,8,FALSE))</f>
        <v xml:space="preserve"> </v>
      </c>
      <c r="AA6" s="448" t="str">
        <f>IF(ISERROR(VLOOKUP($F6,'enter-data'!$A$7:$BI$94,9,FALSE))," ",VLOOKUP($F6,'enter-data'!$A$7:$BI$94,9,FALSE))</f>
        <v xml:space="preserve"> </v>
      </c>
      <c r="AB6" s="448" t="str">
        <f>IF(ISERROR(VLOOKUP($F6,'enter-data'!$A$7:$BI$94,10,FALSE))," ",VLOOKUP($F6,'enter-data'!$A$7:$BI$94,10,FALSE))</f>
        <v xml:space="preserve"> </v>
      </c>
      <c r="AC6" s="448" t="str">
        <f>IF(ISERROR(VLOOKUP($F6,'enter-data'!$A$7:$BI$94,11,FALSE))," ",VLOOKUP($F6,'enter-data'!$A$7:$BI$94,11,FALSE))</f>
        <v xml:space="preserve"> </v>
      </c>
      <c r="AD6" s="448" t="str">
        <f>IF(ISERROR(VLOOKUP($F6,'enter-data'!$A$7:$BI$94,12,FALSE))," ",VLOOKUP($F6,'enter-data'!$A$7:$BI$94,12,FALSE))</f>
        <v xml:space="preserve"> </v>
      </c>
      <c r="AE6" s="448" t="str">
        <f>IF(ISERROR(VLOOKUP($F6,'enter-data'!$A$7:$BI$94,13,FALSE))," ",VLOOKUP($F6,'enter-data'!$A$7:$BI$94,13,FALSE))</f>
        <v xml:space="preserve"> </v>
      </c>
      <c r="AF6" s="448" t="str">
        <f>IF(ISERROR(VLOOKUP($F6,'enter-data'!$A$7:$BI$94,14,FALSE))," ",VLOOKUP($F6,'enter-data'!$A$7:$BI$94,14,FALSE))</f>
        <v xml:space="preserve"> </v>
      </c>
      <c r="AG6" s="448" t="str">
        <f>IF(ISERROR(VLOOKUP($F6,'enter-data'!$A$7:$BI$94,15,FALSE))," ",VLOOKUP($F6,'enter-data'!$A$7:$BI$94,15,FALSE))</f>
        <v xml:space="preserve"> </v>
      </c>
      <c r="AH6" s="448" t="str">
        <f>IF(ISERROR(VLOOKUP($F6,'enter-data'!$A$7:$BI$94,16,FALSE))," ",VLOOKUP($F6,'enter-data'!$A$7:$BI$94,16,FALSE))</f>
        <v xml:space="preserve"> </v>
      </c>
      <c r="AI6" s="448" t="str">
        <f>IF(ISERROR(VLOOKUP($F6,'enter-data'!$A$7:$BI$94,17,FALSE))," ",VLOOKUP($F6,'enter-data'!$A$7:$BI$94,17,FALSE))</f>
        <v xml:space="preserve"> </v>
      </c>
      <c r="AJ6" s="448" t="str">
        <f>IF(ISERROR(VLOOKUP($F6,'enter-data'!$A$7:$BI$94,18,FALSE))," ",VLOOKUP($F6,'enter-data'!$A$7:$BI$94,18,FALSE))</f>
        <v xml:space="preserve"> </v>
      </c>
      <c r="AK6" s="448" t="str">
        <f>IF(ISERROR(VLOOKUP($F6,'enter-data'!$A$7:$BI$94,19,FALSE))," ",VLOOKUP($F6,'enter-data'!$A$7:$BI$94,19,FALSE))</f>
        <v xml:space="preserve"> </v>
      </c>
      <c r="AL6" s="448" t="str">
        <f>IF(ISERROR(VLOOKUP($F6,'enter-data'!$A$7:$BI$94,20,FALSE))," ",VLOOKUP($F6,'enter-data'!$A$7:$BI$94,20,FALSE))</f>
        <v xml:space="preserve"> </v>
      </c>
      <c r="AM6" s="448" t="str">
        <f>IF(ISERROR(VLOOKUP($F6,'enter-data'!$A$7:$BI$94,21,FALSE))," ",VLOOKUP($F6,'enter-data'!$A$7:$BI$94,21,FALSE))</f>
        <v xml:space="preserve"> </v>
      </c>
      <c r="AN6" s="448" t="str">
        <f>IF(ISERROR(VLOOKUP($F6,'enter-data'!$A$7:$BI$94,22,FALSE))," ",VLOOKUP($F6,'enter-data'!$A$7:$BI$94,22,FALSE))</f>
        <v xml:space="preserve"> </v>
      </c>
      <c r="AO6" s="448" t="str">
        <f>IF(ISERROR(VLOOKUP($F6,'enter-data'!$A$7:$BI$94,23,FALSE))," ",VLOOKUP($F6,'enter-data'!$A$7:$BI$94,23,FALSE))</f>
        <v xml:space="preserve"> </v>
      </c>
      <c r="AP6" s="448" t="str">
        <f>IF(ISERROR(VLOOKUP($F6,'enter-data'!$A$7:$BI$94,24,FALSE))," ",VLOOKUP($F6,'enter-data'!$A$7:$BI$94,24,FALSE))</f>
        <v xml:space="preserve"> </v>
      </c>
      <c r="AQ6" s="448" t="str">
        <f>IF(ISERROR(VLOOKUP($F6,'enter-data'!$A$7:$BI$94,25,FALSE))," ",VLOOKUP($F6,'enter-data'!$A$7:$BI$94,25,FALSE))</f>
        <v xml:space="preserve"> </v>
      </c>
      <c r="AR6" s="448" t="str">
        <f>IF(ISERROR(VLOOKUP($F6,'enter-data'!$A$7:$BI$94,26,FALSE))," ",VLOOKUP($F6,'enter-data'!$A$7:$BI$94,26,FALSE))</f>
        <v xml:space="preserve"> </v>
      </c>
      <c r="AS6" s="448" t="str">
        <f>IF(ISERROR(VLOOKUP($F6,'enter-data'!$A$7:$BI$94,27,FALSE))," ",VLOOKUP($F6,'enter-data'!$A$7:$BI$94,27,FALSE))</f>
        <v xml:space="preserve"> </v>
      </c>
      <c r="AT6" s="448" t="str">
        <f>IF(ISERROR(VLOOKUP($F6,'enter-data'!$A$7:$BI$94,28,FALSE))," ",VLOOKUP($F6,'enter-data'!$A$7:$BI$94,28,FALSE))</f>
        <v xml:space="preserve"> </v>
      </c>
      <c r="AU6" s="448" t="str">
        <f>IF(ISERROR(VLOOKUP($F6,'enter-data'!$A$7:$BI$94,29,FALSE))," ",VLOOKUP($F6,'enter-data'!$A$7:$BI$94,29,FALSE))</f>
        <v xml:space="preserve"> </v>
      </c>
      <c r="AV6" s="448" t="str">
        <f>IF(ISERROR(VLOOKUP($F6,'enter-data'!$A$7:$BI$94,30,FALSE))," ",VLOOKUP($F6,'enter-data'!$A$7:$BI$94,30,FALSE))</f>
        <v xml:space="preserve"> </v>
      </c>
      <c r="AW6" s="448" t="str">
        <f>IF(ISERROR(VLOOKUP($F6,'enter-data'!$A$7:$BI$94,31,FALSE))," ",VLOOKUP($F6,'enter-data'!$A$7:$BI$94,31,FALSE))</f>
        <v xml:space="preserve"> </v>
      </c>
      <c r="AX6" s="448" t="str">
        <f>IF(ISERROR(VLOOKUP($F6,'enter-data'!$A$7:$BI$94,32,FALSE))," ",VLOOKUP($F6,'enter-data'!$A$7:$BI$94,32,FALSE))</f>
        <v xml:space="preserve"> </v>
      </c>
      <c r="AY6" s="448" t="str">
        <f>IF(ISERROR(VLOOKUP($F6,'enter-data'!$A$7:$BI$94,33,FALSE))," ",VLOOKUP($F6,'enter-data'!$A$7:$BI$94,33,FALSE))</f>
        <v xml:space="preserve"> </v>
      </c>
      <c r="AZ6" s="448"/>
      <c r="BA6" s="448" t="str">
        <f>IF(ISERROR(VLOOKUP($F6,'enter-data'!$A$7:$BI$94,35,FALSE))," ",VLOOKUP($F6,'enter-data'!$A$7:$BI$94,35,FALSE))</f>
        <v xml:space="preserve"> </v>
      </c>
      <c r="BB6" s="448" t="str">
        <f>IF(ISERROR(VLOOKUP($F6,'enter-data'!$A$7:$BI$94,36,FALSE))," ",VLOOKUP($F6,'enter-data'!$A$7:$BI$94,36,FALSE))</f>
        <v xml:space="preserve"> </v>
      </c>
      <c r="BC6" s="448" t="str">
        <f>IF(ISERROR(VLOOKUP($F6,'enter-data'!$A$7:$BI$94,37,FALSE))," ",VLOOKUP($F6,'enter-data'!$A$7:$BI$94,37,FALSE))</f>
        <v xml:space="preserve"> </v>
      </c>
      <c r="BD6" s="448" t="str">
        <f>IF(ISERROR(VLOOKUP($F6,'enter-data'!$A$7:$BI$94,38,FALSE))," ",VLOOKUP($F6,'enter-data'!$A$7:$BI$94,38,FALSE))</f>
        <v xml:space="preserve"> </v>
      </c>
      <c r="BE6" s="448" t="str">
        <f>IF(ISERROR(VLOOKUP($F6,'enter-data'!$A$7:$BI$94,39,FALSE))," ",VLOOKUP($F6,'enter-data'!$A$7:$BI$94,39,FALSE))</f>
        <v xml:space="preserve"> </v>
      </c>
      <c r="BF6" s="448" t="str">
        <f>IF(ISERROR(VLOOKUP($F6,'enter-data'!$A$7:$BI$94,40,FALSE))," ",VLOOKUP($F6,'enter-data'!$A$7:$BI$94,40,FALSE))</f>
        <v xml:space="preserve"> </v>
      </c>
      <c r="BG6" s="448" t="str">
        <f>IF(ISERROR(VLOOKUP($F6,'enter-data'!$A$7:$BI$94,41,FALSE))," ",VLOOKUP($F6,'enter-data'!$A$7:$BI$94,41,FALSE))</f>
        <v xml:space="preserve"> </v>
      </c>
      <c r="BH6" s="448" t="str">
        <f>IF(ISERROR(VLOOKUP($F6,'enter-data'!$A$7:$BI$94,42,FALSE))," ",VLOOKUP($F6,'enter-data'!$A$7:$BI$94,42,FALSE))</f>
        <v xml:space="preserve"> </v>
      </c>
      <c r="BI6" s="448" t="str">
        <f>IF(ISERROR(VLOOKUP($F6,'enter-data'!$A$7:$BI$94,43,FALSE))," ",VLOOKUP($F6,'enter-data'!$A$7:$BI$94,43,FALSE))</f>
        <v xml:space="preserve"> </v>
      </c>
      <c r="BJ6" s="448" t="str">
        <f>IF(ISERROR(VLOOKUP($F6,'enter-data'!$A$7:$BI$94,44,FALSE))," ",VLOOKUP($F6,'enter-data'!$A$7:$BI$94,44,FALSE))</f>
        <v xml:space="preserve"> </v>
      </c>
      <c r="BK6" s="448" t="str">
        <f>IF(ISERROR(VLOOKUP($F6,'enter-data'!$A$7:$BI$94,45,FALSE))," ",VLOOKUP($F6,'enter-data'!$A$7:$BI$94,45,FALSE))</f>
        <v xml:space="preserve"> </v>
      </c>
      <c r="BL6" s="448" t="str">
        <f>IF(ISERROR(VLOOKUP($F6,'enter-data'!$A$7:$BI$94,46,FALSE))," ",VLOOKUP($F6,'enter-data'!$A$7:$BI$94,46,FALSE))</f>
        <v xml:space="preserve"> </v>
      </c>
      <c r="BM6" s="448" t="str">
        <f>IF(ISERROR(VLOOKUP($F6,'enter-data'!$A$7:$BI$94,47,FALSE))," ",VLOOKUP($F6,'enter-data'!$A$7:$BI$94,47,FALSE))</f>
        <v xml:space="preserve"> </v>
      </c>
      <c r="BN6" s="448" t="str">
        <f>IF(ISERROR(VLOOKUP($F6,'enter-data'!$A$7:$BI$94,48,FALSE))," ",VLOOKUP($F6,'enter-data'!$A$7:$BI$94,48,FALSE))</f>
        <v xml:space="preserve"> </v>
      </c>
      <c r="BO6" s="448" t="str">
        <f>IF(ISERROR(VLOOKUP($F6,'enter-data'!$A$7:$BI$94,49,FALSE))," ",VLOOKUP($F6,'enter-data'!$A$7:$BI$94,49,FALSE))</f>
        <v xml:space="preserve"> </v>
      </c>
      <c r="BP6" s="448" t="str">
        <f>IF(ISERROR(VLOOKUP($F6,'enter-data'!$A$7:$BI$94,50,FALSE))," ",VLOOKUP($F6,'enter-data'!$A$7:$BI$94,50,FALSE))</f>
        <v xml:space="preserve"> </v>
      </c>
      <c r="BQ6" s="448" t="str">
        <f>IF(ISERROR(VLOOKUP($F6,'enter-data'!$A$7:$BI$94,51,FALSE))," ",VLOOKUP($F6,'enter-data'!$A$7:$BI$94,51,FALSE))</f>
        <v xml:space="preserve"> </v>
      </c>
      <c r="BR6" s="448" t="str">
        <f>IF(ISERROR(VLOOKUP($F6,'enter-data'!$A$7:$BI$94,52,FALSE))," ",VLOOKUP($F6,'enter-data'!$A$7:$BI$94,52,FALSE))</f>
        <v xml:space="preserve"> </v>
      </c>
      <c r="BS6" s="448" t="str">
        <f>IF(ISERROR(VLOOKUP($F6,'enter-data'!$A$7:$BI$94,53,FALSE))," ",VLOOKUP($F6,'enter-data'!$A$7:$BI$94,53,FALSE))</f>
        <v xml:space="preserve"> </v>
      </c>
      <c r="BT6" s="448" t="str">
        <f>IF(ISERROR(VLOOKUP($F6,'enter-data'!$A$7:$BI$94,54,FALSE))," ",VLOOKUP($F6,'enter-data'!$A$7:$BI$94,54,FALSE))</f>
        <v xml:space="preserve"> </v>
      </c>
      <c r="BU6" s="448" t="str">
        <f>IF(ISERROR(VLOOKUP($F6,'enter-data'!$A$7:$BI$94,55,FALSE))," ",VLOOKUP($F6,'enter-data'!$A$7:$BI$94,55,FALSE))</f>
        <v xml:space="preserve"> </v>
      </c>
      <c r="BV6" s="448" t="str">
        <f>IF(ISERROR(VLOOKUP($F6,'enter-data'!$A$7:$BI$94,56,FALSE))," ",VLOOKUP($F6,'enter-data'!$A$7:$BI$94,56,FALSE))</f>
        <v xml:space="preserve"> </v>
      </c>
      <c r="BW6" s="448" t="str">
        <f>IF(ISERROR(VLOOKUP($F6,'enter-data'!$A$7:$BI$94,57,FALSE))," ",VLOOKUP($F6,'enter-data'!$A$7:$BI$94,57,FALSE))</f>
        <v xml:space="preserve"> </v>
      </c>
      <c r="BX6" s="448" t="str">
        <f>IF(ISERROR(VLOOKUP($F6,'enter-data'!$A$7:$BI$94,58,FALSE))," ",VLOOKUP($F6,'enter-data'!$A$7:$BI$94,58,FALSE))</f>
        <v xml:space="preserve"> </v>
      </c>
      <c r="BY6" s="448" t="str">
        <f>IF(ISERROR(VLOOKUP($F6,'enter-data'!$A$7:$BI$94,59,FALSE))," ",VLOOKUP($F6,'enter-data'!$A$7:$BI$94,59,FALSE))</f>
        <v xml:space="preserve"> </v>
      </c>
      <c r="BZ6" s="448" t="str">
        <f>IF(ISERROR(VLOOKUP($F6,'enter-data'!$A$7:$BI$94,60,FALSE))," ",VLOOKUP($F6,'enter-data'!$A$7:$BI$94,60,FALSE))</f>
        <v xml:space="preserve"> </v>
      </c>
      <c r="CA6" s="448" t="str">
        <f>IF(ISERROR(VLOOKUP($F6,'enter-data'!$A$7:$BI$94,61,FALSE))," ",VLOOKUP($F6,'enter-data'!$A$7:$BI$94,61,FALSE))</f>
        <v xml:space="preserve"> </v>
      </c>
    </row>
    <row r="8" spans="1:79" x14ac:dyDescent="0.25">
      <c r="E8" s="450" t="s">
        <v>620</v>
      </c>
      <c r="F8" s="451" t="s">
        <v>621</v>
      </c>
      <c r="G8" s="450" t="s">
        <v>436</v>
      </c>
      <c r="H8" s="452" t="s">
        <v>376</v>
      </c>
      <c r="I8" s="453" t="s">
        <v>374</v>
      </c>
      <c r="J8" s="454" t="s">
        <v>370</v>
      </c>
      <c r="K8" s="452" t="s">
        <v>377</v>
      </c>
      <c r="L8" s="453" t="s">
        <v>375</v>
      </c>
      <c r="M8" s="454" t="s">
        <v>371</v>
      </c>
      <c r="N8" s="452" t="s">
        <v>378</v>
      </c>
      <c r="O8" s="453" t="s">
        <v>373</v>
      </c>
      <c r="P8" s="454" t="s">
        <v>372</v>
      </c>
      <c r="Q8" s="452" t="s">
        <v>381</v>
      </c>
      <c r="R8" s="453" t="s">
        <v>379</v>
      </c>
      <c r="S8" s="454" t="s">
        <v>380</v>
      </c>
      <c r="T8" s="455" t="s">
        <v>622</v>
      </c>
      <c r="U8" s="455" t="s">
        <v>623</v>
      </c>
      <c r="V8" s="455" t="s">
        <v>624</v>
      </c>
      <c r="W8" s="455" t="s">
        <v>625</v>
      </c>
    </row>
    <row r="9" spans="1:79" x14ac:dyDescent="0.25">
      <c r="A9" s="438">
        <v>1</v>
      </c>
      <c r="B9" s="438">
        <f>ROUND(A9/1000,3)</f>
        <v>1E-3</v>
      </c>
      <c r="C9" s="456" t="str">
        <f>IF(Q9&gt;0,E9+B9," ")</f>
        <v xml:space="preserve"> </v>
      </c>
      <c r="D9" s="438" t="str">
        <f>IF(Q9&gt;0,RANK(C9,$C$9:$C$148,1)," ")</f>
        <v xml:space="preserve"> </v>
      </c>
      <c r="E9" s="457" t="str">
        <f>IF(Q9&gt;0,RANK(W9,$W$9:$W$148)," ")</f>
        <v xml:space="preserve"> </v>
      </c>
      <c r="F9" s="458" t="s">
        <v>437</v>
      </c>
      <c r="G9" s="423" t="s">
        <v>438</v>
      </c>
      <c r="H9" s="423">
        <f t="shared" ref="H9:H12" si="0">I9+J9</f>
        <v>0</v>
      </c>
      <c r="I9" s="423">
        <f t="shared" ref="I9:I12" si="1">Y9+AB9+AE9+AH9+AK9+AN9+AQ9+AT9+AW9</f>
        <v>0</v>
      </c>
      <c r="J9" s="423">
        <f t="shared" ref="J9:J12" si="2">BA9+BD9+BG9+BJ9+BM9+BP9+BS9+BV9+BY9</f>
        <v>0</v>
      </c>
      <c r="K9" s="423">
        <f t="shared" ref="K9:K12" si="3">L9+M9</f>
        <v>0</v>
      </c>
      <c r="L9" s="423">
        <f t="shared" ref="L9:L12" si="4">Z9+AC9+AF9+AI9+AL9+AO9+AR9+AU9+AX9</f>
        <v>0</v>
      </c>
      <c r="M9" s="423">
        <f t="shared" ref="M9:M12" si="5">BB9+BE9+BH9+BK9+BN9+BQ9+BT9+BW9+BZ9</f>
        <v>0</v>
      </c>
      <c r="N9" s="423">
        <f t="shared" ref="N9:N12" si="6">O9+P9</f>
        <v>0</v>
      </c>
      <c r="O9" s="423">
        <f t="shared" ref="O9:O12" si="7">AA9+AD9+AG9+AJ9+AM9+AP9+AS9+AV9+AY9</f>
        <v>0</v>
      </c>
      <c r="P9" s="423">
        <f t="shared" ref="P9:P12" si="8">BC9+BF9+BI9+BL9+BO9+BR9+BU9+BX9+CA9</f>
        <v>0</v>
      </c>
      <c r="Q9" s="423">
        <f t="shared" ref="Q9:Q12" si="9">H9+K9+N9</f>
        <v>0</v>
      </c>
      <c r="R9" s="423">
        <f t="shared" ref="R9:R12" si="10">I9+L9+O9</f>
        <v>0</v>
      </c>
      <c r="S9" s="423">
        <f t="shared" ref="S9:S12" si="11">J9+M9+P9</f>
        <v>0</v>
      </c>
      <c r="T9" s="449">
        <f t="shared" ref="T9:T12" si="12">H9*100</f>
        <v>0</v>
      </c>
      <c r="U9" s="449">
        <f t="shared" ref="U9:U12" si="13">K9*10</f>
        <v>0</v>
      </c>
      <c r="V9" s="449">
        <f t="shared" ref="V9:V12" si="14">N9</f>
        <v>0</v>
      </c>
      <c r="W9" s="449">
        <f t="shared" ref="W9:W12" si="15">SUM(T9:V9)</f>
        <v>0</v>
      </c>
      <c r="X9" s="448"/>
      <c r="Y9" s="459">
        <f>COUNTIF(Y$2:Y$6,$G9)</f>
        <v>0</v>
      </c>
      <c r="Z9" s="459">
        <f>COUNTIF(Z$2:Z$6,$G9)</f>
        <v>0</v>
      </c>
      <c r="AA9" s="459">
        <f>COUNTIF(AA$2:AA$6,$G9)</f>
        <v>0</v>
      </c>
      <c r="AB9" s="459">
        <f t="shared" ref="AB9:BP15" si="16">COUNTIF(AB$2:AB$6,$G9)</f>
        <v>0</v>
      </c>
      <c r="AC9" s="459">
        <f t="shared" si="16"/>
        <v>0</v>
      </c>
      <c r="AD9" s="459">
        <f t="shared" si="16"/>
        <v>0</v>
      </c>
      <c r="AE9" s="459">
        <f t="shared" si="16"/>
        <v>0</v>
      </c>
      <c r="AF9" s="459">
        <f t="shared" si="16"/>
        <v>0</v>
      </c>
      <c r="AG9" s="459">
        <f t="shared" si="16"/>
        <v>0</v>
      </c>
      <c r="AH9" s="459">
        <f t="shared" si="16"/>
        <v>0</v>
      </c>
      <c r="AI9" s="459">
        <f t="shared" si="16"/>
        <v>0</v>
      </c>
      <c r="AJ9" s="459">
        <f t="shared" si="16"/>
        <v>0</v>
      </c>
      <c r="AK9" s="459">
        <f t="shared" si="16"/>
        <v>0</v>
      </c>
      <c r="AL9" s="459">
        <f t="shared" si="16"/>
        <v>0</v>
      </c>
      <c r="AM9" s="459">
        <f t="shared" si="16"/>
        <v>0</v>
      </c>
      <c r="AN9" s="459">
        <f t="shared" si="16"/>
        <v>0</v>
      </c>
      <c r="AO9" s="459">
        <f t="shared" si="16"/>
        <v>0</v>
      </c>
      <c r="AP9" s="459">
        <f t="shared" si="16"/>
        <v>0</v>
      </c>
      <c r="AQ9" s="459">
        <f t="shared" si="16"/>
        <v>0</v>
      </c>
      <c r="AR9" s="459">
        <f t="shared" si="16"/>
        <v>0</v>
      </c>
      <c r="AS9" s="459">
        <f t="shared" si="16"/>
        <v>0</v>
      </c>
      <c r="AT9" s="459">
        <f t="shared" si="16"/>
        <v>0</v>
      </c>
      <c r="AU9" s="459">
        <f t="shared" si="16"/>
        <v>0</v>
      </c>
      <c r="AV9" s="459">
        <f t="shared" si="16"/>
        <v>0</v>
      </c>
      <c r="AW9" s="459">
        <f t="shared" si="16"/>
        <v>0</v>
      </c>
      <c r="AX9" s="459">
        <f t="shared" si="16"/>
        <v>0</v>
      </c>
      <c r="AY9" s="459">
        <f t="shared" si="16"/>
        <v>0</v>
      </c>
      <c r="AZ9" s="459">
        <f t="shared" si="16"/>
        <v>0</v>
      </c>
      <c r="BA9" s="459">
        <f t="shared" si="16"/>
        <v>0</v>
      </c>
      <c r="BB9" s="459">
        <f t="shared" si="16"/>
        <v>0</v>
      </c>
      <c r="BC9" s="459">
        <f t="shared" si="16"/>
        <v>0</v>
      </c>
      <c r="BD9" s="459">
        <f t="shared" si="16"/>
        <v>0</v>
      </c>
      <c r="BE9" s="459">
        <f t="shared" si="16"/>
        <v>0</v>
      </c>
      <c r="BF9" s="459">
        <f t="shared" si="16"/>
        <v>0</v>
      </c>
      <c r="BG9" s="459">
        <f t="shared" si="16"/>
        <v>0</v>
      </c>
      <c r="BH9" s="459">
        <f t="shared" si="16"/>
        <v>0</v>
      </c>
      <c r="BI9" s="459">
        <f t="shared" si="16"/>
        <v>0</v>
      </c>
      <c r="BJ9" s="459">
        <f t="shared" si="16"/>
        <v>0</v>
      </c>
      <c r="BK9" s="459">
        <f t="shared" si="16"/>
        <v>0</v>
      </c>
      <c r="BL9" s="459">
        <f t="shared" si="16"/>
        <v>0</v>
      </c>
      <c r="BM9" s="459">
        <f t="shared" si="16"/>
        <v>0</v>
      </c>
      <c r="BN9" s="459">
        <f t="shared" si="16"/>
        <v>0</v>
      </c>
      <c r="BO9" s="459">
        <f t="shared" si="16"/>
        <v>0</v>
      </c>
      <c r="BP9" s="459">
        <f t="shared" si="16"/>
        <v>0</v>
      </c>
      <c r="BQ9" s="459">
        <f t="shared" ref="BQ9:CA24" si="17">COUNTIF(BQ$2:BQ$6,$G9)</f>
        <v>0</v>
      </c>
      <c r="BR9" s="459">
        <f t="shared" si="17"/>
        <v>0</v>
      </c>
      <c r="BS9" s="459">
        <f t="shared" si="17"/>
        <v>0</v>
      </c>
      <c r="BT9" s="459">
        <f t="shared" si="17"/>
        <v>0</v>
      </c>
      <c r="BU9" s="459">
        <f t="shared" si="17"/>
        <v>0</v>
      </c>
      <c r="BV9" s="459">
        <f t="shared" si="17"/>
        <v>0</v>
      </c>
      <c r="BW9" s="459">
        <f t="shared" si="17"/>
        <v>0</v>
      </c>
      <c r="BX9" s="459">
        <f t="shared" si="17"/>
        <v>0</v>
      </c>
      <c r="BY9" s="459">
        <f t="shared" si="17"/>
        <v>0</v>
      </c>
      <c r="BZ9" s="459">
        <f t="shared" si="17"/>
        <v>0</v>
      </c>
      <c r="CA9" s="459">
        <f t="shared" si="17"/>
        <v>0</v>
      </c>
    </row>
    <row r="10" spans="1:79" x14ac:dyDescent="0.25">
      <c r="A10" s="438">
        <v>2</v>
      </c>
      <c r="B10" s="456">
        <f t="shared" ref="B10:B73" si="18">ROUND(A10/1000,3)</f>
        <v>2E-3</v>
      </c>
      <c r="C10" s="456" t="str">
        <f t="shared" ref="C10:C73" si="19">IF(Q10&gt;0,E10+B10," ")</f>
        <v xml:space="preserve"> </v>
      </c>
      <c r="D10" s="438" t="str">
        <f t="shared" ref="D10:D73" si="20">IF(Q10&gt;0,RANK(C10,$C$9:$C$148,1)," ")</f>
        <v xml:space="preserve"> </v>
      </c>
      <c r="E10" s="457" t="str">
        <f t="shared" ref="E10:E73" si="21">IF(Q10&gt;0,RANK(W10,$W$9:$W$148)," ")</f>
        <v xml:space="preserve"> </v>
      </c>
      <c r="F10" s="458" t="s">
        <v>290</v>
      </c>
      <c r="G10" s="423" t="s">
        <v>289</v>
      </c>
      <c r="H10" s="423">
        <f t="shared" si="0"/>
        <v>0</v>
      </c>
      <c r="I10" s="423">
        <f t="shared" si="1"/>
        <v>0</v>
      </c>
      <c r="J10" s="423">
        <f t="shared" si="2"/>
        <v>0</v>
      </c>
      <c r="K10" s="423">
        <f t="shared" si="3"/>
        <v>0</v>
      </c>
      <c r="L10" s="423">
        <f t="shared" si="4"/>
        <v>0</v>
      </c>
      <c r="M10" s="423">
        <f t="shared" si="5"/>
        <v>0</v>
      </c>
      <c r="N10" s="423">
        <f t="shared" si="6"/>
        <v>0</v>
      </c>
      <c r="O10" s="423">
        <f t="shared" si="7"/>
        <v>0</v>
      </c>
      <c r="P10" s="423">
        <f t="shared" si="8"/>
        <v>0</v>
      </c>
      <c r="Q10" s="423">
        <f t="shared" si="9"/>
        <v>0</v>
      </c>
      <c r="R10" s="423">
        <f t="shared" si="10"/>
        <v>0</v>
      </c>
      <c r="S10" s="423">
        <f t="shared" si="11"/>
        <v>0</v>
      </c>
      <c r="T10" s="449">
        <f t="shared" si="12"/>
        <v>0</v>
      </c>
      <c r="U10" s="449">
        <f t="shared" si="13"/>
        <v>0</v>
      </c>
      <c r="V10" s="449">
        <f t="shared" si="14"/>
        <v>0</v>
      </c>
      <c r="W10" s="449">
        <f t="shared" si="15"/>
        <v>0</v>
      </c>
      <c r="X10" s="448"/>
      <c r="Y10" s="459">
        <f t="shared" ref="Y10:AN41" si="22">COUNTIF(Y$2:Y$6,$G10)</f>
        <v>0</v>
      </c>
      <c r="Z10" s="459">
        <f t="shared" si="22"/>
        <v>0</v>
      </c>
      <c r="AA10" s="459">
        <f t="shared" si="22"/>
        <v>0</v>
      </c>
      <c r="AB10" s="459">
        <f t="shared" si="22"/>
        <v>0</v>
      </c>
      <c r="AC10" s="459">
        <f t="shared" si="22"/>
        <v>0</v>
      </c>
      <c r="AD10" s="459">
        <f t="shared" si="22"/>
        <v>0</v>
      </c>
      <c r="AE10" s="459">
        <f t="shared" si="22"/>
        <v>0</v>
      </c>
      <c r="AF10" s="459">
        <f t="shared" si="22"/>
        <v>0</v>
      </c>
      <c r="AG10" s="459">
        <f t="shared" si="22"/>
        <v>0</v>
      </c>
      <c r="AH10" s="459">
        <f t="shared" si="22"/>
        <v>0</v>
      </c>
      <c r="AI10" s="459">
        <f t="shared" si="22"/>
        <v>0</v>
      </c>
      <c r="AJ10" s="459">
        <f t="shared" si="22"/>
        <v>0</v>
      </c>
      <c r="AK10" s="459">
        <f t="shared" si="22"/>
        <v>0</v>
      </c>
      <c r="AL10" s="459">
        <f t="shared" si="22"/>
        <v>0</v>
      </c>
      <c r="AM10" s="459">
        <f t="shared" si="22"/>
        <v>0</v>
      </c>
      <c r="AN10" s="459">
        <f t="shared" si="22"/>
        <v>0</v>
      </c>
      <c r="AO10" s="459">
        <f t="shared" si="16"/>
        <v>0</v>
      </c>
      <c r="AP10" s="459">
        <f t="shared" si="16"/>
        <v>0</v>
      </c>
      <c r="AQ10" s="459">
        <f t="shared" si="16"/>
        <v>0</v>
      </c>
      <c r="AR10" s="459">
        <f t="shared" si="16"/>
        <v>0</v>
      </c>
      <c r="AS10" s="459">
        <f t="shared" si="16"/>
        <v>0</v>
      </c>
      <c r="AT10" s="459">
        <f t="shared" si="16"/>
        <v>0</v>
      </c>
      <c r="AU10" s="459">
        <f t="shared" si="16"/>
        <v>0</v>
      </c>
      <c r="AV10" s="459">
        <f t="shared" si="16"/>
        <v>0</v>
      </c>
      <c r="AW10" s="459">
        <f t="shared" si="16"/>
        <v>0</v>
      </c>
      <c r="AX10" s="459">
        <f t="shared" si="16"/>
        <v>0</v>
      </c>
      <c r="AY10" s="459">
        <f t="shared" si="16"/>
        <v>0</v>
      </c>
      <c r="AZ10" s="459">
        <f t="shared" si="16"/>
        <v>0</v>
      </c>
      <c r="BA10" s="459">
        <f t="shared" si="16"/>
        <v>0</v>
      </c>
      <c r="BB10" s="459">
        <f t="shared" si="16"/>
        <v>0</v>
      </c>
      <c r="BC10" s="459">
        <f t="shared" si="16"/>
        <v>0</v>
      </c>
      <c r="BD10" s="459">
        <f t="shared" si="16"/>
        <v>0</v>
      </c>
      <c r="BE10" s="459">
        <f t="shared" si="16"/>
        <v>0</v>
      </c>
      <c r="BF10" s="459">
        <f t="shared" si="16"/>
        <v>0</v>
      </c>
      <c r="BG10" s="459">
        <f t="shared" si="16"/>
        <v>0</v>
      </c>
      <c r="BH10" s="459">
        <f t="shared" si="16"/>
        <v>0</v>
      </c>
      <c r="BI10" s="459">
        <f t="shared" si="16"/>
        <v>0</v>
      </c>
      <c r="BJ10" s="459">
        <f t="shared" si="16"/>
        <v>0</v>
      </c>
      <c r="BK10" s="459">
        <f t="shared" si="16"/>
        <v>0</v>
      </c>
      <c r="BL10" s="459">
        <f t="shared" si="16"/>
        <v>0</v>
      </c>
      <c r="BM10" s="459">
        <f t="shared" si="16"/>
        <v>0</v>
      </c>
      <c r="BN10" s="459">
        <f t="shared" si="16"/>
        <v>0</v>
      </c>
      <c r="BO10" s="459">
        <f t="shared" si="16"/>
        <v>0</v>
      </c>
      <c r="BP10" s="459">
        <f t="shared" si="16"/>
        <v>0</v>
      </c>
      <c r="BQ10" s="459">
        <f t="shared" si="17"/>
        <v>0</v>
      </c>
      <c r="BR10" s="459">
        <f t="shared" si="17"/>
        <v>0</v>
      </c>
      <c r="BS10" s="459">
        <f t="shared" si="17"/>
        <v>0</v>
      </c>
      <c r="BT10" s="459">
        <f t="shared" si="17"/>
        <v>0</v>
      </c>
      <c r="BU10" s="459">
        <f t="shared" si="17"/>
        <v>0</v>
      </c>
      <c r="BV10" s="459">
        <f t="shared" si="17"/>
        <v>0</v>
      </c>
      <c r="BW10" s="459">
        <f t="shared" si="17"/>
        <v>0</v>
      </c>
      <c r="BX10" s="459">
        <f t="shared" si="17"/>
        <v>0</v>
      </c>
      <c r="BY10" s="459">
        <f t="shared" si="17"/>
        <v>0</v>
      </c>
      <c r="BZ10" s="459">
        <f t="shared" si="17"/>
        <v>0</v>
      </c>
      <c r="CA10" s="459">
        <f t="shared" si="17"/>
        <v>0</v>
      </c>
    </row>
    <row r="11" spans="1:79" x14ac:dyDescent="0.25">
      <c r="A11" s="438">
        <v>3</v>
      </c>
      <c r="B11" s="456">
        <f t="shared" si="18"/>
        <v>3.0000000000000001E-3</v>
      </c>
      <c r="C11" s="456" t="str">
        <f t="shared" si="19"/>
        <v xml:space="preserve"> </v>
      </c>
      <c r="D11" s="438" t="str">
        <f t="shared" si="20"/>
        <v xml:space="preserve"> </v>
      </c>
      <c r="E11" s="457" t="str">
        <f t="shared" si="21"/>
        <v xml:space="preserve"> </v>
      </c>
      <c r="F11" s="458" t="s">
        <v>439</v>
      </c>
      <c r="G11" s="423" t="s">
        <v>440</v>
      </c>
      <c r="H11" s="423">
        <f t="shared" si="0"/>
        <v>0</v>
      </c>
      <c r="I11" s="423">
        <f t="shared" si="1"/>
        <v>0</v>
      </c>
      <c r="J11" s="423">
        <f t="shared" si="2"/>
        <v>0</v>
      </c>
      <c r="K11" s="423">
        <f t="shared" si="3"/>
        <v>0</v>
      </c>
      <c r="L11" s="423">
        <f t="shared" si="4"/>
        <v>0</v>
      </c>
      <c r="M11" s="423">
        <f t="shared" si="5"/>
        <v>0</v>
      </c>
      <c r="N11" s="423">
        <f t="shared" si="6"/>
        <v>0</v>
      </c>
      <c r="O11" s="423">
        <f t="shared" si="7"/>
        <v>0</v>
      </c>
      <c r="P11" s="423">
        <f t="shared" si="8"/>
        <v>0</v>
      </c>
      <c r="Q11" s="423">
        <f t="shared" si="9"/>
        <v>0</v>
      </c>
      <c r="R11" s="423">
        <f t="shared" si="10"/>
        <v>0</v>
      </c>
      <c r="S11" s="423">
        <f t="shared" si="11"/>
        <v>0</v>
      </c>
      <c r="T11" s="449">
        <f t="shared" si="12"/>
        <v>0</v>
      </c>
      <c r="U11" s="449">
        <f t="shared" si="13"/>
        <v>0</v>
      </c>
      <c r="V11" s="449">
        <f t="shared" si="14"/>
        <v>0</v>
      </c>
      <c r="W11" s="449">
        <f t="shared" si="15"/>
        <v>0</v>
      </c>
      <c r="X11" s="448"/>
      <c r="Y11" s="459">
        <f t="shared" si="22"/>
        <v>0</v>
      </c>
      <c r="Z11" s="459">
        <f t="shared" si="22"/>
        <v>0</v>
      </c>
      <c r="AA11" s="459">
        <f t="shared" si="22"/>
        <v>0</v>
      </c>
      <c r="AB11" s="459">
        <f t="shared" si="16"/>
        <v>0</v>
      </c>
      <c r="AC11" s="459">
        <f t="shared" si="16"/>
        <v>0</v>
      </c>
      <c r="AD11" s="459">
        <f t="shared" si="16"/>
        <v>0</v>
      </c>
      <c r="AE11" s="459">
        <f t="shared" si="16"/>
        <v>0</v>
      </c>
      <c r="AF11" s="459">
        <f t="shared" si="16"/>
        <v>0</v>
      </c>
      <c r="AG11" s="459">
        <f t="shared" si="16"/>
        <v>0</v>
      </c>
      <c r="AH11" s="459">
        <f t="shared" si="16"/>
        <v>0</v>
      </c>
      <c r="AI11" s="459">
        <f t="shared" si="16"/>
        <v>0</v>
      </c>
      <c r="AJ11" s="459">
        <f t="shared" si="16"/>
        <v>0</v>
      </c>
      <c r="AK11" s="459">
        <f t="shared" si="16"/>
        <v>0</v>
      </c>
      <c r="AL11" s="459">
        <f t="shared" si="16"/>
        <v>0</v>
      </c>
      <c r="AM11" s="459">
        <f t="shared" si="16"/>
        <v>0</v>
      </c>
      <c r="AN11" s="459">
        <f t="shared" si="16"/>
        <v>0</v>
      </c>
      <c r="AO11" s="459">
        <f t="shared" si="16"/>
        <v>0</v>
      </c>
      <c r="AP11" s="459">
        <f t="shared" si="16"/>
        <v>0</v>
      </c>
      <c r="AQ11" s="459">
        <f t="shared" si="16"/>
        <v>0</v>
      </c>
      <c r="AR11" s="459">
        <f t="shared" si="16"/>
        <v>0</v>
      </c>
      <c r="AS11" s="459">
        <f t="shared" si="16"/>
        <v>0</v>
      </c>
      <c r="AT11" s="459">
        <f t="shared" si="16"/>
        <v>0</v>
      </c>
      <c r="AU11" s="459">
        <f t="shared" si="16"/>
        <v>0</v>
      </c>
      <c r="AV11" s="459">
        <f t="shared" si="16"/>
        <v>0</v>
      </c>
      <c r="AW11" s="459">
        <f t="shared" si="16"/>
        <v>0</v>
      </c>
      <c r="AX11" s="459">
        <f t="shared" si="16"/>
        <v>0</v>
      </c>
      <c r="AY11" s="459">
        <f t="shared" si="16"/>
        <v>0</v>
      </c>
      <c r="AZ11" s="459">
        <f t="shared" si="16"/>
        <v>0</v>
      </c>
      <c r="BA11" s="459">
        <f t="shared" si="16"/>
        <v>0</v>
      </c>
      <c r="BB11" s="459">
        <f t="shared" si="16"/>
        <v>0</v>
      </c>
      <c r="BC11" s="459">
        <f t="shared" si="16"/>
        <v>0</v>
      </c>
      <c r="BD11" s="459">
        <f t="shared" si="16"/>
        <v>0</v>
      </c>
      <c r="BE11" s="459">
        <f t="shared" si="16"/>
        <v>0</v>
      </c>
      <c r="BF11" s="459">
        <f t="shared" si="16"/>
        <v>0</v>
      </c>
      <c r="BG11" s="459">
        <f t="shared" si="16"/>
        <v>0</v>
      </c>
      <c r="BH11" s="459">
        <f t="shared" si="16"/>
        <v>0</v>
      </c>
      <c r="BI11" s="459">
        <f t="shared" si="16"/>
        <v>0</v>
      </c>
      <c r="BJ11" s="459">
        <f t="shared" si="16"/>
        <v>0</v>
      </c>
      <c r="BK11" s="459">
        <f t="shared" si="16"/>
        <v>0</v>
      </c>
      <c r="BL11" s="459">
        <f t="shared" si="16"/>
        <v>0</v>
      </c>
      <c r="BM11" s="459">
        <f t="shared" si="16"/>
        <v>0</v>
      </c>
      <c r="BN11" s="459">
        <f t="shared" si="16"/>
        <v>0</v>
      </c>
      <c r="BO11" s="459">
        <f t="shared" si="16"/>
        <v>0</v>
      </c>
      <c r="BP11" s="459">
        <f t="shared" si="16"/>
        <v>0</v>
      </c>
      <c r="BQ11" s="459">
        <f t="shared" si="17"/>
        <v>0</v>
      </c>
      <c r="BR11" s="459">
        <f t="shared" si="17"/>
        <v>0</v>
      </c>
      <c r="BS11" s="459">
        <f t="shared" si="17"/>
        <v>0</v>
      </c>
      <c r="BT11" s="459">
        <f t="shared" si="17"/>
        <v>0</v>
      </c>
      <c r="BU11" s="459">
        <f t="shared" si="17"/>
        <v>0</v>
      </c>
      <c r="BV11" s="459">
        <f t="shared" si="17"/>
        <v>0</v>
      </c>
      <c r="BW11" s="459">
        <f t="shared" si="17"/>
        <v>0</v>
      </c>
      <c r="BX11" s="459">
        <f t="shared" si="17"/>
        <v>0</v>
      </c>
      <c r="BY11" s="459">
        <f t="shared" si="17"/>
        <v>0</v>
      </c>
      <c r="BZ11" s="459">
        <f t="shared" si="17"/>
        <v>0</v>
      </c>
      <c r="CA11" s="459">
        <f t="shared" si="17"/>
        <v>0</v>
      </c>
    </row>
    <row r="12" spans="1:79" x14ac:dyDescent="0.25">
      <c r="A12" s="438">
        <v>4</v>
      </c>
      <c r="B12" s="456">
        <f t="shared" si="18"/>
        <v>4.0000000000000001E-3</v>
      </c>
      <c r="C12" s="456" t="str">
        <f t="shared" si="19"/>
        <v xml:space="preserve"> </v>
      </c>
      <c r="D12" s="438" t="str">
        <f t="shared" si="20"/>
        <v xml:space="preserve"> </v>
      </c>
      <c r="E12" s="457" t="str">
        <f t="shared" si="21"/>
        <v xml:space="preserve"> </v>
      </c>
      <c r="F12" s="458" t="s">
        <v>235</v>
      </c>
      <c r="G12" s="423" t="s">
        <v>73</v>
      </c>
      <c r="H12" s="423">
        <f t="shared" si="0"/>
        <v>0</v>
      </c>
      <c r="I12" s="423">
        <f t="shared" si="1"/>
        <v>0</v>
      </c>
      <c r="J12" s="423">
        <f t="shared" si="2"/>
        <v>0</v>
      </c>
      <c r="K12" s="423">
        <f t="shared" si="3"/>
        <v>0</v>
      </c>
      <c r="L12" s="423">
        <f t="shared" si="4"/>
        <v>0</v>
      </c>
      <c r="M12" s="423">
        <f t="shared" si="5"/>
        <v>0</v>
      </c>
      <c r="N12" s="423">
        <f t="shared" si="6"/>
        <v>0</v>
      </c>
      <c r="O12" s="423">
        <f t="shared" si="7"/>
        <v>0</v>
      </c>
      <c r="P12" s="423">
        <f t="shared" si="8"/>
        <v>0</v>
      </c>
      <c r="Q12" s="423">
        <f t="shared" si="9"/>
        <v>0</v>
      </c>
      <c r="R12" s="423">
        <f t="shared" si="10"/>
        <v>0</v>
      </c>
      <c r="S12" s="423">
        <f t="shared" si="11"/>
        <v>0</v>
      </c>
      <c r="T12" s="449">
        <f t="shared" si="12"/>
        <v>0</v>
      </c>
      <c r="U12" s="449">
        <f t="shared" si="13"/>
        <v>0</v>
      </c>
      <c r="V12" s="449">
        <f t="shared" si="14"/>
        <v>0</v>
      </c>
      <c r="W12" s="449">
        <f t="shared" si="15"/>
        <v>0</v>
      </c>
      <c r="X12" s="448"/>
      <c r="Y12" s="459">
        <f t="shared" si="22"/>
        <v>0</v>
      </c>
      <c r="Z12" s="459">
        <f t="shared" si="22"/>
        <v>0</v>
      </c>
      <c r="AA12" s="459">
        <f t="shared" si="22"/>
        <v>0</v>
      </c>
      <c r="AB12" s="459">
        <f t="shared" si="16"/>
        <v>0</v>
      </c>
      <c r="AC12" s="459">
        <f t="shared" si="16"/>
        <v>0</v>
      </c>
      <c r="AD12" s="459">
        <f t="shared" si="16"/>
        <v>0</v>
      </c>
      <c r="AE12" s="459">
        <f t="shared" si="16"/>
        <v>0</v>
      </c>
      <c r="AF12" s="459">
        <f t="shared" si="16"/>
        <v>0</v>
      </c>
      <c r="AG12" s="459">
        <f t="shared" si="16"/>
        <v>0</v>
      </c>
      <c r="AH12" s="459">
        <f t="shared" si="16"/>
        <v>0</v>
      </c>
      <c r="AI12" s="459">
        <f t="shared" si="16"/>
        <v>0</v>
      </c>
      <c r="AJ12" s="459">
        <f t="shared" si="16"/>
        <v>0</v>
      </c>
      <c r="AK12" s="459">
        <f t="shared" si="16"/>
        <v>0</v>
      </c>
      <c r="AL12" s="459">
        <f t="shared" si="16"/>
        <v>0</v>
      </c>
      <c r="AM12" s="459">
        <f t="shared" si="16"/>
        <v>0</v>
      </c>
      <c r="AN12" s="459">
        <f t="shared" si="16"/>
        <v>0</v>
      </c>
      <c r="AO12" s="459">
        <f t="shared" si="16"/>
        <v>0</v>
      </c>
      <c r="AP12" s="459">
        <f t="shared" si="16"/>
        <v>0</v>
      </c>
      <c r="AQ12" s="459">
        <f t="shared" si="16"/>
        <v>0</v>
      </c>
      <c r="AR12" s="459">
        <f t="shared" si="16"/>
        <v>0</v>
      </c>
      <c r="AS12" s="459">
        <f t="shared" si="16"/>
        <v>0</v>
      </c>
      <c r="AT12" s="459">
        <f t="shared" si="16"/>
        <v>0</v>
      </c>
      <c r="AU12" s="459">
        <f t="shared" si="16"/>
        <v>0</v>
      </c>
      <c r="AV12" s="459">
        <f t="shared" si="16"/>
        <v>0</v>
      </c>
      <c r="AW12" s="459">
        <f t="shared" si="16"/>
        <v>0</v>
      </c>
      <c r="AX12" s="459">
        <f t="shared" si="16"/>
        <v>0</v>
      </c>
      <c r="AY12" s="459">
        <f t="shared" si="16"/>
        <v>0</v>
      </c>
      <c r="AZ12" s="459">
        <f t="shared" si="16"/>
        <v>0</v>
      </c>
      <c r="BA12" s="459">
        <f t="shared" si="16"/>
        <v>0</v>
      </c>
      <c r="BB12" s="459">
        <f t="shared" si="16"/>
        <v>0</v>
      </c>
      <c r="BC12" s="459">
        <f t="shared" si="16"/>
        <v>0</v>
      </c>
      <c r="BD12" s="459">
        <f t="shared" si="16"/>
        <v>0</v>
      </c>
      <c r="BE12" s="459">
        <f t="shared" si="16"/>
        <v>0</v>
      </c>
      <c r="BF12" s="459">
        <f t="shared" si="16"/>
        <v>0</v>
      </c>
      <c r="BG12" s="459">
        <f t="shared" si="16"/>
        <v>0</v>
      </c>
      <c r="BH12" s="459">
        <f t="shared" si="16"/>
        <v>0</v>
      </c>
      <c r="BI12" s="459">
        <f t="shared" si="16"/>
        <v>0</v>
      </c>
      <c r="BJ12" s="459">
        <f t="shared" si="16"/>
        <v>0</v>
      </c>
      <c r="BK12" s="459">
        <f t="shared" si="16"/>
        <v>0</v>
      </c>
      <c r="BL12" s="459">
        <f t="shared" si="16"/>
        <v>0</v>
      </c>
      <c r="BM12" s="459">
        <f t="shared" si="16"/>
        <v>0</v>
      </c>
      <c r="BN12" s="459">
        <f t="shared" si="16"/>
        <v>0</v>
      </c>
      <c r="BO12" s="459">
        <f t="shared" si="16"/>
        <v>0</v>
      </c>
      <c r="BP12" s="459">
        <f t="shared" si="16"/>
        <v>0</v>
      </c>
      <c r="BQ12" s="459">
        <f t="shared" si="17"/>
        <v>0</v>
      </c>
      <c r="BR12" s="459">
        <f t="shared" si="17"/>
        <v>0</v>
      </c>
      <c r="BS12" s="459">
        <f t="shared" si="17"/>
        <v>0</v>
      </c>
      <c r="BT12" s="459">
        <f t="shared" si="17"/>
        <v>0</v>
      </c>
      <c r="BU12" s="459">
        <f t="shared" si="17"/>
        <v>0</v>
      </c>
      <c r="BV12" s="459">
        <f t="shared" si="17"/>
        <v>0</v>
      </c>
      <c r="BW12" s="459">
        <f t="shared" si="17"/>
        <v>0</v>
      </c>
      <c r="BX12" s="459">
        <f t="shared" si="17"/>
        <v>0</v>
      </c>
      <c r="BY12" s="459">
        <f t="shared" si="17"/>
        <v>0</v>
      </c>
      <c r="BZ12" s="459">
        <f t="shared" si="17"/>
        <v>0</v>
      </c>
      <c r="CA12" s="459">
        <f t="shared" si="17"/>
        <v>0</v>
      </c>
    </row>
    <row r="13" spans="1:79" x14ac:dyDescent="0.25">
      <c r="A13" s="438">
        <v>5</v>
      </c>
      <c r="B13" s="456">
        <f t="shared" si="18"/>
        <v>5.0000000000000001E-3</v>
      </c>
      <c r="C13" s="456" t="str">
        <f t="shared" si="19"/>
        <v xml:space="preserve"> </v>
      </c>
      <c r="D13" s="438" t="str">
        <f t="shared" si="20"/>
        <v xml:space="preserve"> </v>
      </c>
      <c r="E13" s="457" t="str">
        <f t="shared" si="21"/>
        <v xml:space="preserve"> </v>
      </c>
      <c r="F13" s="458" t="s">
        <v>214</v>
      </c>
      <c r="G13" s="423" t="s">
        <v>10</v>
      </c>
      <c r="H13" s="423">
        <f>I13+J13</f>
        <v>0</v>
      </c>
      <c r="I13" s="423">
        <f>Y13+AB13+AE13+AH13+AK13+AN13+AQ13+AT13+AW13</f>
        <v>0</v>
      </c>
      <c r="J13" s="423">
        <f>BA13+BD13+BG13+BJ13+BM13+BP13+BS13+BV13+BY13</f>
        <v>0</v>
      </c>
      <c r="K13" s="423">
        <f>L13+M13</f>
        <v>0</v>
      </c>
      <c r="L13" s="423">
        <f>Z13+AC13+AF13+AI13+AL13+AO13+AR13+AU13+AX13</f>
        <v>0</v>
      </c>
      <c r="M13" s="423">
        <f>BB13+BE13+BH13+BK13+BN13+BQ13+BT13+BW13+BZ13</f>
        <v>0</v>
      </c>
      <c r="N13" s="423">
        <f>O13+P13</f>
        <v>0</v>
      </c>
      <c r="O13" s="423">
        <f>AA13+AD13+AG13+AJ13+AM13+AP13+AS13+AV13+AY13</f>
        <v>0</v>
      </c>
      <c r="P13" s="423">
        <f>BC13+BF13+BI13+BL13+BO13+BR13+BU13+BX13+CA13</f>
        <v>0</v>
      </c>
      <c r="Q13" s="423">
        <f>H13+K13+N13</f>
        <v>0</v>
      </c>
      <c r="R13" s="423">
        <f t="shared" ref="R13:S13" si="23">I13+L13+O13</f>
        <v>0</v>
      </c>
      <c r="S13" s="423">
        <f t="shared" si="23"/>
        <v>0</v>
      </c>
      <c r="T13" s="449">
        <f>H13*100</f>
        <v>0</v>
      </c>
      <c r="U13" s="449">
        <f>K13*10</f>
        <v>0</v>
      </c>
      <c r="V13" s="449">
        <f>N13</f>
        <v>0</v>
      </c>
      <c r="W13" s="449">
        <f>SUM(T13:V13)</f>
        <v>0</v>
      </c>
      <c r="X13" s="448"/>
      <c r="Y13" s="459">
        <f t="shared" si="22"/>
        <v>0</v>
      </c>
      <c r="Z13" s="459">
        <f t="shared" si="22"/>
        <v>0</v>
      </c>
      <c r="AA13" s="459">
        <f t="shared" si="22"/>
        <v>0</v>
      </c>
      <c r="AB13" s="459">
        <f t="shared" si="16"/>
        <v>0</v>
      </c>
      <c r="AC13" s="459">
        <f t="shared" si="16"/>
        <v>0</v>
      </c>
      <c r="AD13" s="459">
        <f t="shared" si="16"/>
        <v>0</v>
      </c>
      <c r="AE13" s="459">
        <f t="shared" si="16"/>
        <v>0</v>
      </c>
      <c r="AF13" s="459">
        <f t="shared" si="16"/>
        <v>0</v>
      </c>
      <c r="AG13" s="459">
        <f t="shared" si="16"/>
        <v>0</v>
      </c>
      <c r="AH13" s="459">
        <f t="shared" si="16"/>
        <v>0</v>
      </c>
      <c r="AI13" s="459">
        <f t="shared" si="16"/>
        <v>0</v>
      </c>
      <c r="AJ13" s="459">
        <f t="shared" si="16"/>
        <v>0</v>
      </c>
      <c r="AK13" s="459">
        <f t="shared" si="16"/>
        <v>0</v>
      </c>
      <c r="AL13" s="459">
        <f t="shared" si="16"/>
        <v>0</v>
      </c>
      <c r="AM13" s="459">
        <f t="shared" si="16"/>
        <v>0</v>
      </c>
      <c r="AN13" s="459">
        <f t="shared" si="16"/>
        <v>0</v>
      </c>
      <c r="AO13" s="459">
        <f t="shared" si="16"/>
        <v>0</v>
      </c>
      <c r="AP13" s="459">
        <f t="shared" si="16"/>
        <v>0</v>
      </c>
      <c r="AQ13" s="459">
        <f t="shared" si="16"/>
        <v>0</v>
      </c>
      <c r="AR13" s="459">
        <f t="shared" si="16"/>
        <v>0</v>
      </c>
      <c r="AS13" s="459">
        <f t="shared" si="16"/>
        <v>0</v>
      </c>
      <c r="AT13" s="459">
        <f t="shared" si="16"/>
        <v>0</v>
      </c>
      <c r="AU13" s="459">
        <f t="shared" si="16"/>
        <v>0</v>
      </c>
      <c r="AV13" s="459">
        <f t="shared" si="16"/>
        <v>0</v>
      </c>
      <c r="AW13" s="459">
        <f t="shared" si="16"/>
        <v>0</v>
      </c>
      <c r="AX13" s="459">
        <f t="shared" si="16"/>
        <v>0</v>
      </c>
      <c r="AY13" s="459">
        <f t="shared" si="16"/>
        <v>0</v>
      </c>
      <c r="AZ13" s="459">
        <f t="shared" si="16"/>
        <v>0</v>
      </c>
      <c r="BA13" s="459">
        <f t="shared" si="16"/>
        <v>0</v>
      </c>
      <c r="BB13" s="459">
        <f t="shared" si="16"/>
        <v>0</v>
      </c>
      <c r="BC13" s="459">
        <f t="shared" si="16"/>
        <v>0</v>
      </c>
      <c r="BD13" s="459">
        <f t="shared" si="16"/>
        <v>0</v>
      </c>
      <c r="BE13" s="459">
        <f t="shared" si="16"/>
        <v>0</v>
      </c>
      <c r="BF13" s="459">
        <f t="shared" si="16"/>
        <v>0</v>
      </c>
      <c r="BG13" s="459">
        <f t="shared" si="16"/>
        <v>0</v>
      </c>
      <c r="BH13" s="459">
        <f t="shared" si="16"/>
        <v>0</v>
      </c>
      <c r="BI13" s="459">
        <f t="shared" si="16"/>
        <v>0</v>
      </c>
      <c r="BJ13" s="459">
        <f t="shared" si="16"/>
        <v>0</v>
      </c>
      <c r="BK13" s="459">
        <f t="shared" si="16"/>
        <v>0</v>
      </c>
      <c r="BL13" s="459">
        <f t="shared" si="16"/>
        <v>0</v>
      </c>
      <c r="BM13" s="459">
        <f t="shared" si="16"/>
        <v>0</v>
      </c>
      <c r="BN13" s="459">
        <f t="shared" si="16"/>
        <v>0</v>
      </c>
      <c r="BO13" s="459">
        <f t="shared" si="16"/>
        <v>0</v>
      </c>
      <c r="BP13" s="459">
        <f t="shared" si="16"/>
        <v>0</v>
      </c>
      <c r="BQ13" s="459">
        <f t="shared" si="17"/>
        <v>0</v>
      </c>
      <c r="BR13" s="459">
        <f t="shared" si="17"/>
        <v>0</v>
      </c>
      <c r="BS13" s="459">
        <f t="shared" si="17"/>
        <v>0</v>
      </c>
      <c r="BT13" s="459">
        <f t="shared" si="17"/>
        <v>0</v>
      </c>
      <c r="BU13" s="459">
        <f t="shared" si="17"/>
        <v>0</v>
      </c>
      <c r="BV13" s="459">
        <f t="shared" si="17"/>
        <v>0</v>
      </c>
      <c r="BW13" s="459">
        <f t="shared" si="17"/>
        <v>0</v>
      </c>
      <c r="BX13" s="459">
        <f t="shared" si="17"/>
        <v>0</v>
      </c>
      <c r="BY13" s="459">
        <f t="shared" si="17"/>
        <v>0</v>
      </c>
      <c r="BZ13" s="459">
        <f t="shared" si="17"/>
        <v>0</v>
      </c>
      <c r="CA13" s="459">
        <f t="shared" si="17"/>
        <v>0</v>
      </c>
    </row>
    <row r="14" spans="1:79" x14ac:dyDescent="0.25">
      <c r="A14" s="438">
        <v>6</v>
      </c>
      <c r="B14" s="456">
        <f t="shared" si="18"/>
        <v>6.0000000000000001E-3</v>
      </c>
      <c r="C14" s="456" t="str">
        <f t="shared" si="19"/>
        <v xml:space="preserve"> </v>
      </c>
      <c r="D14" s="438" t="str">
        <f t="shared" si="20"/>
        <v xml:space="preserve"> </v>
      </c>
      <c r="E14" s="457" t="str">
        <f t="shared" si="21"/>
        <v xml:space="preserve"> </v>
      </c>
      <c r="F14" s="458" t="s">
        <v>340</v>
      </c>
      <c r="G14" s="423" t="s">
        <v>339</v>
      </c>
      <c r="H14" s="423">
        <f t="shared" ref="H14:H77" si="24">I14+J14</f>
        <v>0</v>
      </c>
      <c r="I14" s="423">
        <f t="shared" ref="I14:I77" si="25">Y14+AB14+AE14+AH14+AK14+AN14+AQ14+AT14+AW14</f>
        <v>0</v>
      </c>
      <c r="J14" s="423">
        <f t="shared" ref="J14:J77" si="26">BA14+BD14+BG14+BJ14+BM14+BP14+BS14+BV14+BY14</f>
        <v>0</v>
      </c>
      <c r="K14" s="423">
        <f t="shared" ref="K14:K77" si="27">L14+M14</f>
        <v>0</v>
      </c>
      <c r="L14" s="423">
        <f t="shared" ref="L14:L77" si="28">Z14+AC14+AF14+AI14+AL14+AO14+AR14+AU14+AX14</f>
        <v>0</v>
      </c>
      <c r="M14" s="423">
        <f t="shared" ref="M14:M77" si="29">BB14+BE14+BH14+BK14+BN14+BQ14+BT14+BW14+BZ14</f>
        <v>0</v>
      </c>
      <c r="N14" s="423">
        <f t="shared" ref="N14:N77" si="30">O14+P14</f>
        <v>0</v>
      </c>
      <c r="O14" s="423">
        <f t="shared" ref="O14:O77" si="31">AA14+AD14+AG14+AJ14+AM14+AP14+AS14+AV14+AY14</f>
        <v>0</v>
      </c>
      <c r="P14" s="423">
        <f t="shared" ref="P14:P77" si="32">BC14+BF14+BI14+BL14+BO14+BR14+BU14+BX14+CA14</f>
        <v>0</v>
      </c>
      <c r="Q14" s="423">
        <f t="shared" ref="Q14:Q77" si="33">H14+K14+N14</f>
        <v>0</v>
      </c>
      <c r="R14" s="423">
        <f t="shared" ref="R14:R77" si="34">I14+L14+O14</f>
        <v>0</v>
      </c>
      <c r="S14" s="423">
        <f t="shared" ref="S14:S77" si="35">J14+M14+P14</f>
        <v>0</v>
      </c>
      <c r="T14" s="449">
        <f t="shared" ref="T14:T77" si="36">H14*100</f>
        <v>0</v>
      </c>
      <c r="U14" s="449">
        <f t="shared" ref="U14:U77" si="37">K14*10</f>
        <v>0</v>
      </c>
      <c r="V14" s="449">
        <f t="shared" ref="V14:V77" si="38">N14</f>
        <v>0</v>
      </c>
      <c r="W14" s="449">
        <f t="shared" ref="W14:W77" si="39">SUM(T14:V14)</f>
        <v>0</v>
      </c>
      <c r="X14" s="448"/>
      <c r="Y14" s="459">
        <f t="shared" si="22"/>
        <v>0</v>
      </c>
      <c r="Z14" s="459">
        <f t="shared" si="22"/>
        <v>0</v>
      </c>
      <c r="AA14" s="459">
        <f t="shared" si="22"/>
        <v>0</v>
      </c>
      <c r="AB14" s="459">
        <f t="shared" si="16"/>
        <v>0</v>
      </c>
      <c r="AC14" s="459">
        <f t="shared" si="16"/>
        <v>0</v>
      </c>
      <c r="AD14" s="459">
        <f t="shared" si="16"/>
        <v>0</v>
      </c>
      <c r="AE14" s="459">
        <f t="shared" si="16"/>
        <v>0</v>
      </c>
      <c r="AF14" s="459">
        <f t="shared" si="16"/>
        <v>0</v>
      </c>
      <c r="AG14" s="459">
        <f t="shared" si="16"/>
        <v>0</v>
      </c>
      <c r="AH14" s="459">
        <f t="shared" si="16"/>
        <v>0</v>
      </c>
      <c r="AI14" s="459">
        <f t="shared" si="16"/>
        <v>0</v>
      </c>
      <c r="AJ14" s="459">
        <f t="shared" si="16"/>
        <v>0</v>
      </c>
      <c r="AK14" s="459">
        <f t="shared" si="16"/>
        <v>0</v>
      </c>
      <c r="AL14" s="459">
        <f t="shared" si="16"/>
        <v>0</v>
      </c>
      <c r="AM14" s="459">
        <f t="shared" si="16"/>
        <v>0</v>
      </c>
      <c r="AN14" s="459">
        <f t="shared" si="16"/>
        <v>0</v>
      </c>
      <c r="AO14" s="459">
        <f t="shared" si="16"/>
        <v>0</v>
      </c>
      <c r="AP14" s="459">
        <f t="shared" si="16"/>
        <v>0</v>
      </c>
      <c r="AQ14" s="459">
        <f t="shared" si="16"/>
        <v>0</v>
      </c>
      <c r="AR14" s="459">
        <f t="shared" si="16"/>
        <v>0</v>
      </c>
      <c r="AS14" s="459">
        <f t="shared" si="16"/>
        <v>0</v>
      </c>
      <c r="AT14" s="459">
        <f t="shared" si="16"/>
        <v>0</v>
      </c>
      <c r="AU14" s="459">
        <f t="shared" si="16"/>
        <v>0</v>
      </c>
      <c r="AV14" s="459">
        <f t="shared" si="16"/>
        <v>0</v>
      </c>
      <c r="AW14" s="459">
        <f t="shared" si="16"/>
        <v>0</v>
      </c>
      <c r="AX14" s="459">
        <f t="shared" si="16"/>
        <v>0</v>
      </c>
      <c r="AY14" s="459">
        <f t="shared" si="16"/>
        <v>0</v>
      </c>
      <c r="AZ14" s="459">
        <f t="shared" si="16"/>
        <v>0</v>
      </c>
      <c r="BA14" s="459">
        <f t="shared" si="16"/>
        <v>0</v>
      </c>
      <c r="BB14" s="459">
        <f t="shared" si="16"/>
        <v>0</v>
      </c>
      <c r="BC14" s="459">
        <f t="shared" si="16"/>
        <v>0</v>
      </c>
      <c r="BD14" s="459">
        <f t="shared" si="16"/>
        <v>0</v>
      </c>
      <c r="BE14" s="459">
        <f t="shared" si="16"/>
        <v>0</v>
      </c>
      <c r="BF14" s="459">
        <f t="shared" si="16"/>
        <v>0</v>
      </c>
      <c r="BG14" s="459">
        <f t="shared" si="16"/>
        <v>0</v>
      </c>
      <c r="BH14" s="459">
        <f t="shared" si="16"/>
        <v>0</v>
      </c>
      <c r="BI14" s="459">
        <f t="shared" si="16"/>
        <v>0</v>
      </c>
      <c r="BJ14" s="459">
        <f t="shared" si="16"/>
        <v>0</v>
      </c>
      <c r="BK14" s="459">
        <f t="shared" si="16"/>
        <v>0</v>
      </c>
      <c r="BL14" s="459">
        <f t="shared" si="16"/>
        <v>0</v>
      </c>
      <c r="BM14" s="459">
        <f t="shared" si="16"/>
        <v>0</v>
      </c>
      <c r="BN14" s="459">
        <f t="shared" si="16"/>
        <v>0</v>
      </c>
      <c r="BO14" s="459">
        <f t="shared" si="16"/>
        <v>0</v>
      </c>
      <c r="BP14" s="459">
        <f t="shared" si="16"/>
        <v>0</v>
      </c>
      <c r="BQ14" s="459">
        <f t="shared" si="17"/>
        <v>0</v>
      </c>
      <c r="BR14" s="459">
        <f t="shared" si="17"/>
        <v>0</v>
      </c>
      <c r="BS14" s="459">
        <f t="shared" si="17"/>
        <v>0</v>
      </c>
      <c r="BT14" s="459">
        <f t="shared" si="17"/>
        <v>0</v>
      </c>
      <c r="BU14" s="459">
        <f t="shared" si="17"/>
        <v>0</v>
      </c>
      <c r="BV14" s="459">
        <f t="shared" si="17"/>
        <v>0</v>
      </c>
      <c r="BW14" s="459">
        <f t="shared" si="17"/>
        <v>0</v>
      </c>
      <c r="BX14" s="459">
        <f t="shared" si="17"/>
        <v>0</v>
      </c>
      <c r="BY14" s="459">
        <f t="shared" si="17"/>
        <v>0</v>
      </c>
      <c r="BZ14" s="459">
        <f t="shared" si="17"/>
        <v>0</v>
      </c>
      <c r="CA14" s="459">
        <f t="shared" si="17"/>
        <v>0</v>
      </c>
    </row>
    <row r="15" spans="1:79" x14ac:dyDescent="0.25">
      <c r="A15" s="438">
        <v>7</v>
      </c>
      <c r="B15" s="456">
        <f t="shared" si="18"/>
        <v>7.0000000000000001E-3</v>
      </c>
      <c r="C15" s="456" t="str">
        <f t="shared" si="19"/>
        <v xml:space="preserve"> </v>
      </c>
      <c r="D15" s="438" t="str">
        <f t="shared" si="20"/>
        <v xml:space="preserve"> </v>
      </c>
      <c r="E15" s="457" t="str">
        <f t="shared" si="21"/>
        <v xml:space="preserve"> </v>
      </c>
      <c r="F15" s="458" t="s">
        <v>273</v>
      </c>
      <c r="G15" s="423" t="s">
        <v>272</v>
      </c>
      <c r="H15" s="423">
        <f t="shared" si="24"/>
        <v>0</v>
      </c>
      <c r="I15" s="423">
        <f t="shared" si="25"/>
        <v>0</v>
      </c>
      <c r="J15" s="423">
        <f t="shared" si="26"/>
        <v>0</v>
      </c>
      <c r="K15" s="423">
        <f t="shared" si="27"/>
        <v>0</v>
      </c>
      <c r="L15" s="423">
        <f t="shared" si="28"/>
        <v>0</v>
      </c>
      <c r="M15" s="423">
        <f t="shared" si="29"/>
        <v>0</v>
      </c>
      <c r="N15" s="423">
        <f t="shared" si="30"/>
        <v>0</v>
      </c>
      <c r="O15" s="423">
        <f t="shared" si="31"/>
        <v>0</v>
      </c>
      <c r="P15" s="423">
        <f t="shared" si="32"/>
        <v>0</v>
      </c>
      <c r="Q15" s="423">
        <f t="shared" si="33"/>
        <v>0</v>
      </c>
      <c r="R15" s="423">
        <f t="shared" si="34"/>
        <v>0</v>
      </c>
      <c r="S15" s="423">
        <f t="shared" si="35"/>
        <v>0</v>
      </c>
      <c r="T15" s="449">
        <f t="shared" si="36"/>
        <v>0</v>
      </c>
      <c r="U15" s="449">
        <f t="shared" si="37"/>
        <v>0</v>
      </c>
      <c r="V15" s="449">
        <f t="shared" si="38"/>
        <v>0</v>
      </c>
      <c r="W15" s="449">
        <f t="shared" si="39"/>
        <v>0</v>
      </c>
      <c r="X15" s="448"/>
      <c r="Y15" s="459">
        <f t="shared" si="22"/>
        <v>0</v>
      </c>
      <c r="Z15" s="459">
        <f t="shared" si="22"/>
        <v>0</v>
      </c>
      <c r="AA15" s="459">
        <f t="shared" si="22"/>
        <v>0</v>
      </c>
      <c r="AB15" s="459">
        <f t="shared" si="16"/>
        <v>0</v>
      </c>
      <c r="AC15" s="459">
        <f t="shared" si="16"/>
        <v>0</v>
      </c>
      <c r="AD15" s="459">
        <f t="shared" si="16"/>
        <v>0</v>
      </c>
      <c r="AE15" s="459">
        <f t="shared" si="16"/>
        <v>0</v>
      </c>
      <c r="AF15" s="459">
        <f t="shared" si="16"/>
        <v>0</v>
      </c>
      <c r="AG15" s="459">
        <f t="shared" si="16"/>
        <v>0</v>
      </c>
      <c r="AH15" s="459">
        <f t="shared" si="16"/>
        <v>0</v>
      </c>
      <c r="AI15" s="459">
        <f t="shared" si="16"/>
        <v>0</v>
      </c>
      <c r="AJ15" s="459">
        <f t="shared" si="16"/>
        <v>0</v>
      </c>
      <c r="AK15" s="459">
        <f t="shared" si="16"/>
        <v>0</v>
      </c>
      <c r="AL15" s="459">
        <f t="shared" si="16"/>
        <v>0</v>
      </c>
      <c r="AM15" s="459">
        <f t="shared" si="16"/>
        <v>0</v>
      </c>
      <c r="AN15" s="459">
        <f t="shared" si="16"/>
        <v>0</v>
      </c>
      <c r="AO15" s="459">
        <f t="shared" si="16"/>
        <v>0</v>
      </c>
      <c r="AP15" s="459">
        <f t="shared" si="16"/>
        <v>0</v>
      </c>
      <c r="AQ15" s="459">
        <f t="shared" si="16"/>
        <v>0</v>
      </c>
      <c r="AR15" s="459">
        <f t="shared" si="16"/>
        <v>0</v>
      </c>
      <c r="AS15" s="459">
        <f t="shared" si="16"/>
        <v>0</v>
      </c>
      <c r="AT15" s="459">
        <f t="shared" si="16"/>
        <v>0</v>
      </c>
      <c r="AU15" s="459">
        <f t="shared" si="16"/>
        <v>0</v>
      </c>
      <c r="AV15" s="459">
        <f t="shared" si="16"/>
        <v>0</v>
      </c>
      <c r="AW15" s="459">
        <f t="shared" si="16"/>
        <v>0</v>
      </c>
      <c r="AX15" s="459">
        <f t="shared" ref="AB15:BP21" si="40">COUNTIF(AX$2:AX$6,$G15)</f>
        <v>0</v>
      </c>
      <c r="AY15" s="459">
        <f t="shared" si="40"/>
        <v>0</v>
      </c>
      <c r="AZ15" s="459">
        <f t="shared" si="40"/>
        <v>0</v>
      </c>
      <c r="BA15" s="459">
        <f t="shared" si="40"/>
        <v>0</v>
      </c>
      <c r="BB15" s="459">
        <f t="shared" si="40"/>
        <v>0</v>
      </c>
      <c r="BC15" s="459">
        <f t="shared" si="40"/>
        <v>0</v>
      </c>
      <c r="BD15" s="459">
        <f t="shared" si="40"/>
        <v>0</v>
      </c>
      <c r="BE15" s="459">
        <f t="shared" si="40"/>
        <v>0</v>
      </c>
      <c r="BF15" s="459">
        <f t="shared" si="40"/>
        <v>0</v>
      </c>
      <c r="BG15" s="459">
        <f t="shared" si="40"/>
        <v>0</v>
      </c>
      <c r="BH15" s="459">
        <f t="shared" si="40"/>
        <v>0</v>
      </c>
      <c r="BI15" s="459">
        <f t="shared" si="40"/>
        <v>0</v>
      </c>
      <c r="BJ15" s="459">
        <f t="shared" si="40"/>
        <v>0</v>
      </c>
      <c r="BK15" s="459">
        <f t="shared" si="40"/>
        <v>0</v>
      </c>
      <c r="BL15" s="459">
        <f t="shared" si="40"/>
        <v>0</v>
      </c>
      <c r="BM15" s="459">
        <f t="shared" si="40"/>
        <v>0</v>
      </c>
      <c r="BN15" s="459">
        <f t="shared" si="40"/>
        <v>0</v>
      </c>
      <c r="BO15" s="459">
        <f t="shared" si="40"/>
        <v>0</v>
      </c>
      <c r="BP15" s="459">
        <f t="shared" si="40"/>
        <v>0</v>
      </c>
      <c r="BQ15" s="459">
        <f t="shared" si="17"/>
        <v>0</v>
      </c>
      <c r="BR15" s="459">
        <f t="shared" si="17"/>
        <v>0</v>
      </c>
      <c r="BS15" s="459">
        <f t="shared" si="17"/>
        <v>0</v>
      </c>
      <c r="BT15" s="459">
        <f t="shared" si="17"/>
        <v>0</v>
      </c>
      <c r="BU15" s="459">
        <f t="shared" si="17"/>
        <v>0</v>
      </c>
      <c r="BV15" s="459">
        <f t="shared" si="17"/>
        <v>0</v>
      </c>
      <c r="BW15" s="459">
        <f t="shared" si="17"/>
        <v>0</v>
      </c>
      <c r="BX15" s="459">
        <f t="shared" si="17"/>
        <v>0</v>
      </c>
      <c r="BY15" s="459">
        <f t="shared" si="17"/>
        <v>0</v>
      </c>
      <c r="BZ15" s="459">
        <f t="shared" si="17"/>
        <v>0</v>
      </c>
      <c r="CA15" s="459">
        <f t="shared" si="17"/>
        <v>0</v>
      </c>
    </row>
    <row r="16" spans="1:79" x14ac:dyDescent="0.25">
      <c r="A16" s="438">
        <v>8</v>
      </c>
      <c r="B16" s="456">
        <f t="shared" si="18"/>
        <v>8.0000000000000002E-3</v>
      </c>
      <c r="C16" s="456" t="str">
        <f t="shared" si="19"/>
        <v xml:space="preserve"> </v>
      </c>
      <c r="D16" s="438" t="str">
        <f t="shared" si="20"/>
        <v xml:space="preserve"> </v>
      </c>
      <c r="E16" s="457" t="str">
        <f t="shared" si="21"/>
        <v xml:space="preserve"> </v>
      </c>
      <c r="F16" s="458" t="s">
        <v>265</v>
      </c>
      <c r="G16" s="423" t="s">
        <v>264</v>
      </c>
      <c r="H16" s="423">
        <f t="shared" si="24"/>
        <v>0</v>
      </c>
      <c r="I16" s="423">
        <f t="shared" si="25"/>
        <v>0</v>
      </c>
      <c r="J16" s="423">
        <f t="shared" si="26"/>
        <v>0</v>
      </c>
      <c r="K16" s="423">
        <f t="shared" si="27"/>
        <v>0</v>
      </c>
      <c r="L16" s="423">
        <f t="shared" si="28"/>
        <v>0</v>
      </c>
      <c r="M16" s="423">
        <f t="shared" si="29"/>
        <v>0</v>
      </c>
      <c r="N16" s="423">
        <f t="shared" si="30"/>
        <v>0</v>
      </c>
      <c r="O16" s="423">
        <f t="shared" si="31"/>
        <v>0</v>
      </c>
      <c r="P16" s="423">
        <f t="shared" si="32"/>
        <v>0</v>
      </c>
      <c r="Q16" s="423">
        <f t="shared" si="33"/>
        <v>0</v>
      </c>
      <c r="R16" s="423">
        <f t="shared" si="34"/>
        <v>0</v>
      </c>
      <c r="S16" s="423">
        <f t="shared" si="35"/>
        <v>0</v>
      </c>
      <c r="T16" s="449">
        <f t="shared" si="36"/>
        <v>0</v>
      </c>
      <c r="U16" s="449">
        <f t="shared" si="37"/>
        <v>0</v>
      </c>
      <c r="V16" s="449">
        <f t="shared" si="38"/>
        <v>0</v>
      </c>
      <c r="W16" s="449">
        <f t="shared" si="39"/>
        <v>0</v>
      </c>
      <c r="X16" s="448"/>
      <c r="Y16" s="459">
        <f t="shared" si="22"/>
        <v>0</v>
      </c>
      <c r="Z16" s="459">
        <f t="shared" si="22"/>
        <v>0</v>
      </c>
      <c r="AA16" s="459">
        <f t="shared" si="22"/>
        <v>0</v>
      </c>
      <c r="AB16" s="459">
        <f t="shared" si="40"/>
        <v>0</v>
      </c>
      <c r="AC16" s="459">
        <f t="shared" si="40"/>
        <v>0</v>
      </c>
      <c r="AD16" s="459">
        <f t="shared" si="40"/>
        <v>0</v>
      </c>
      <c r="AE16" s="459">
        <f t="shared" si="40"/>
        <v>0</v>
      </c>
      <c r="AF16" s="459">
        <f t="shared" si="40"/>
        <v>0</v>
      </c>
      <c r="AG16" s="459">
        <f t="shared" si="40"/>
        <v>0</v>
      </c>
      <c r="AH16" s="459">
        <f t="shared" si="40"/>
        <v>0</v>
      </c>
      <c r="AI16" s="459">
        <f t="shared" si="40"/>
        <v>0</v>
      </c>
      <c r="AJ16" s="459">
        <f t="shared" si="40"/>
        <v>0</v>
      </c>
      <c r="AK16" s="459">
        <f t="shared" si="40"/>
        <v>0</v>
      </c>
      <c r="AL16" s="459">
        <f t="shared" si="40"/>
        <v>0</v>
      </c>
      <c r="AM16" s="459">
        <f t="shared" si="40"/>
        <v>0</v>
      </c>
      <c r="AN16" s="459">
        <f t="shared" si="40"/>
        <v>0</v>
      </c>
      <c r="AO16" s="459">
        <f t="shared" si="40"/>
        <v>0</v>
      </c>
      <c r="AP16" s="459">
        <f t="shared" si="40"/>
        <v>0</v>
      </c>
      <c r="AQ16" s="459">
        <f t="shared" si="40"/>
        <v>0</v>
      </c>
      <c r="AR16" s="459">
        <f t="shared" si="40"/>
        <v>0</v>
      </c>
      <c r="AS16" s="459">
        <f t="shared" si="40"/>
        <v>0</v>
      </c>
      <c r="AT16" s="459">
        <f t="shared" si="40"/>
        <v>0</v>
      </c>
      <c r="AU16" s="459">
        <f t="shared" si="40"/>
        <v>0</v>
      </c>
      <c r="AV16" s="459">
        <f t="shared" si="40"/>
        <v>0</v>
      </c>
      <c r="AW16" s="459">
        <f t="shared" si="40"/>
        <v>0</v>
      </c>
      <c r="AX16" s="459">
        <f t="shared" si="40"/>
        <v>0</v>
      </c>
      <c r="AY16" s="459">
        <f t="shared" si="40"/>
        <v>0</v>
      </c>
      <c r="AZ16" s="459">
        <f t="shared" si="40"/>
        <v>0</v>
      </c>
      <c r="BA16" s="459">
        <f t="shared" si="40"/>
        <v>0</v>
      </c>
      <c r="BB16" s="459">
        <f t="shared" si="40"/>
        <v>0</v>
      </c>
      <c r="BC16" s="459">
        <f t="shared" si="40"/>
        <v>0</v>
      </c>
      <c r="BD16" s="459">
        <f t="shared" si="40"/>
        <v>0</v>
      </c>
      <c r="BE16" s="459">
        <f t="shared" si="40"/>
        <v>0</v>
      </c>
      <c r="BF16" s="459">
        <f t="shared" si="40"/>
        <v>0</v>
      </c>
      <c r="BG16" s="459">
        <f t="shared" si="40"/>
        <v>0</v>
      </c>
      <c r="BH16" s="459">
        <f t="shared" si="40"/>
        <v>0</v>
      </c>
      <c r="BI16" s="459">
        <f t="shared" si="40"/>
        <v>0</v>
      </c>
      <c r="BJ16" s="459">
        <f t="shared" si="40"/>
        <v>0</v>
      </c>
      <c r="BK16" s="459">
        <f t="shared" si="40"/>
        <v>0</v>
      </c>
      <c r="BL16" s="459">
        <f t="shared" si="40"/>
        <v>0</v>
      </c>
      <c r="BM16" s="459">
        <f t="shared" si="40"/>
        <v>0</v>
      </c>
      <c r="BN16" s="459">
        <f t="shared" si="40"/>
        <v>0</v>
      </c>
      <c r="BO16" s="459">
        <f t="shared" si="40"/>
        <v>0</v>
      </c>
      <c r="BP16" s="459">
        <f t="shared" si="40"/>
        <v>0</v>
      </c>
      <c r="BQ16" s="459">
        <f t="shared" si="17"/>
        <v>0</v>
      </c>
      <c r="BR16" s="459">
        <f t="shared" si="17"/>
        <v>0</v>
      </c>
      <c r="BS16" s="459">
        <f t="shared" si="17"/>
        <v>0</v>
      </c>
      <c r="BT16" s="459">
        <f t="shared" si="17"/>
        <v>0</v>
      </c>
      <c r="BU16" s="459">
        <f t="shared" si="17"/>
        <v>0</v>
      </c>
      <c r="BV16" s="459">
        <f t="shared" si="17"/>
        <v>0</v>
      </c>
      <c r="BW16" s="459">
        <f t="shared" si="17"/>
        <v>0</v>
      </c>
      <c r="BX16" s="459">
        <f t="shared" si="17"/>
        <v>0</v>
      </c>
      <c r="BY16" s="459">
        <f t="shared" si="17"/>
        <v>0</v>
      </c>
      <c r="BZ16" s="459">
        <f t="shared" si="17"/>
        <v>0</v>
      </c>
      <c r="CA16" s="459">
        <f t="shared" si="17"/>
        <v>0</v>
      </c>
    </row>
    <row r="17" spans="1:79" x14ac:dyDescent="0.25">
      <c r="A17" s="438">
        <v>9</v>
      </c>
      <c r="B17" s="456">
        <f t="shared" si="18"/>
        <v>8.9999999999999993E-3</v>
      </c>
      <c r="C17" s="456" t="str">
        <f t="shared" si="19"/>
        <v xml:space="preserve"> </v>
      </c>
      <c r="D17" s="438" t="str">
        <f t="shared" si="20"/>
        <v xml:space="preserve"> </v>
      </c>
      <c r="E17" s="457" t="str">
        <f t="shared" si="21"/>
        <v xml:space="preserve"> </v>
      </c>
      <c r="F17" s="458" t="s">
        <v>441</v>
      </c>
      <c r="G17" s="423" t="s">
        <v>442</v>
      </c>
      <c r="H17" s="423">
        <f t="shared" si="24"/>
        <v>0</v>
      </c>
      <c r="I17" s="423">
        <f t="shared" si="25"/>
        <v>0</v>
      </c>
      <c r="J17" s="423">
        <f t="shared" si="26"/>
        <v>0</v>
      </c>
      <c r="K17" s="423">
        <f t="shared" si="27"/>
        <v>0</v>
      </c>
      <c r="L17" s="423">
        <f t="shared" si="28"/>
        <v>0</v>
      </c>
      <c r="M17" s="423">
        <f t="shared" si="29"/>
        <v>0</v>
      </c>
      <c r="N17" s="423">
        <f t="shared" si="30"/>
        <v>0</v>
      </c>
      <c r="O17" s="423">
        <f t="shared" si="31"/>
        <v>0</v>
      </c>
      <c r="P17" s="423">
        <f t="shared" si="32"/>
        <v>0</v>
      </c>
      <c r="Q17" s="423">
        <f t="shared" si="33"/>
        <v>0</v>
      </c>
      <c r="R17" s="423">
        <f t="shared" si="34"/>
        <v>0</v>
      </c>
      <c r="S17" s="423">
        <f t="shared" si="35"/>
        <v>0</v>
      </c>
      <c r="T17" s="449">
        <f t="shared" si="36"/>
        <v>0</v>
      </c>
      <c r="U17" s="449">
        <f t="shared" si="37"/>
        <v>0</v>
      </c>
      <c r="V17" s="449">
        <f t="shared" si="38"/>
        <v>0</v>
      </c>
      <c r="W17" s="449">
        <f t="shared" si="39"/>
        <v>0</v>
      </c>
      <c r="X17" s="448"/>
      <c r="Y17" s="459">
        <f t="shared" si="22"/>
        <v>0</v>
      </c>
      <c r="Z17" s="459">
        <f t="shared" si="22"/>
        <v>0</v>
      </c>
      <c r="AA17" s="459">
        <f t="shared" si="22"/>
        <v>0</v>
      </c>
      <c r="AB17" s="459">
        <f t="shared" si="40"/>
        <v>0</v>
      </c>
      <c r="AC17" s="459">
        <f t="shared" si="40"/>
        <v>0</v>
      </c>
      <c r="AD17" s="459">
        <f t="shared" si="40"/>
        <v>0</v>
      </c>
      <c r="AE17" s="459">
        <f t="shared" si="40"/>
        <v>0</v>
      </c>
      <c r="AF17" s="459">
        <f t="shared" si="40"/>
        <v>0</v>
      </c>
      <c r="AG17" s="459">
        <f t="shared" si="40"/>
        <v>0</v>
      </c>
      <c r="AH17" s="459">
        <f t="shared" si="40"/>
        <v>0</v>
      </c>
      <c r="AI17" s="459">
        <f t="shared" si="40"/>
        <v>0</v>
      </c>
      <c r="AJ17" s="459">
        <f t="shared" si="40"/>
        <v>0</v>
      </c>
      <c r="AK17" s="459">
        <f t="shared" si="40"/>
        <v>0</v>
      </c>
      <c r="AL17" s="459">
        <f t="shared" si="40"/>
        <v>0</v>
      </c>
      <c r="AM17" s="459">
        <f t="shared" si="40"/>
        <v>0</v>
      </c>
      <c r="AN17" s="459">
        <f t="shared" si="40"/>
        <v>0</v>
      </c>
      <c r="AO17" s="459">
        <f t="shared" si="40"/>
        <v>0</v>
      </c>
      <c r="AP17" s="459">
        <f t="shared" si="40"/>
        <v>0</v>
      </c>
      <c r="AQ17" s="459">
        <f t="shared" si="40"/>
        <v>0</v>
      </c>
      <c r="AR17" s="459">
        <f t="shared" si="40"/>
        <v>0</v>
      </c>
      <c r="AS17" s="459">
        <f t="shared" si="40"/>
        <v>0</v>
      </c>
      <c r="AT17" s="459">
        <f t="shared" si="40"/>
        <v>0</v>
      </c>
      <c r="AU17" s="459">
        <f t="shared" si="40"/>
        <v>0</v>
      </c>
      <c r="AV17" s="459">
        <f t="shared" si="40"/>
        <v>0</v>
      </c>
      <c r="AW17" s="459">
        <f t="shared" si="40"/>
        <v>0</v>
      </c>
      <c r="AX17" s="459">
        <f t="shared" si="40"/>
        <v>0</v>
      </c>
      <c r="AY17" s="459">
        <f t="shared" si="40"/>
        <v>0</v>
      </c>
      <c r="AZ17" s="459">
        <f t="shared" si="40"/>
        <v>0</v>
      </c>
      <c r="BA17" s="459">
        <f t="shared" si="40"/>
        <v>0</v>
      </c>
      <c r="BB17" s="459">
        <f t="shared" si="40"/>
        <v>0</v>
      </c>
      <c r="BC17" s="459">
        <f t="shared" si="40"/>
        <v>0</v>
      </c>
      <c r="BD17" s="459">
        <f t="shared" si="40"/>
        <v>0</v>
      </c>
      <c r="BE17" s="459">
        <f t="shared" si="40"/>
        <v>0</v>
      </c>
      <c r="BF17" s="459">
        <f t="shared" si="40"/>
        <v>0</v>
      </c>
      <c r="BG17" s="459">
        <f t="shared" si="40"/>
        <v>0</v>
      </c>
      <c r="BH17" s="459">
        <f t="shared" si="40"/>
        <v>0</v>
      </c>
      <c r="BI17" s="459">
        <f t="shared" si="40"/>
        <v>0</v>
      </c>
      <c r="BJ17" s="459">
        <f t="shared" si="40"/>
        <v>0</v>
      </c>
      <c r="BK17" s="459">
        <f t="shared" si="40"/>
        <v>0</v>
      </c>
      <c r="BL17" s="459">
        <f t="shared" si="40"/>
        <v>0</v>
      </c>
      <c r="BM17" s="459">
        <f t="shared" si="40"/>
        <v>0</v>
      </c>
      <c r="BN17" s="459">
        <f t="shared" si="40"/>
        <v>0</v>
      </c>
      <c r="BO17" s="459">
        <f t="shared" si="40"/>
        <v>0</v>
      </c>
      <c r="BP17" s="459">
        <f t="shared" si="40"/>
        <v>0</v>
      </c>
      <c r="BQ17" s="459">
        <f t="shared" si="17"/>
        <v>0</v>
      </c>
      <c r="BR17" s="459">
        <f t="shared" si="17"/>
        <v>0</v>
      </c>
      <c r="BS17" s="459">
        <f t="shared" si="17"/>
        <v>0</v>
      </c>
      <c r="BT17" s="459">
        <f t="shared" si="17"/>
        <v>0</v>
      </c>
      <c r="BU17" s="459">
        <f t="shared" si="17"/>
        <v>0</v>
      </c>
      <c r="BV17" s="459">
        <f t="shared" si="17"/>
        <v>0</v>
      </c>
      <c r="BW17" s="459">
        <f t="shared" si="17"/>
        <v>0</v>
      </c>
      <c r="BX17" s="459">
        <f t="shared" si="17"/>
        <v>0</v>
      </c>
      <c r="BY17" s="459">
        <f t="shared" si="17"/>
        <v>0</v>
      </c>
      <c r="BZ17" s="459">
        <f t="shared" si="17"/>
        <v>0</v>
      </c>
      <c r="CA17" s="459">
        <f t="shared" si="17"/>
        <v>0</v>
      </c>
    </row>
    <row r="18" spans="1:79" x14ac:dyDescent="0.25">
      <c r="A18" s="438">
        <v>10</v>
      </c>
      <c r="B18" s="456">
        <f t="shared" si="18"/>
        <v>0.01</v>
      </c>
      <c r="C18" s="456" t="str">
        <f t="shared" si="19"/>
        <v xml:space="preserve"> </v>
      </c>
      <c r="D18" s="438" t="str">
        <f t="shared" si="20"/>
        <v xml:space="preserve"> </v>
      </c>
      <c r="E18" s="457" t="str">
        <f t="shared" si="21"/>
        <v xml:space="preserve"> </v>
      </c>
      <c r="F18" s="458" t="s">
        <v>216</v>
      </c>
      <c r="G18" s="423" t="s">
        <v>25</v>
      </c>
      <c r="H18" s="423">
        <f t="shared" si="24"/>
        <v>0</v>
      </c>
      <c r="I18" s="423">
        <f t="shared" si="25"/>
        <v>0</v>
      </c>
      <c r="J18" s="423">
        <f t="shared" si="26"/>
        <v>0</v>
      </c>
      <c r="K18" s="423">
        <f t="shared" si="27"/>
        <v>0</v>
      </c>
      <c r="L18" s="423">
        <f t="shared" si="28"/>
        <v>0</v>
      </c>
      <c r="M18" s="423">
        <f t="shared" si="29"/>
        <v>0</v>
      </c>
      <c r="N18" s="423">
        <f t="shared" si="30"/>
        <v>0</v>
      </c>
      <c r="O18" s="423">
        <f t="shared" si="31"/>
        <v>0</v>
      </c>
      <c r="P18" s="423">
        <f t="shared" si="32"/>
        <v>0</v>
      </c>
      <c r="Q18" s="423">
        <f t="shared" si="33"/>
        <v>0</v>
      </c>
      <c r="R18" s="423">
        <f t="shared" si="34"/>
        <v>0</v>
      </c>
      <c r="S18" s="423">
        <f t="shared" si="35"/>
        <v>0</v>
      </c>
      <c r="T18" s="449">
        <f t="shared" si="36"/>
        <v>0</v>
      </c>
      <c r="U18" s="449">
        <f t="shared" si="37"/>
        <v>0</v>
      </c>
      <c r="V18" s="449">
        <f t="shared" si="38"/>
        <v>0</v>
      </c>
      <c r="W18" s="449">
        <f t="shared" si="39"/>
        <v>0</v>
      </c>
      <c r="X18" s="448"/>
      <c r="Y18" s="459">
        <f t="shared" si="22"/>
        <v>0</v>
      </c>
      <c r="Z18" s="459">
        <f t="shared" si="22"/>
        <v>0</v>
      </c>
      <c r="AA18" s="459">
        <f t="shared" si="22"/>
        <v>0</v>
      </c>
      <c r="AB18" s="459">
        <f t="shared" si="40"/>
        <v>0</v>
      </c>
      <c r="AC18" s="459">
        <f t="shared" si="40"/>
        <v>0</v>
      </c>
      <c r="AD18" s="459">
        <f t="shared" si="40"/>
        <v>0</v>
      </c>
      <c r="AE18" s="459">
        <f t="shared" si="40"/>
        <v>0</v>
      </c>
      <c r="AF18" s="459">
        <f t="shared" si="40"/>
        <v>0</v>
      </c>
      <c r="AG18" s="459">
        <f t="shared" si="40"/>
        <v>0</v>
      </c>
      <c r="AH18" s="459">
        <f t="shared" si="40"/>
        <v>0</v>
      </c>
      <c r="AI18" s="459">
        <f t="shared" si="40"/>
        <v>0</v>
      </c>
      <c r="AJ18" s="459">
        <f t="shared" si="40"/>
        <v>0</v>
      </c>
      <c r="AK18" s="459">
        <f t="shared" si="40"/>
        <v>0</v>
      </c>
      <c r="AL18" s="459">
        <f t="shared" si="40"/>
        <v>0</v>
      </c>
      <c r="AM18" s="459">
        <f t="shared" si="40"/>
        <v>0</v>
      </c>
      <c r="AN18" s="459">
        <f t="shared" si="40"/>
        <v>0</v>
      </c>
      <c r="AO18" s="459">
        <f t="shared" si="40"/>
        <v>0</v>
      </c>
      <c r="AP18" s="459">
        <f t="shared" si="40"/>
        <v>0</v>
      </c>
      <c r="AQ18" s="459">
        <f t="shared" si="40"/>
        <v>0</v>
      </c>
      <c r="AR18" s="459">
        <f t="shared" si="40"/>
        <v>0</v>
      </c>
      <c r="AS18" s="459">
        <f t="shared" si="40"/>
        <v>0</v>
      </c>
      <c r="AT18" s="459">
        <f t="shared" si="40"/>
        <v>0</v>
      </c>
      <c r="AU18" s="459">
        <f t="shared" si="40"/>
        <v>0</v>
      </c>
      <c r="AV18" s="459">
        <f t="shared" si="40"/>
        <v>0</v>
      </c>
      <c r="AW18" s="459">
        <f t="shared" si="40"/>
        <v>0</v>
      </c>
      <c r="AX18" s="459">
        <f t="shared" si="40"/>
        <v>0</v>
      </c>
      <c r="AY18" s="459">
        <f t="shared" si="40"/>
        <v>0</v>
      </c>
      <c r="AZ18" s="459">
        <f t="shared" si="40"/>
        <v>0</v>
      </c>
      <c r="BA18" s="459">
        <f t="shared" si="40"/>
        <v>0</v>
      </c>
      <c r="BB18" s="459">
        <f t="shared" si="40"/>
        <v>0</v>
      </c>
      <c r="BC18" s="459">
        <f t="shared" si="40"/>
        <v>0</v>
      </c>
      <c r="BD18" s="459">
        <f t="shared" si="40"/>
        <v>0</v>
      </c>
      <c r="BE18" s="459">
        <f t="shared" si="40"/>
        <v>0</v>
      </c>
      <c r="BF18" s="459">
        <f t="shared" si="40"/>
        <v>0</v>
      </c>
      <c r="BG18" s="459">
        <f t="shared" si="40"/>
        <v>0</v>
      </c>
      <c r="BH18" s="459">
        <f t="shared" si="40"/>
        <v>0</v>
      </c>
      <c r="BI18" s="459">
        <f t="shared" si="40"/>
        <v>0</v>
      </c>
      <c r="BJ18" s="459">
        <f t="shared" si="40"/>
        <v>0</v>
      </c>
      <c r="BK18" s="459">
        <f t="shared" si="40"/>
        <v>0</v>
      </c>
      <c r="BL18" s="459">
        <f t="shared" si="40"/>
        <v>0</v>
      </c>
      <c r="BM18" s="459">
        <f t="shared" si="40"/>
        <v>0</v>
      </c>
      <c r="BN18" s="459">
        <f t="shared" si="40"/>
        <v>0</v>
      </c>
      <c r="BO18" s="459">
        <f t="shared" si="40"/>
        <v>0</v>
      </c>
      <c r="BP18" s="459">
        <f t="shared" si="40"/>
        <v>0</v>
      </c>
      <c r="BQ18" s="459">
        <f t="shared" si="17"/>
        <v>0</v>
      </c>
      <c r="BR18" s="459">
        <f t="shared" si="17"/>
        <v>0</v>
      </c>
      <c r="BS18" s="459">
        <f t="shared" si="17"/>
        <v>0</v>
      </c>
      <c r="BT18" s="459">
        <f t="shared" si="17"/>
        <v>0</v>
      </c>
      <c r="BU18" s="459">
        <f t="shared" si="17"/>
        <v>0</v>
      </c>
      <c r="BV18" s="459">
        <f t="shared" si="17"/>
        <v>0</v>
      </c>
      <c r="BW18" s="459">
        <f t="shared" si="17"/>
        <v>0</v>
      </c>
      <c r="BX18" s="459">
        <f t="shared" si="17"/>
        <v>0</v>
      </c>
      <c r="BY18" s="459">
        <f t="shared" si="17"/>
        <v>0</v>
      </c>
      <c r="BZ18" s="459">
        <f t="shared" si="17"/>
        <v>0</v>
      </c>
      <c r="CA18" s="459">
        <f t="shared" si="17"/>
        <v>0</v>
      </c>
    </row>
    <row r="19" spans="1:79" x14ac:dyDescent="0.25">
      <c r="A19" s="438">
        <v>11</v>
      </c>
      <c r="B19" s="456">
        <f t="shared" si="18"/>
        <v>1.0999999999999999E-2</v>
      </c>
      <c r="C19" s="456" t="str">
        <f t="shared" si="19"/>
        <v xml:space="preserve"> </v>
      </c>
      <c r="D19" s="438" t="str">
        <f t="shared" si="20"/>
        <v xml:space="preserve"> </v>
      </c>
      <c r="E19" s="457" t="str">
        <f t="shared" si="21"/>
        <v xml:space="preserve"> </v>
      </c>
      <c r="F19" s="458" t="s">
        <v>443</v>
      </c>
      <c r="G19" s="423" t="s">
        <v>444</v>
      </c>
      <c r="H19" s="423">
        <f t="shared" si="24"/>
        <v>0</v>
      </c>
      <c r="I19" s="423">
        <f t="shared" si="25"/>
        <v>0</v>
      </c>
      <c r="J19" s="423">
        <f t="shared" si="26"/>
        <v>0</v>
      </c>
      <c r="K19" s="423">
        <f t="shared" si="27"/>
        <v>0</v>
      </c>
      <c r="L19" s="423">
        <f t="shared" si="28"/>
        <v>0</v>
      </c>
      <c r="M19" s="423">
        <f t="shared" si="29"/>
        <v>0</v>
      </c>
      <c r="N19" s="423">
        <f t="shared" si="30"/>
        <v>0</v>
      </c>
      <c r="O19" s="423">
        <f t="shared" si="31"/>
        <v>0</v>
      </c>
      <c r="P19" s="423">
        <f t="shared" si="32"/>
        <v>0</v>
      </c>
      <c r="Q19" s="423">
        <f t="shared" si="33"/>
        <v>0</v>
      </c>
      <c r="R19" s="423">
        <f t="shared" si="34"/>
        <v>0</v>
      </c>
      <c r="S19" s="423">
        <f t="shared" si="35"/>
        <v>0</v>
      </c>
      <c r="T19" s="449">
        <f t="shared" si="36"/>
        <v>0</v>
      </c>
      <c r="U19" s="449">
        <f t="shared" si="37"/>
        <v>0</v>
      </c>
      <c r="V19" s="449">
        <f t="shared" si="38"/>
        <v>0</v>
      </c>
      <c r="W19" s="449">
        <f t="shared" si="39"/>
        <v>0</v>
      </c>
      <c r="X19" s="448"/>
      <c r="Y19" s="459">
        <f t="shared" si="22"/>
        <v>0</v>
      </c>
      <c r="Z19" s="459">
        <f t="shared" si="22"/>
        <v>0</v>
      </c>
      <c r="AA19" s="459">
        <f t="shared" si="22"/>
        <v>0</v>
      </c>
      <c r="AB19" s="459">
        <f t="shared" si="40"/>
        <v>0</v>
      </c>
      <c r="AC19" s="459">
        <f t="shared" si="40"/>
        <v>0</v>
      </c>
      <c r="AD19" s="459">
        <f t="shared" si="40"/>
        <v>0</v>
      </c>
      <c r="AE19" s="459">
        <f t="shared" si="40"/>
        <v>0</v>
      </c>
      <c r="AF19" s="459">
        <f t="shared" si="40"/>
        <v>0</v>
      </c>
      <c r="AG19" s="459">
        <f t="shared" si="40"/>
        <v>0</v>
      </c>
      <c r="AH19" s="459">
        <f t="shared" si="40"/>
        <v>0</v>
      </c>
      <c r="AI19" s="459">
        <f t="shared" si="40"/>
        <v>0</v>
      </c>
      <c r="AJ19" s="459">
        <f t="shared" si="40"/>
        <v>0</v>
      </c>
      <c r="AK19" s="459">
        <f t="shared" si="40"/>
        <v>0</v>
      </c>
      <c r="AL19" s="459">
        <f t="shared" si="40"/>
        <v>0</v>
      </c>
      <c r="AM19" s="459">
        <f t="shared" si="40"/>
        <v>0</v>
      </c>
      <c r="AN19" s="459">
        <f t="shared" si="40"/>
        <v>0</v>
      </c>
      <c r="AO19" s="459">
        <f t="shared" si="40"/>
        <v>0</v>
      </c>
      <c r="AP19" s="459">
        <f t="shared" si="40"/>
        <v>0</v>
      </c>
      <c r="AQ19" s="459">
        <f t="shared" si="40"/>
        <v>0</v>
      </c>
      <c r="AR19" s="459">
        <f t="shared" si="40"/>
        <v>0</v>
      </c>
      <c r="AS19" s="459">
        <f t="shared" si="40"/>
        <v>0</v>
      </c>
      <c r="AT19" s="459">
        <f t="shared" si="40"/>
        <v>0</v>
      </c>
      <c r="AU19" s="459">
        <f t="shared" si="40"/>
        <v>0</v>
      </c>
      <c r="AV19" s="459">
        <f t="shared" si="40"/>
        <v>0</v>
      </c>
      <c r="AW19" s="459">
        <f t="shared" si="40"/>
        <v>0</v>
      </c>
      <c r="AX19" s="459">
        <f t="shared" si="40"/>
        <v>0</v>
      </c>
      <c r="AY19" s="459">
        <f t="shared" si="40"/>
        <v>0</v>
      </c>
      <c r="AZ19" s="459">
        <f t="shared" si="40"/>
        <v>0</v>
      </c>
      <c r="BA19" s="459">
        <f t="shared" si="40"/>
        <v>0</v>
      </c>
      <c r="BB19" s="459">
        <f t="shared" si="40"/>
        <v>0</v>
      </c>
      <c r="BC19" s="459">
        <f t="shared" si="40"/>
        <v>0</v>
      </c>
      <c r="BD19" s="459">
        <f t="shared" si="40"/>
        <v>0</v>
      </c>
      <c r="BE19" s="459">
        <f t="shared" si="40"/>
        <v>0</v>
      </c>
      <c r="BF19" s="459">
        <f t="shared" si="40"/>
        <v>0</v>
      </c>
      <c r="BG19" s="459">
        <f t="shared" si="40"/>
        <v>0</v>
      </c>
      <c r="BH19" s="459">
        <f t="shared" si="40"/>
        <v>0</v>
      </c>
      <c r="BI19" s="459">
        <f t="shared" si="40"/>
        <v>0</v>
      </c>
      <c r="BJ19" s="459">
        <f t="shared" si="40"/>
        <v>0</v>
      </c>
      <c r="BK19" s="459">
        <f t="shared" si="40"/>
        <v>0</v>
      </c>
      <c r="BL19" s="459">
        <f t="shared" si="40"/>
        <v>0</v>
      </c>
      <c r="BM19" s="459">
        <f t="shared" si="40"/>
        <v>0</v>
      </c>
      <c r="BN19" s="459">
        <f t="shared" si="40"/>
        <v>0</v>
      </c>
      <c r="BO19" s="459">
        <f t="shared" si="40"/>
        <v>0</v>
      </c>
      <c r="BP19" s="459">
        <f t="shared" si="40"/>
        <v>0</v>
      </c>
      <c r="BQ19" s="459">
        <f t="shared" si="17"/>
        <v>0</v>
      </c>
      <c r="BR19" s="459">
        <f t="shared" si="17"/>
        <v>0</v>
      </c>
      <c r="BS19" s="459">
        <f t="shared" si="17"/>
        <v>0</v>
      </c>
      <c r="BT19" s="459">
        <f t="shared" si="17"/>
        <v>0</v>
      </c>
      <c r="BU19" s="459">
        <f t="shared" si="17"/>
        <v>0</v>
      </c>
      <c r="BV19" s="459">
        <f t="shared" si="17"/>
        <v>0</v>
      </c>
      <c r="BW19" s="459">
        <f t="shared" si="17"/>
        <v>0</v>
      </c>
      <c r="BX19" s="459">
        <f t="shared" si="17"/>
        <v>0</v>
      </c>
      <c r="BY19" s="459">
        <f t="shared" si="17"/>
        <v>0</v>
      </c>
      <c r="BZ19" s="459">
        <f t="shared" si="17"/>
        <v>0</v>
      </c>
      <c r="CA19" s="459">
        <f t="shared" si="17"/>
        <v>0</v>
      </c>
    </row>
    <row r="20" spans="1:79" x14ac:dyDescent="0.25">
      <c r="A20" s="438">
        <v>12</v>
      </c>
      <c r="B20" s="456">
        <f t="shared" si="18"/>
        <v>1.2E-2</v>
      </c>
      <c r="C20" s="456" t="str">
        <f t="shared" si="19"/>
        <v xml:space="preserve"> </v>
      </c>
      <c r="D20" s="438" t="str">
        <f t="shared" si="20"/>
        <v xml:space="preserve"> </v>
      </c>
      <c r="E20" s="457" t="str">
        <f t="shared" si="21"/>
        <v xml:space="preserve"> </v>
      </c>
      <c r="F20" s="458" t="s">
        <v>254</v>
      </c>
      <c r="G20" s="423" t="s">
        <v>253</v>
      </c>
      <c r="H20" s="423">
        <f t="shared" si="24"/>
        <v>0</v>
      </c>
      <c r="I20" s="423">
        <f t="shared" si="25"/>
        <v>0</v>
      </c>
      <c r="J20" s="423">
        <f t="shared" si="26"/>
        <v>0</v>
      </c>
      <c r="K20" s="423">
        <f t="shared" si="27"/>
        <v>0</v>
      </c>
      <c r="L20" s="423">
        <f t="shared" si="28"/>
        <v>0</v>
      </c>
      <c r="M20" s="423">
        <f t="shared" si="29"/>
        <v>0</v>
      </c>
      <c r="N20" s="423">
        <f t="shared" si="30"/>
        <v>0</v>
      </c>
      <c r="O20" s="423">
        <f t="shared" si="31"/>
        <v>0</v>
      </c>
      <c r="P20" s="423">
        <f t="shared" si="32"/>
        <v>0</v>
      </c>
      <c r="Q20" s="423">
        <f t="shared" si="33"/>
        <v>0</v>
      </c>
      <c r="R20" s="423">
        <f t="shared" si="34"/>
        <v>0</v>
      </c>
      <c r="S20" s="423">
        <f t="shared" si="35"/>
        <v>0</v>
      </c>
      <c r="T20" s="449">
        <f t="shared" si="36"/>
        <v>0</v>
      </c>
      <c r="U20" s="449">
        <f t="shared" si="37"/>
        <v>0</v>
      </c>
      <c r="V20" s="449">
        <f t="shared" si="38"/>
        <v>0</v>
      </c>
      <c r="W20" s="449">
        <f t="shared" si="39"/>
        <v>0</v>
      </c>
      <c r="X20" s="448"/>
      <c r="Y20" s="459">
        <f t="shared" si="22"/>
        <v>0</v>
      </c>
      <c r="Z20" s="459">
        <f t="shared" si="22"/>
        <v>0</v>
      </c>
      <c r="AA20" s="459">
        <f t="shared" si="22"/>
        <v>0</v>
      </c>
      <c r="AB20" s="459">
        <f t="shared" si="40"/>
        <v>0</v>
      </c>
      <c r="AC20" s="459">
        <f t="shared" si="40"/>
        <v>0</v>
      </c>
      <c r="AD20" s="459">
        <f t="shared" si="40"/>
        <v>0</v>
      </c>
      <c r="AE20" s="459">
        <f t="shared" si="40"/>
        <v>0</v>
      </c>
      <c r="AF20" s="459">
        <f t="shared" si="40"/>
        <v>0</v>
      </c>
      <c r="AG20" s="459">
        <f t="shared" si="40"/>
        <v>0</v>
      </c>
      <c r="AH20" s="459">
        <f t="shared" si="40"/>
        <v>0</v>
      </c>
      <c r="AI20" s="459">
        <f t="shared" si="40"/>
        <v>0</v>
      </c>
      <c r="AJ20" s="459">
        <f t="shared" si="40"/>
        <v>0</v>
      </c>
      <c r="AK20" s="459">
        <f t="shared" si="40"/>
        <v>0</v>
      </c>
      <c r="AL20" s="459">
        <f t="shared" si="40"/>
        <v>0</v>
      </c>
      <c r="AM20" s="459">
        <f t="shared" si="40"/>
        <v>0</v>
      </c>
      <c r="AN20" s="459">
        <f t="shared" si="40"/>
        <v>0</v>
      </c>
      <c r="AO20" s="459">
        <f t="shared" si="40"/>
        <v>0</v>
      </c>
      <c r="AP20" s="459">
        <f t="shared" si="40"/>
        <v>0</v>
      </c>
      <c r="AQ20" s="459">
        <f t="shared" si="40"/>
        <v>0</v>
      </c>
      <c r="AR20" s="459">
        <f t="shared" si="40"/>
        <v>0</v>
      </c>
      <c r="AS20" s="459">
        <f t="shared" si="40"/>
        <v>0</v>
      </c>
      <c r="AT20" s="459">
        <f t="shared" si="40"/>
        <v>0</v>
      </c>
      <c r="AU20" s="459">
        <f t="shared" si="40"/>
        <v>0</v>
      </c>
      <c r="AV20" s="459">
        <f t="shared" si="40"/>
        <v>0</v>
      </c>
      <c r="AW20" s="459">
        <f t="shared" si="40"/>
        <v>0</v>
      </c>
      <c r="AX20" s="459">
        <f t="shared" si="40"/>
        <v>0</v>
      </c>
      <c r="AY20" s="459">
        <f t="shared" si="40"/>
        <v>0</v>
      </c>
      <c r="AZ20" s="459">
        <f t="shared" si="40"/>
        <v>0</v>
      </c>
      <c r="BA20" s="459">
        <f t="shared" si="40"/>
        <v>0</v>
      </c>
      <c r="BB20" s="459">
        <f t="shared" si="40"/>
        <v>0</v>
      </c>
      <c r="BC20" s="459">
        <f t="shared" si="40"/>
        <v>0</v>
      </c>
      <c r="BD20" s="459">
        <f t="shared" si="40"/>
        <v>0</v>
      </c>
      <c r="BE20" s="459">
        <f t="shared" si="40"/>
        <v>0</v>
      </c>
      <c r="BF20" s="459">
        <f t="shared" si="40"/>
        <v>0</v>
      </c>
      <c r="BG20" s="459">
        <f t="shared" si="40"/>
        <v>0</v>
      </c>
      <c r="BH20" s="459">
        <f t="shared" si="40"/>
        <v>0</v>
      </c>
      <c r="BI20" s="459">
        <f t="shared" si="40"/>
        <v>0</v>
      </c>
      <c r="BJ20" s="459">
        <f t="shared" si="40"/>
        <v>0</v>
      </c>
      <c r="BK20" s="459">
        <f t="shared" si="40"/>
        <v>0</v>
      </c>
      <c r="BL20" s="459">
        <f t="shared" si="40"/>
        <v>0</v>
      </c>
      <c r="BM20" s="459">
        <f t="shared" si="40"/>
        <v>0</v>
      </c>
      <c r="BN20" s="459">
        <f t="shared" si="40"/>
        <v>0</v>
      </c>
      <c r="BO20" s="459">
        <f t="shared" si="40"/>
        <v>0</v>
      </c>
      <c r="BP20" s="459">
        <f t="shared" si="40"/>
        <v>0</v>
      </c>
      <c r="BQ20" s="459">
        <f t="shared" si="17"/>
        <v>0</v>
      </c>
      <c r="BR20" s="459">
        <f t="shared" si="17"/>
        <v>0</v>
      </c>
      <c r="BS20" s="459">
        <f t="shared" si="17"/>
        <v>0</v>
      </c>
      <c r="BT20" s="459">
        <f t="shared" si="17"/>
        <v>0</v>
      </c>
      <c r="BU20" s="459">
        <f t="shared" si="17"/>
        <v>0</v>
      </c>
      <c r="BV20" s="459">
        <f t="shared" si="17"/>
        <v>0</v>
      </c>
      <c r="BW20" s="459">
        <f t="shared" si="17"/>
        <v>0</v>
      </c>
      <c r="BX20" s="459">
        <f t="shared" si="17"/>
        <v>0</v>
      </c>
      <c r="BY20" s="459">
        <f t="shared" si="17"/>
        <v>0</v>
      </c>
      <c r="BZ20" s="459">
        <f t="shared" si="17"/>
        <v>0</v>
      </c>
      <c r="CA20" s="459">
        <f t="shared" si="17"/>
        <v>0</v>
      </c>
    </row>
    <row r="21" spans="1:79" x14ac:dyDescent="0.25">
      <c r="A21" s="438">
        <v>13</v>
      </c>
      <c r="B21" s="456">
        <f t="shared" si="18"/>
        <v>1.2999999999999999E-2</v>
      </c>
      <c r="C21" s="456" t="str">
        <f t="shared" si="19"/>
        <v xml:space="preserve"> </v>
      </c>
      <c r="D21" s="438" t="str">
        <f t="shared" si="20"/>
        <v xml:space="preserve"> </v>
      </c>
      <c r="E21" s="457" t="str">
        <f t="shared" si="21"/>
        <v xml:space="preserve"> </v>
      </c>
      <c r="F21" s="458" t="s">
        <v>445</v>
      </c>
      <c r="G21" s="423" t="s">
        <v>446</v>
      </c>
      <c r="H21" s="423">
        <f t="shared" si="24"/>
        <v>0</v>
      </c>
      <c r="I21" s="423">
        <f t="shared" si="25"/>
        <v>0</v>
      </c>
      <c r="J21" s="423">
        <f t="shared" si="26"/>
        <v>0</v>
      </c>
      <c r="K21" s="423">
        <f t="shared" si="27"/>
        <v>0</v>
      </c>
      <c r="L21" s="423">
        <f t="shared" si="28"/>
        <v>0</v>
      </c>
      <c r="M21" s="423">
        <f t="shared" si="29"/>
        <v>0</v>
      </c>
      <c r="N21" s="423">
        <f t="shared" si="30"/>
        <v>0</v>
      </c>
      <c r="O21" s="423">
        <f t="shared" si="31"/>
        <v>0</v>
      </c>
      <c r="P21" s="423">
        <f t="shared" si="32"/>
        <v>0</v>
      </c>
      <c r="Q21" s="423">
        <f t="shared" si="33"/>
        <v>0</v>
      </c>
      <c r="R21" s="423">
        <f t="shared" si="34"/>
        <v>0</v>
      </c>
      <c r="S21" s="423">
        <f t="shared" si="35"/>
        <v>0</v>
      </c>
      <c r="T21" s="449">
        <f t="shared" si="36"/>
        <v>0</v>
      </c>
      <c r="U21" s="449">
        <f t="shared" si="37"/>
        <v>0</v>
      </c>
      <c r="V21" s="449">
        <f t="shared" si="38"/>
        <v>0</v>
      </c>
      <c r="W21" s="449">
        <f t="shared" si="39"/>
        <v>0</v>
      </c>
      <c r="X21" s="448"/>
      <c r="Y21" s="459">
        <f t="shared" si="22"/>
        <v>0</v>
      </c>
      <c r="Z21" s="459">
        <f t="shared" si="22"/>
        <v>0</v>
      </c>
      <c r="AA21" s="459">
        <f t="shared" si="22"/>
        <v>0</v>
      </c>
      <c r="AB21" s="459">
        <f t="shared" si="40"/>
        <v>0</v>
      </c>
      <c r="AC21" s="459">
        <f t="shared" si="40"/>
        <v>0</v>
      </c>
      <c r="AD21" s="459">
        <f t="shared" si="40"/>
        <v>0</v>
      </c>
      <c r="AE21" s="459">
        <f t="shared" si="40"/>
        <v>0</v>
      </c>
      <c r="AF21" s="459">
        <f t="shared" si="40"/>
        <v>0</v>
      </c>
      <c r="AG21" s="459">
        <f t="shared" si="40"/>
        <v>0</v>
      </c>
      <c r="AH21" s="459">
        <f t="shared" si="40"/>
        <v>0</v>
      </c>
      <c r="AI21" s="459">
        <f t="shared" si="40"/>
        <v>0</v>
      </c>
      <c r="AJ21" s="459">
        <f t="shared" si="40"/>
        <v>0</v>
      </c>
      <c r="AK21" s="459">
        <f t="shared" si="40"/>
        <v>0</v>
      </c>
      <c r="AL21" s="459">
        <f t="shared" si="40"/>
        <v>0</v>
      </c>
      <c r="AM21" s="459">
        <f t="shared" si="40"/>
        <v>0</v>
      </c>
      <c r="AN21" s="459">
        <f t="shared" si="40"/>
        <v>0</v>
      </c>
      <c r="AO21" s="459">
        <f t="shared" si="40"/>
        <v>0</v>
      </c>
      <c r="AP21" s="459">
        <f t="shared" si="40"/>
        <v>0</v>
      </c>
      <c r="AQ21" s="459">
        <f t="shared" si="40"/>
        <v>0</v>
      </c>
      <c r="AR21" s="459">
        <f t="shared" si="40"/>
        <v>0</v>
      </c>
      <c r="AS21" s="459">
        <f t="shared" si="40"/>
        <v>0</v>
      </c>
      <c r="AT21" s="459">
        <f t="shared" si="40"/>
        <v>0</v>
      </c>
      <c r="AU21" s="459">
        <f t="shared" si="40"/>
        <v>0</v>
      </c>
      <c r="AV21" s="459">
        <f t="shared" si="40"/>
        <v>0</v>
      </c>
      <c r="AW21" s="459">
        <f t="shared" si="40"/>
        <v>0</v>
      </c>
      <c r="AX21" s="459">
        <f t="shared" si="40"/>
        <v>0</v>
      </c>
      <c r="AY21" s="459">
        <f t="shared" si="40"/>
        <v>0</v>
      </c>
      <c r="AZ21" s="459">
        <f t="shared" si="40"/>
        <v>0</v>
      </c>
      <c r="BA21" s="459">
        <f t="shared" si="40"/>
        <v>0</v>
      </c>
      <c r="BB21" s="459">
        <f t="shared" si="40"/>
        <v>0</v>
      </c>
      <c r="BC21" s="459">
        <f t="shared" si="40"/>
        <v>0</v>
      </c>
      <c r="BD21" s="459">
        <f t="shared" si="40"/>
        <v>0</v>
      </c>
      <c r="BE21" s="459">
        <f t="shared" si="40"/>
        <v>0</v>
      </c>
      <c r="BF21" s="459">
        <f t="shared" si="40"/>
        <v>0</v>
      </c>
      <c r="BG21" s="459">
        <f t="shared" ref="AB21:BP27" si="41">COUNTIF(BG$2:BG$6,$G21)</f>
        <v>0</v>
      </c>
      <c r="BH21" s="459">
        <f t="shared" si="41"/>
        <v>0</v>
      </c>
      <c r="BI21" s="459">
        <f t="shared" si="41"/>
        <v>0</v>
      </c>
      <c r="BJ21" s="459">
        <f t="shared" si="41"/>
        <v>0</v>
      </c>
      <c r="BK21" s="459">
        <f t="shared" si="41"/>
        <v>0</v>
      </c>
      <c r="BL21" s="459">
        <f t="shared" si="41"/>
        <v>0</v>
      </c>
      <c r="BM21" s="459">
        <f t="shared" si="41"/>
        <v>0</v>
      </c>
      <c r="BN21" s="459">
        <f t="shared" si="41"/>
        <v>0</v>
      </c>
      <c r="BO21" s="459">
        <f t="shared" si="41"/>
        <v>0</v>
      </c>
      <c r="BP21" s="459">
        <f t="shared" si="41"/>
        <v>0</v>
      </c>
      <c r="BQ21" s="459">
        <f t="shared" si="17"/>
        <v>0</v>
      </c>
      <c r="BR21" s="459">
        <f t="shared" si="17"/>
        <v>0</v>
      </c>
      <c r="BS21" s="459">
        <f t="shared" si="17"/>
        <v>0</v>
      </c>
      <c r="BT21" s="459">
        <f t="shared" si="17"/>
        <v>0</v>
      </c>
      <c r="BU21" s="459">
        <f t="shared" si="17"/>
        <v>0</v>
      </c>
      <c r="BV21" s="459">
        <f t="shared" si="17"/>
        <v>0</v>
      </c>
      <c r="BW21" s="459">
        <f t="shared" si="17"/>
        <v>0</v>
      </c>
      <c r="BX21" s="459">
        <f t="shared" si="17"/>
        <v>0</v>
      </c>
      <c r="BY21" s="459">
        <f t="shared" si="17"/>
        <v>0</v>
      </c>
      <c r="BZ21" s="459">
        <f t="shared" si="17"/>
        <v>0</v>
      </c>
      <c r="CA21" s="459">
        <f t="shared" si="17"/>
        <v>0</v>
      </c>
    </row>
    <row r="22" spans="1:79" x14ac:dyDescent="0.25">
      <c r="A22" s="438">
        <v>14</v>
      </c>
      <c r="B22" s="456">
        <f t="shared" si="18"/>
        <v>1.4E-2</v>
      </c>
      <c r="C22" s="456" t="str">
        <f t="shared" si="19"/>
        <v xml:space="preserve"> </v>
      </c>
      <c r="D22" s="438" t="str">
        <f t="shared" si="20"/>
        <v xml:space="preserve"> </v>
      </c>
      <c r="E22" s="457" t="str">
        <f t="shared" si="21"/>
        <v xml:space="preserve"> </v>
      </c>
      <c r="F22" s="458" t="s">
        <v>447</v>
      </c>
      <c r="G22" s="423" t="s">
        <v>448</v>
      </c>
      <c r="H22" s="423">
        <f t="shared" si="24"/>
        <v>0</v>
      </c>
      <c r="I22" s="423">
        <f t="shared" si="25"/>
        <v>0</v>
      </c>
      <c r="J22" s="423">
        <f t="shared" si="26"/>
        <v>0</v>
      </c>
      <c r="K22" s="423">
        <f t="shared" si="27"/>
        <v>0</v>
      </c>
      <c r="L22" s="423">
        <f t="shared" si="28"/>
        <v>0</v>
      </c>
      <c r="M22" s="423">
        <f t="shared" si="29"/>
        <v>0</v>
      </c>
      <c r="N22" s="423">
        <f t="shared" si="30"/>
        <v>0</v>
      </c>
      <c r="O22" s="423">
        <f t="shared" si="31"/>
        <v>0</v>
      </c>
      <c r="P22" s="423">
        <f t="shared" si="32"/>
        <v>0</v>
      </c>
      <c r="Q22" s="423">
        <f t="shared" si="33"/>
        <v>0</v>
      </c>
      <c r="R22" s="423">
        <f t="shared" si="34"/>
        <v>0</v>
      </c>
      <c r="S22" s="423">
        <f t="shared" si="35"/>
        <v>0</v>
      </c>
      <c r="T22" s="449">
        <f t="shared" si="36"/>
        <v>0</v>
      </c>
      <c r="U22" s="449">
        <f t="shared" si="37"/>
        <v>0</v>
      </c>
      <c r="V22" s="449">
        <f t="shared" si="38"/>
        <v>0</v>
      </c>
      <c r="W22" s="449">
        <f t="shared" si="39"/>
        <v>0</v>
      </c>
      <c r="X22" s="448"/>
      <c r="Y22" s="459">
        <f t="shared" si="22"/>
        <v>0</v>
      </c>
      <c r="Z22" s="459">
        <f t="shared" si="22"/>
        <v>0</v>
      </c>
      <c r="AA22" s="459">
        <f t="shared" si="22"/>
        <v>0</v>
      </c>
      <c r="AB22" s="459">
        <f t="shared" si="41"/>
        <v>0</v>
      </c>
      <c r="AC22" s="459">
        <f t="shared" si="41"/>
        <v>0</v>
      </c>
      <c r="AD22" s="459">
        <f t="shared" si="41"/>
        <v>0</v>
      </c>
      <c r="AE22" s="459">
        <f t="shared" si="41"/>
        <v>0</v>
      </c>
      <c r="AF22" s="459">
        <f t="shared" si="41"/>
        <v>0</v>
      </c>
      <c r="AG22" s="459">
        <f t="shared" si="41"/>
        <v>0</v>
      </c>
      <c r="AH22" s="459">
        <f t="shared" si="41"/>
        <v>0</v>
      </c>
      <c r="AI22" s="459">
        <f t="shared" si="41"/>
        <v>0</v>
      </c>
      <c r="AJ22" s="459">
        <f t="shared" si="41"/>
        <v>0</v>
      </c>
      <c r="AK22" s="459">
        <f t="shared" si="41"/>
        <v>0</v>
      </c>
      <c r="AL22" s="459">
        <f t="shared" si="41"/>
        <v>0</v>
      </c>
      <c r="AM22" s="459">
        <f t="shared" si="41"/>
        <v>0</v>
      </c>
      <c r="AN22" s="459">
        <f t="shared" si="41"/>
        <v>0</v>
      </c>
      <c r="AO22" s="459">
        <f t="shared" si="41"/>
        <v>0</v>
      </c>
      <c r="AP22" s="459">
        <f t="shared" si="41"/>
        <v>0</v>
      </c>
      <c r="AQ22" s="459">
        <f t="shared" si="41"/>
        <v>0</v>
      </c>
      <c r="AR22" s="459">
        <f t="shared" si="41"/>
        <v>0</v>
      </c>
      <c r="AS22" s="459">
        <f t="shared" si="41"/>
        <v>0</v>
      </c>
      <c r="AT22" s="459">
        <f t="shared" si="41"/>
        <v>0</v>
      </c>
      <c r="AU22" s="459">
        <f t="shared" si="41"/>
        <v>0</v>
      </c>
      <c r="AV22" s="459">
        <f t="shared" si="41"/>
        <v>0</v>
      </c>
      <c r="AW22" s="459">
        <f t="shared" si="41"/>
        <v>0</v>
      </c>
      <c r="AX22" s="459">
        <f t="shared" si="41"/>
        <v>0</v>
      </c>
      <c r="AY22" s="459">
        <f t="shared" si="41"/>
        <v>0</v>
      </c>
      <c r="AZ22" s="459">
        <f t="shared" si="41"/>
        <v>0</v>
      </c>
      <c r="BA22" s="459">
        <f t="shared" si="41"/>
        <v>0</v>
      </c>
      <c r="BB22" s="459">
        <f t="shared" si="41"/>
        <v>0</v>
      </c>
      <c r="BC22" s="459">
        <f t="shared" si="41"/>
        <v>0</v>
      </c>
      <c r="BD22" s="459">
        <f t="shared" si="41"/>
        <v>0</v>
      </c>
      <c r="BE22" s="459">
        <f t="shared" si="41"/>
        <v>0</v>
      </c>
      <c r="BF22" s="459">
        <f t="shared" si="41"/>
        <v>0</v>
      </c>
      <c r="BG22" s="459">
        <f t="shared" si="41"/>
        <v>0</v>
      </c>
      <c r="BH22" s="459">
        <f t="shared" si="41"/>
        <v>0</v>
      </c>
      <c r="BI22" s="459">
        <f t="shared" si="41"/>
        <v>0</v>
      </c>
      <c r="BJ22" s="459">
        <f t="shared" si="41"/>
        <v>0</v>
      </c>
      <c r="BK22" s="459">
        <f t="shared" si="41"/>
        <v>0</v>
      </c>
      <c r="BL22" s="459">
        <f t="shared" si="41"/>
        <v>0</v>
      </c>
      <c r="BM22" s="459">
        <f t="shared" si="41"/>
        <v>0</v>
      </c>
      <c r="BN22" s="459">
        <f t="shared" si="41"/>
        <v>0</v>
      </c>
      <c r="BO22" s="459">
        <f t="shared" si="41"/>
        <v>0</v>
      </c>
      <c r="BP22" s="459">
        <f t="shared" si="41"/>
        <v>0</v>
      </c>
      <c r="BQ22" s="459">
        <f t="shared" si="17"/>
        <v>0</v>
      </c>
      <c r="BR22" s="459">
        <f t="shared" si="17"/>
        <v>0</v>
      </c>
      <c r="BS22" s="459">
        <f t="shared" si="17"/>
        <v>0</v>
      </c>
      <c r="BT22" s="459">
        <f t="shared" si="17"/>
        <v>0</v>
      </c>
      <c r="BU22" s="459">
        <f t="shared" si="17"/>
        <v>0</v>
      </c>
      <c r="BV22" s="459">
        <f t="shared" si="17"/>
        <v>0</v>
      </c>
      <c r="BW22" s="459">
        <f t="shared" si="17"/>
        <v>0</v>
      </c>
      <c r="BX22" s="459">
        <f t="shared" si="17"/>
        <v>0</v>
      </c>
      <c r="BY22" s="459">
        <f t="shared" si="17"/>
        <v>0</v>
      </c>
      <c r="BZ22" s="459">
        <f t="shared" si="17"/>
        <v>0</v>
      </c>
      <c r="CA22" s="459">
        <f t="shared" si="17"/>
        <v>0</v>
      </c>
    </row>
    <row r="23" spans="1:79" x14ac:dyDescent="0.25">
      <c r="A23" s="438">
        <v>15</v>
      </c>
      <c r="B23" s="456">
        <f t="shared" si="18"/>
        <v>1.4999999999999999E-2</v>
      </c>
      <c r="C23" s="456" t="str">
        <f t="shared" si="19"/>
        <v xml:space="preserve"> </v>
      </c>
      <c r="D23" s="438" t="str">
        <f t="shared" si="20"/>
        <v xml:space="preserve"> </v>
      </c>
      <c r="E23" s="457" t="str">
        <f t="shared" si="21"/>
        <v xml:space="preserve"> </v>
      </c>
      <c r="F23" s="458" t="s">
        <v>234</v>
      </c>
      <c r="G23" s="423" t="s">
        <v>202</v>
      </c>
      <c r="H23" s="423">
        <f t="shared" si="24"/>
        <v>0</v>
      </c>
      <c r="I23" s="423">
        <f t="shared" si="25"/>
        <v>0</v>
      </c>
      <c r="J23" s="423">
        <f t="shared" si="26"/>
        <v>0</v>
      </c>
      <c r="K23" s="423">
        <f t="shared" si="27"/>
        <v>0</v>
      </c>
      <c r="L23" s="423">
        <f t="shared" si="28"/>
        <v>0</v>
      </c>
      <c r="M23" s="423">
        <f t="shared" si="29"/>
        <v>0</v>
      </c>
      <c r="N23" s="423">
        <f t="shared" si="30"/>
        <v>0</v>
      </c>
      <c r="O23" s="423">
        <f t="shared" si="31"/>
        <v>0</v>
      </c>
      <c r="P23" s="423">
        <f t="shared" si="32"/>
        <v>0</v>
      </c>
      <c r="Q23" s="423">
        <f t="shared" si="33"/>
        <v>0</v>
      </c>
      <c r="R23" s="423">
        <f t="shared" si="34"/>
        <v>0</v>
      </c>
      <c r="S23" s="423">
        <f t="shared" si="35"/>
        <v>0</v>
      </c>
      <c r="T23" s="449">
        <f t="shared" si="36"/>
        <v>0</v>
      </c>
      <c r="U23" s="449">
        <f t="shared" si="37"/>
        <v>0</v>
      </c>
      <c r="V23" s="449">
        <f t="shared" si="38"/>
        <v>0</v>
      </c>
      <c r="W23" s="449">
        <f t="shared" si="39"/>
        <v>0</v>
      </c>
      <c r="X23" s="448"/>
      <c r="Y23" s="459">
        <f t="shared" si="22"/>
        <v>0</v>
      </c>
      <c r="Z23" s="459">
        <f t="shared" si="22"/>
        <v>0</v>
      </c>
      <c r="AA23" s="459">
        <f t="shared" si="22"/>
        <v>0</v>
      </c>
      <c r="AB23" s="459">
        <f t="shared" si="41"/>
        <v>0</v>
      </c>
      <c r="AC23" s="459">
        <f t="shared" si="41"/>
        <v>0</v>
      </c>
      <c r="AD23" s="459">
        <f t="shared" si="41"/>
        <v>0</v>
      </c>
      <c r="AE23" s="459">
        <f t="shared" si="41"/>
        <v>0</v>
      </c>
      <c r="AF23" s="459">
        <f t="shared" si="41"/>
        <v>0</v>
      </c>
      <c r="AG23" s="459">
        <f t="shared" si="41"/>
        <v>0</v>
      </c>
      <c r="AH23" s="459">
        <f t="shared" si="41"/>
        <v>0</v>
      </c>
      <c r="AI23" s="459">
        <f t="shared" si="41"/>
        <v>0</v>
      </c>
      <c r="AJ23" s="459">
        <f t="shared" si="41"/>
        <v>0</v>
      </c>
      <c r="AK23" s="459">
        <f t="shared" si="41"/>
        <v>0</v>
      </c>
      <c r="AL23" s="459">
        <f t="shared" si="41"/>
        <v>0</v>
      </c>
      <c r="AM23" s="459">
        <f t="shared" si="41"/>
        <v>0</v>
      </c>
      <c r="AN23" s="459">
        <f t="shared" si="41"/>
        <v>0</v>
      </c>
      <c r="AO23" s="459">
        <f t="shared" si="41"/>
        <v>0</v>
      </c>
      <c r="AP23" s="459">
        <f t="shared" si="41"/>
        <v>0</v>
      </c>
      <c r="AQ23" s="459">
        <f t="shared" si="41"/>
        <v>0</v>
      </c>
      <c r="AR23" s="459">
        <f t="shared" si="41"/>
        <v>0</v>
      </c>
      <c r="AS23" s="459">
        <f t="shared" si="41"/>
        <v>0</v>
      </c>
      <c r="AT23" s="459">
        <f t="shared" si="41"/>
        <v>0</v>
      </c>
      <c r="AU23" s="459">
        <f t="shared" si="41"/>
        <v>0</v>
      </c>
      <c r="AV23" s="459">
        <f t="shared" si="41"/>
        <v>0</v>
      </c>
      <c r="AW23" s="459">
        <f t="shared" si="41"/>
        <v>0</v>
      </c>
      <c r="AX23" s="459">
        <f t="shared" si="41"/>
        <v>0</v>
      </c>
      <c r="AY23" s="459">
        <f t="shared" si="41"/>
        <v>0</v>
      </c>
      <c r="AZ23" s="459">
        <f t="shared" si="41"/>
        <v>0</v>
      </c>
      <c r="BA23" s="459">
        <f t="shared" si="41"/>
        <v>0</v>
      </c>
      <c r="BB23" s="459">
        <f t="shared" si="41"/>
        <v>0</v>
      </c>
      <c r="BC23" s="459">
        <f t="shared" si="41"/>
        <v>0</v>
      </c>
      <c r="BD23" s="459">
        <f t="shared" si="41"/>
        <v>0</v>
      </c>
      <c r="BE23" s="459">
        <f t="shared" si="41"/>
        <v>0</v>
      </c>
      <c r="BF23" s="459">
        <f t="shared" si="41"/>
        <v>0</v>
      </c>
      <c r="BG23" s="459">
        <f t="shared" si="41"/>
        <v>0</v>
      </c>
      <c r="BH23" s="459">
        <f t="shared" si="41"/>
        <v>0</v>
      </c>
      <c r="BI23" s="459">
        <f t="shared" si="41"/>
        <v>0</v>
      </c>
      <c r="BJ23" s="459">
        <f t="shared" si="41"/>
        <v>0</v>
      </c>
      <c r="BK23" s="459">
        <f t="shared" si="41"/>
        <v>0</v>
      </c>
      <c r="BL23" s="459">
        <f t="shared" si="41"/>
        <v>0</v>
      </c>
      <c r="BM23" s="459">
        <f t="shared" si="41"/>
        <v>0</v>
      </c>
      <c r="BN23" s="459">
        <f t="shared" si="41"/>
        <v>0</v>
      </c>
      <c r="BO23" s="459">
        <f t="shared" si="41"/>
        <v>0</v>
      </c>
      <c r="BP23" s="459">
        <f t="shared" si="41"/>
        <v>0</v>
      </c>
      <c r="BQ23" s="459">
        <f t="shared" si="17"/>
        <v>0</v>
      </c>
      <c r="BR23" s="459">
        <f t="shared" si="17"/>
        <v>0</v>
      </c>
      <c r="BS23" s="459">
        <f t="shared" si="17"/>
        <v>0</v>
      </c>
      <c r="BT23" s="459">
        <f t="shared" si="17"/>
        <v>0</v>
      </c>
      <c r="BU23" s="459">
        <f t="shared" si="17"/>
        <v>0</v>
      </c>
      <c r="BV23" s="459">
        <f t="shared" si="17"/>
        <v>0</v>
      </c>
      <c r="BW23" s="459">
        <f t="shared" si="17"/>
        <v>0</v>
      </c>
      <c r="BX23" s="459">
        <f t="shared" si="17"/>
        <v>0</v>
      </c>
      <c r="BY23" s="459">
        <f t="shared" si="17"/>
        <v>0</v>
      </c>
      <c r="BZ23" s="459">
        <f t="shared" si="17"/>
        <v>0</v>
      </c>
      <c r="CA23" s="459">
        <f t="shared" si="17"/>
        <v>0</v>
      </c>
    </row>
    <row r="24" spans="1:79" x14ac:dyDescent="0.25">
      <c r="A24" s="438">
        <v>16</v>
      </c>
      <c r="B24" s="456">
        <f t="shared" si="18"/>
        <v>1.6E-2</v>
      </c>
      <c r="C24" s="456" t="str">
        <f t="shared" si="19"/>
        <v xml:space="preserve"> </v>
      </c>
      <c r="D24" s="438" t="str">
        <f t="shared" si="20"/>
        <v xml:space="preserve"> </v>
      </c>
      <c r="E24" s="457" t="str">
        <f t="shared" si="21"/>
        <v xml:space="preserve"> </v>
      </c>
      <c r="F24" s="458" t="s">
        <v>213</v>
      </c>
      <c r="G24" s="423" t="s">
        <v>16</v>
      </c>
      <c r="H24" s="423">
        <f t="shared" si="24"/>
        <v>0</v>
      </c>
      <c r="I24" s="423">
        <f t="shared" si="25"/>
        <v>0</v>
      </c>
      <c r="J24" s="423">
        <f t="shared" si="26"/>
        <v>0</v>
      </c>
      <c r="K24" s="423">
        <f t="shared" si="27"/>
        <v>0</v>
      </c>
      <c r="L24" s="423">
        <f t="shared" si="28"/>
        <v>0</v>
      </c>
      <c r="M24" s="423">
        <f t="shared" si="29"/>
        <v>0</v>
      </c>
      <c r="N24" s="423">
        <f t="shared" si="30"/>
        <v>0</v>
      </c>
      <c r="O24" s="423">
        <f t="shared" si="31"/>
        <v>0</v>
      </c>
      <c r="P24" s="423">
        <f t="shared" si="32"/>
        <v>0</v>
      </c>
      <c r="Q24" s="423">
        <f t="shared" si="33"/>
        <v>0</v>
      </c>
      <c r="R24" s="423">
        <f t="shared" si="34"/>
        <v>0</v>
      </c>
      <c r="S24" s="423">
        <f t="shared" si="35"/>
        <v>0</v>
      </c>
      <c r="T24" s="449">
        <f t="shared" si="36"/>
        <v>0</v>
      </c>
      <c r="U24" s="449">
        <f t="shared" si="37"/>
        <v>0</v>
      </c>
      <c r="V24" s="449">
        <f t="shared" si="38"/>
        <v>0</v>
      </c>
      <c r="W24" s="449">
        <f t="shared" si="39"/>
        <v>0</v>
      </c>
      <c r="X24" s="448"/>
      <c r="Y24" s="459">
        <f t="shared" si="22"/>
        <v>0</v>
      </c>
      <c r="Z24" s="459">
        <f t="shared" si="22"/>
        <v>0</v>
      </c>
      <c r="AA24" s="459">
        <f t="shared" si="22"/>
        <v>0</v>
      </c>
      <c r="AB24" s="459">
        <f t="shared" si="41"/>
        <v>0</v>
      </c>
      <c r="AC24" s="459">
        <f t="shared" si="41"/>
        <v>0</v>
      </c>
      <c r="AD24" s="459">
        <f t="shared" si="41"/>
        <v>0</v>
      </c>
      <c r="AE24" s="459">
        <f t="shared" si="41"/>
        <v>0</v>
      </c>
      <c r="AF24" s="459">
        <f t="shared" si="41"/>
        <v>0</v>
      </c>
      <c r="AG24" s="459">
        <f t="shared" si="41"/>
        <v>0</v>
      </c>
      <c r="AH24" s="459">
        <f t="shared" si="41"/>
        <v>0</v>
      </c>
      <c r="AI24" s="459">
        <f t="shared" si="41"/>
        <v>0</v>
      </c>
      <c r="AJ24" s="459">
        <f t="shared" si="41"/>
        <v>0</v>
      </c>
      <c r="AK24" s="459">
        <f t="shared" si="41"/>
        <v>0</v>
      </c>
      <c r="AL24" s="459">
        <f t="shared" si="41"/>
        <v>0</v>
      </c>
      <c r="AM24" s="459">
        <f t="shared" si="41"/>
        <v>0</v>
      </c>
      <c r="AN24" s="459">
        <f t="shared" si="41"/>
        <v>0</v>
      </c>
      <c r="AO24" s="459">
        <f t="shared" si="41"/>
        <v>0</v>
      </c>
      <c r="AP24" s="459">
        <f t="shared" si="41"/>
        <v>0</v>
      </c>
      <c r="AQ24" s="459">
        <f t="shared" si="41"/>
        <v>0</v>
      </c>
      <c r="AR24" s="459">
        <f t="shared" si="41"/>
        <v>0</v>
      </c>
      <c r="AS24" s="459">
        <f t="shared" si="41"/>
        <v>0</v>
      </c>
      <c r="AT24" s="459">
        <f t="shared" si="41"/>
        <v>0</v>
      </c>
      <c r="AU24" s="459">
        <f t="shared" si="41"/>
        <v>0</v>
      </c>
      <c r="AV24" s="459">
        <f t="shared" si="41"/>
        <v>0</v>
      </c>
      <c r="AW24" s="459">
        <f t="shared" si="41"/>
        <v>0</v>
      </c>
      <c r="AX24" s="459">
        <f t="shared" si="41"/>
        <v>0</v>
      </c>
      <c r="AY24" s="459">
        <f t="shared" si="41"/>
        <v>0</v>
      </c>
      <c r="AZ24" s="459">
        <f t="shared" si="41"/>
        <v>0</v>
      </c>
      <c r="BA24" s="459">
        <f t="shared" si="41"/>
        <v>0</v>
      </c>
      <c r="BB24" s="459">
        <f t="shared" si="41"/>
        <v>0</v>
      </c>
      <c r="BC24" s="459">
        <f t="shared" si="41"/>
        <v>0</v>
      </c>
      <c r="BD24" s="459">
        <f t="shared" si="41"/>
        <v>0</v>
      </c>
      <c r="BE24" s="459">
        <f t="shared" si="41"/>
        <v>0</v>
      </c>
      <c r="BF24" s="459">
        <f t="shared" si="41"/>
        <v>0</v>
      </c>
      <c r="BG24" s="459">
        <f t="shared" si="41"/>
        <v>0</v>
      </c>
      <c r="BH24" s="459">
        <f t="shared" si="41"/>
        <v>0</v>
      </c>
      <c r="BI24" s="459">
        <f t="shared" si="41"/>
        <v>0</v>
      </c>
      <c r="BJ24" s="459">
        <f t="shared" si="41"/>
        <v>0</v>
      </c>
      <c r="BK24" s="459">
        <f t="shared" si="41"/>
        <v>0</v>
      </c>
      <c r="BL24" s="459">
        <f t="shared" si="41"/>
        <v>0</v>
      </c>
      <c r="BM24" s="459">
        <f t="shared" si="41"/>
        <v>0</v>
      </c>
      <c r="BN24" s="459">
        <f t="shared" si="41"/>
        <v>0</v>
      </c>
      <c r="BO24" s="459">
        <f t="shared" si="41"/>
        <v>0</v>
      </c>
      <c r="BP24" s="459">
        <f t="shared" si="41"/>
        <v>0</v>
      </c>
      <c r="BQ24" s="459">
        <f t="shared" si="17"/>
        <v>0</v>
      </c>
      <c r="BR24" s="459">
        <f t="shared" si="17"/>
        <v>0</v>
      </c>
      <c r="BS24" s="459">
        <f t="shared" si="17"/>
        <v>0</v>
      </c>
      <c r="BT24" s="459">
        <f t="shared" si="17"/>
        <v>0</v>
      </c>
      <c r="BU24" s="459">
        <f t="shared" si="17"/>
        <v>0</v>
      </c>
      <c r="BV24" s="459">
        <f t="shared" si="17"/>
        <v>0</v>
      </c>
      <c r="BW24" s="459">
        <f t="shared" si="17"/>
        <v>0</v>
      </c>
      <c r="BX24" s="459">
        <f t="shared" si="17"/>
        <v>0</v>
      </c>
      <c r="BY24" s="459">
        <f t="shared" si="17"/>
        <v>0</v>
      </c>
      <c r="BZ24" s="459">
        <f t="shared" si="17"/>
        <v>0</v>
      </c>
      <c r="CA24" s="459">
        <f t="shared" si="17"/>
        <v>0</v>
      </c>
    </row>
    <row r="25" spans="1:79" x14ac:dyDescent="0.25">
      <c r="A25" s="438">
        <v>17</v>
      </c>
      <c r="B25" s="456">
        <f t="shared" si="18"/>
        <v>1.7000000000000001E-2</v>
      </c>
      <c r="C25" s="456" t="str">
        <f t="shared" si="19"/>
        <v xml:space="preserve"> </v>
      </c>
      <c r="D25" s="438" t="str">
        <f t="shared" si="20"/>
        <v xml:space="preserve"> </v>
      </c>
      <c r="E25" s="457" t="str">
        <f t="shared" si="21"/>
        <v xml:space="preserve"> </v>
      </c>
      <c r="F25" s="458" t="s">
        <v>449</v>
      </c>
      <c r="G25" s="423" t="s">
        <v>450</v>
      </c>
      <c r="H25" s="423">
        <f t="shared" si="24"/>
        <v>0</v>
      </c>
      <c r="I25" s="423">
        <f t="shared" si="25"/>
        <v>0</v>
      </c>
      <c r="J25" s="423">
        <f t="shared" si="26"/>
        <v>0</v>
      </c>
      <c r="K25" s="423">
        <f t="shared" si="27"/>
        <v>0</v>
      </c>
      <c r="L25" s="423">
        <f t="shared" si="28"/>
        <v>0</v>
      </c>
      <c r="M25" s="423">
        <f t="shared" si="29"/>
        <v>0</v>
      </c>
      <c r="N25" s="423">
        <f t="shared" si="30"/>
        <v>0</v>
      </c>
      <c r="O25" s="423">
        <f t="shared" si="31"/>
        <v>0</v>
      </c>
      <c r="P25" s="423">
        <f t="shared" si="32"/>
        <v>0</v>
      </c>
      <c r="Q25" s="423">
        <f t="shared" si="33"/>
        <v>0</v>
      </c>
      <c r="R25" s="423">
        <f t="shared" si="34"/>
        <v>0</v>
      </c>
      <c r="S25" s="423">
        <f t="shared" si="35"/>
        <v>0</v>
      </c>
      <c r="T25" s="449">
        <f t="shared" si="36"/>
        <v>0</v>
      </c>
      <c r="U25" s="449">
        <f t="shared" si="37"/>
        <v>0</v>
      </c>
      <c r="V25" s="449">
        <f t="shared" si="38"/>
        <v>0</v>
      </c>
      <c r="W25" s="449">
        <f t="shared" si="39"/>
        <v>0</v>
      </c>
      <c r="X25" s="448"/>
      <c r="Y25" s="459">
        <f t="shared" si="22"/>
        <v>0</v>
      </c>
      <c r="Z25" s="459">
        <f t="shared" si="22"/>
        <v>0</v>
      </c>
      <c r="AA25" s="459">
        <f t="shared" si="22"/>
        <v>0</v>
      </c>
      <c r="AB25" s="459">
        <f t="shared" si="41"/>
        <v>0</v>
      </c>
      <c r="AC25" s="459">
        <f t="shared" si="41"/>
        <v>0</v>
      </c>
      <c r="AD25" s="459">
        <f t="shared" si="41"/>
        <v>0</v>
      </c>
      <c r="AE25" s="459">
        <f t="shared" si="41"/>
        <v>0</v>
      </c>
      <c r="AF25" s="459">
        <f t="shared" si="41"/>
        <v>0</v>
      </c>
      <c r="AG25" s="459">
        <f t="shared" si="41"/>
        <v>0</v>
      </c>
      <c r="AH25" s="459">
        <f t="shared" si="41"/>
        <v>0</v>
      </c>
      <c r="AI25" s="459">
        <f t="shared" si="41"/>
        <v>0</v>
      </c>
      <c r="AJ25" s="459">
        <f t="shared" si="41"/>
        <v>0</v>
      </c>
      <c r="AK25" s="459">
        <f t="shared" si="41"/>
        <v>0</v>
      </c>
      <c r="AL25" s="459">
        <f t="shared" si="41"/>
        <v>0</v>
      </c>
      <c r="AM25" s="459">
        <f t="shared" si="41"/>
        <v>0</v>
      </c>
      <c r="AN25" s="459">
        <f t="shared" si="41"/>
        <v>0</v>
      </c>
      <c r="AO25" s="459">
        <f t="shared" si="41"/>
        <v>0</v>
      </c>
      <c r="AP25" s="459">
        <f t="shared" si="41"/>
        <v>0</v>
      </c>
      <c r="AQ25" s="459">
        <f t="shared" si="41"/>
        <v>0</v>
      </c>
      <c r="AR25" s="459">
        <f t="shared" si="41"/>
        <v>0</v>
      </c>
      <c r="AS25" s="459">
        <f t="shared" si="41"/>
        <v>0</v>
      </c>
      <c r="AT25" s="459">
        <f t="shared" si="41"/>
        <v>0</v>
      </c>
      <c r="AU25" s="459">
        <f t="shared" si="41"/>
        <v>0</v>
      </c>
      <c r="AV25" s="459">
        <f t="shared" si="41"/>
        <v>0</v>
      </c>
      <c r="AW25" s="459">
        <f t="shared" si="41"/>
        <v>0</v>
      </c>
      <c r="AX25" s="459">
        <f t="shared" si="41"/>
        <v>0</v>
      </c>
      <c r="AY25" s="459">
        <f t="shared" si="41"/>
        <v>0</v>
      </c>
      <c r="AZ25" s="459">
        <f t="shared" si="41"/>
        <v>0</v>
      </c>
      <c r="BA25" s="459">
        <f t="shared" si="41"/>
        <v>0</v>
      </c>
      <c r="BB25" s="459">
        <f t="shared" si="41"/>
        <v>0</v>
      </c>
      <c r="BC25" s="459">
        <f t="shared" si="41"/>
        <v>0</v>
      </c>
      <c r="BD25" s="459">
        <f t="shared" si="41"/>
        <v>0</v>
      </c>
      <c r="BE25" s="459">
        <f t="shared" si="41"/>
        <v>0</v>
      </c>
      <c r="BF25" s="459">
        <f t="shared" si="41"/>
        <v>0</v>
      </c>
      <c r="BG25" s="459">
        <f t="shared" si="41"/>
        <v>0</v>
      </c>
      <c r="BH25" s="459">
        <f t="shared" si="41"/>
        <v>0</v>
      </c>
      <c r="BI25" s="459">
        <f t="shared" si="41"/>
        <v>0</v>
      </c>
      <c r="BJ25" s="459">
        <f t="shared" si="41"/>
        <v>0</v>
      </c>
      <c r="BK25" s="459">
        <f t="shared" si="41"/>
        <v>0</v>
      </c>
      <c r="BL25" s="459">
        <f t="shared" si="41"/>
        <v>0</v>
      </c>
      <c r="BM25" s="459">
        <f t="shared" si="41"/>
        <v>0</v>
      </c>
      <c r="BN25" s="459">
        <f t="shared" si="41"/>
        <v>0</v>
      </c>
      <c r="BO25" s="459">
        <f t="shared" si="41"/>
        <v>0</v>
      </c>
      <c r="BP25" s="459">
        <f t="shared" si="41"/>
        <v>0</v>
      </c>
      <c r="BQ25" s="459">
        <f t="shared" ref="BQ25:CA40" si="42">COUNTIF(BQ$2:BQ$6,$G25)</f>
        <v>0</v>
      </c>
      <c r="BR25" s="459">
        <f t="shared" si="42"/>
        <v>0</v>
      </c>
      <c r="BS25" s="459">
        <f t="shared" si="42"/>
        <v>0</v>
      </c>
      <c r="BT25" s="459">
        <f t="shared" si="42"/>
        <v>0</v>
      </c>
      <c r="BU25" s="459">
        <f t="shared" si="42"/>
        <v>0</v>
      </c>
      <c r="BV25" s="459">
        <f t="shared" si="42"/>
        <v>0</v>
      </c>
      <c r="BW25" s="459">
        <f t="shared" si="42"/>
        <v>0</v>
      </c>
      <c r="BX25" s="459">
        <f t="shared" si="42"/>
        <v>0</v>
      </c>
      <c r="BY25" s="459">
        <f t="shared" si="42"/>
        <v>0</v>
      </c>
      <c r="BZ25" s="459">
        <f t="shared" si="42"/>
        <v>0</v>
      </c>
      <c r="CA25" s="459">
        <f t="shared" si="42"/>
        <v>0</v>
      </c>
    </row>
    <row r="26" spans="1:79" x14ac:dyDescent="0.25">
      <c r="A26" s="438">
        <v>18</v>
      </c>
      <c r="B26" s="456">
        <f t="shared" si="18"/>
        <v>1.7999999999999999E-2</v>
      </c>
      <c r="C26" s="456" t="str">
        <f t="shared" si="19"/>
        <v xml:space="preserve"> </v>
      </c>
      <c r="D26" s="438" t="str">
        <f t="shared" si="20"/>
        <v xml:space="preserve"> </v>
      </c>
      <c r="E26" s="457" t="str">
        <f t="shared" si="21"/>
        <v xml:space="preserve"> </v>
      </c>
      <c r="F26" s="458" t="s">
        <v>451</v>
      </c>
      <c r="G26" s="423" t="s">
        <v>452</v>
      </c>
      <c r="H26" s="423">
        <f t="shared" si="24"/>
        <v>0</v>
      </c>
      <c r="I26" s="423">
        <f t="shared" si="25"/>
        <v>0</v>
      </c>
      <c r="J26" s="423">
        <f t="shared" si="26"/>
        <v>0</v>
      </c>
      <c r="K26" s="423">
        <f t="shared" si="27"/>
        <v>0</v>
      </c>
      <c r="L26" s="423">
        <f t="shared" si="28"/>
        <v>0</v>
      </c>
      <c r="M26" s="423">
        <f t="shared" si="29"/>
        <v>0</v>
      </c>
      <c r="N26" s="423">
        <f t="shared" si="30"/>
        <v>0</v>
      </c>
      <c r="O26" s="423">
        <f t="shared" si="31"/>
        <v>0</v>
      </c>
      <c r="P26" s="423">
        <f t="shared" si="32"/>
        <v>0</v>
      </c>
      <c r="Q26" s="423">
        <f t="shared" si="33"/>
        <v>0</v>
      </c>
      <c r="R26" s="423">
        <f t="shared" si="34"/>
        <v>0</v>
      </c>
      <c r="S26" s="423">
        <f t="shared" si="35"/>
        <v>0</v>
      </c>
      <c r="T26" s="449">
        <f t="shared" si="36"/>
        <v>0</v>
      </c>
      <c r="U26" s="449">
        <f t="shared" si="37"/>
        <v>0</v>
      </c>
      <c r="V26" s="449">
        <f t="shared" si="38"/>
        <v>0</v>
      </c>
      <c r="W26" s="449">
        <f t="shared" si="39"/>
        <v>0</v>
      </c>
      <c r="X26" s="448"/>
      <c r="Y26" s="459">
        <f t="shared" si="22"/>
        <v>0</v>
      </c>
      <c r="Z26" s="459">
        <f t="shared" si="22"/>
        <v>0</v>
      </c>
      <c r="AA26" s="459">
        <f t="shared" si="22"/>
        <v>0</v>
      </c>
      <c r="AB26" s="459">
        <f t="shared" si="41"/>
        <v>0</v>
      </c>
      <c r="AC26" s="459">
        <f t="shared" si="41"/>
        <v>0</v>
      </c>
      <c r="AD26" s="459">
        <f t="shared" si="41"/>
        <v>0</v>
      </c>
      <c r="AE26" s="459">
        <f t="shared" si="41"/>
        <v>0</v>
      </c>
      <c r="AF26" s="459">
        <f t="shared" si="41"/>
        <v>0</v>
      </c>
      <c r="AG26" s="459">
        <f t="shared" si="41"/>
        <v>0</v>
      </c>
      <c r="AH26" s="459">
        <f t="shared" si="41"/>
        <v>0</v>
      </c>
      <c r="AI26" s="459">
        <f t="shared" si="41"/>
        <v>0</v>
      </c>
      <c r="AJ26" s="459">
        <f t="shared" si="41"/>
        <v>0</v>
      </c>
      <c r="AK26" s="459">
        <f t="shared" si="41"/>
        <v>0</v>
      </c>
      <c r="AL26" s="459">
        <f t="shared" si="41"/>
        <v>0</v>
      </c>
      <c r="AM26" s="459">
        <f t="shared" si="41"/>
        <v>0</v>
      </c>
      <c r="AN26" s="459">
        <f t="shared" si="41"/>
        <v>0</v>
      </c>
      <c r="AO26" s="459">
        <f t="shared" si="41"/>
        <v>0</v>
      </c>
      <c r="AP26" s="459">
        <f t="shared" si="41"/>
        <v>0</v>
      </c>
      <c r="AQ26" s="459">
        <f t="shared" si="41"/>
        <v>0</v>
      </c>
      <c r="AR26" s="459">
        <f t="shared" si="41"/>
        <v>0</v>
      </c>
      <c r="AS26" s="459">
        <f t="shared" si="41"/>
        <v>0</v>
      </c>
      <c r="AT26" s="459">
        <f t="shared" si="41"/>
        <v>0</v>
      </c>
      <c r="AU26" s="459">
        <f t="shared" si="41"/>
        <v>0</v>
      </c>
      <c r="AV26" s="459">
        <f t="shared" si="41"/>
        <v>0</v>
      </c>
      <c r="AW26" s="459">
        <f t="shared" si="41"/>
        <v>0</v>
      </c>
      <c r="AX26" s="459">
        <f t="shared" si="41"/>
        <v>0</v>
      </c>
      <c r="AY26" s="459">
        <f t="shared" si="41"/>
        <v>0</v>
      </c>
      <c r="AZ26" s="459">
        <f t="shared" si="41"/>
        <v>0</v>
      </c>
      <c r="BA26" s="459">
        <f t="shared" si="41"/>
        <v>0</v>
      </c>
      <c r="BB26" s="459">
        <f t="shared" si="41"/>
        <v>0</v>
      </c>
      <c r="BC26" s="459">
        <f t="shared" si="41"/>
        <v>0</v>
      </c>
      <c r="BD26" s="459">
        <f t="shared" si="41"/>
        <v>0</v>
      </c>
      <c r="BE26" s="459">
        <f t="shared" si="41"/>
        <v>0</v>
      </c>
      <c r="BF26" s="459">
        <f t="shared" si="41"/>
        <v>0</v>
      </c>
      <c r="BG26" s="459">
        <f t="shared" si="41"/>
        <v>0</v>
      </c>
      <c r="BH26" s="459">
        <f t="shared" si="41"/>
        <v>0</v>
      </c>
      <c r="BI26" s="459">
        <f t="shared" si="41"/>
        <v>0</v>
      </c>
      <c r="BJ26" s="459">
        <f t="shared" si="41"/>
        <v>0</v>
      </c>
      <c r="BK26" s="459">
        <f t="shared" si="41"/>
        <v>0</v>
      </c>
      <c r="BL26" s="459">
        <f t="shared" si="41"/>
        <v>0</v>
      </c>
      <c r="BM26" s="459">
        <f t="shared" si="41"/>
        <v>0</v>
      </c>
      <c r="BN26" s="459">
        <f t="shared" si="41"/>
        <v>0</v>
      </c>
      <c r="BO26" s="459">
        <f t="shared" si="41"/>
        <v>0</v>
      </c>
      <c r="BP26" s="459">
        <f t="shared" si="41"/>
        <v>0</v>
      </c>
      <c r="BQ26" s="459">
        <f t="shared" si="42"/>
        <v>0</v>
      </c>
      <c r="BR26" s="459">
        <f t="shared" si="42"/>
        <v>0</v>
      </c>
      <c r="BS26" s="459">
        <f t="shared" si="42"/>
        <v>0</v>
      </c>
      <c r="BT26" s="459">
        <f t="shared" si="42"/>
        <v>0</v>
      </c>
      <c r="BU26" s="459">
        <f t="shared" si="42"/>
        <v>0</v>
      </c>
      <c r="BV26" s="459">
        <f t="shared" si="42"/>
        <v>0</v>
      </c>
      <c r="BW26" s="459">
        <f t="shared" si="42"/>
        <v>0</v>
      </c>
      <c r="BX26" s="459">
        <f t="shared" si="42"/>
        <v>0</v>
      </c>
      <c r="BY26" s="459">
        <f t="shared" si="42"/>
        <v>0</v>
      </c>
      <c r="BZ26" s="459">
        <f t="shared" si="42"/>
        <v>0</v>
      </c>
      <c r="CA26" s="459">
        <f t="shared" si="42"/>
        <v>0</v>
      </c>
    </row>
    <row r="27" spans="1:79" x14ac:dyDescent="0.25">
      <c r="A27" s="438">
        <v>19</v>
      </c>
      <c r="B27" s="456">
        <f t="shared" si="18"/>
        <v>1.9E-2</v>
      </c>
      <c r="C27" s="456" t="str">
        <f t="shared" si="19"/>
        <v xml:space="preserve"> </v>
      </c>
      <c r="D27" s="438" t="str">
        <f t="shared" si="20"/>
        <v xml:space="preserve"> </v>
      </c>
      <c r="E27" s="457" t="str">
        <f t="shared" si="21"/>
        <v xml:space="preserve"> </v>
      </c>
      <c r="F27" s="458" t="s">
        <v>453</v>
      </c>
      <c r="G27" s="423" t="s">
        <v>454</v>
      </c>
      <c r="H27" s="423">
        <f t="shared" si="24"/>
        <v>0</v>
      </c>
      <c r="I27" s="423">
        <f t="shared" si="25"/>
        <v>0</v>
      </c>
      <c r="J27" s="423">
        <f t="shared" si="26"/>
        <v>0</v>
      </c>
      <c r="K27" s="423">
        <f t="shared" si="27"/>
        <v>0</v>
      </c>
      <c r="L27" s="423">
        <f t="shared" si="28"/>
        <v>0</v>
      </c>
      <c r="M27" s="423">
        <f t="shared" si="29"/>
        <v>0</v>
      </c>
      <c r="N27" s="423">
        <f t="shared" si="30"/>
        <v>0</v>
      </c>
      <c r="O27" s="423">
        <f t="shared" si="31"/>
        <v>0</v>
      </c>
      <c r="P27" s="423">
        <f t="shared" si="32"/>
        <v>0</v>
      </c>
      <c r="Q27" s="423">
        <f t="shared" si="33"/>
        <v>0</v>
      </c>
      <c r="R27" s="423">
        <f t="shared" si="34"/>
        <v>0</v>
      </c>
      <c r="S27" s="423">
        <f t="shared" si="35"/>
        <v>0</v>
      </c>
      <c r="T27" s="449">
        <f t="shared" si="36"/>
        <v>0</v>
      </c>
      <c r="U27" s="449">
        <f t="shared" si="37"/>
        <v>0</v>
      </c>
      <c r="V27" s="449">
        <f t="shared" si="38"/>
        <v>0</v>
      </c>
      <c r="W27" s="449">
        <f t="shared" si="39"/>
        <v>0</v>
      </c>
      <c r="X27" s="448"/>
      <c r="Y27" s="459">
        <f t="shared" si="22"/>
        <v>0</v>
      </c>
      <c r="Z27" s="459">
        <f t="shared" si="22"/>
        <v>0</v>
      </c>
      <c r="AA27" s="459">
        <f t="shared" si="22"/>
        <v>0</v>
      </c>
      <c r="AB27" s="459">
        <f t="shared" si="41"/>
        <v>0</v>
      </c>
      <c r="AC27" s="459">
        <f t="shared" si="41"/>
        <v>0</v>
      </c>
      <c r="AD27" s="459">
        <f t="shared" si="41"/>
        <v>0</v>
      </c>
      <c r="AE27" s="459">
        <f t="shared" si="41"/>
        <v>0</v>
      </c>
      <c r="AF27" s="459">
        <f t="shared" si="41"/>
        <v>0</v>
      </c>
      <c r="AG27" s="459">
        <f t="shared" si="41"/>
        <v>0</v>
      </c>
      <c r="AH27" s="459">
        <f t="shared" si="41"/>
        <v>0</v>
      </c>
      <c r="AI27" s="459">
        <f t="shared" si="41"/>
        <v>0</v>
      </c>
      <c r="AJ27" s="459">
        <f t="shared" si="41"/>
        <v>0</v>
      </c>
      <c r="AK27" s="459">
        <f t="shared" si="41"/>
        <v>0</v>
      </c>
      <c r="AL27" s="459">
        <f t="shared" si="41"/>
        <v>0</v>
      </c>
      <c r="AM27" s="459">
        <f t="shared" si="41"/>
        <v>0</v>
      </c>
      <c r="AN27" s="459">
        <f t="shared" si="41"/>
        <v>0</v>
      </c>
      <c r="AO27" s="459">
        <f t="shared" si="41"/>
        <v>0</v>
      </c>
      <c r="AP27" s="459">
        <f t="shared" si="41"/>
        <v>0</v>
      </c>
      <c r="AQ27" s="459">
        <f t="shared" si="41"/>
        <v>0</v>
      </c>
      <c r="AR27" s="459">
        <f t="shared" si="41"/>
        <v>0</v>
      </c>
      <c r="AS27" s="459">
        <f t="shared" si="41"/>
        <v>0</v>
      </c>
      <c r="AT27" s="459">
        <f t="shared" si="41"/>
        <v>0</v>
      </c>
      <c r="AU27" s="459">
        <f t="shared" si="41"/>
        <v>0</v>
      </c>
      <c r="AV27" s="459">
        <f t="shared" si="41"/>
        <v>0</v>
      </c>
      <c r="AW27" s="459">
        <f t="shared" si="41"/>
        <v>0</v>
      </c>
      <c r="AX27" s="459">
        <f t="shared" si="41"/>
        <v>0</v>
      </c>
      <c r="AY27" s="459">
        <f t="shared" si="41"/>
        <v>0</v>
      </c>
      <c r="AZ27" s="459">
        <f t="shared" si="41"/>
        <v>0</v>
      </c>
      <c r="BA27" s="459">
        <f t="shared" si="41"/>
        <v>0</v>
      </c>
      <c r="BB27" s="459">
        <f t="shared" si="41"/>
        <v>0</v>
      </c>
      <c r="BC27" s="459">
        <f t="shared" si="41"/>
        <v>0</v>
      </c>
      <c r="BD27" s="459">
        <f t="shared" si="41"/>
        <v>0</v>
      </c>
      <c r="BE27" s="459">
        <f t="shared" si="41"/>
        <v>0</v>
      </c>
      <c r="BF27" s="459">
        <f t="shared" si="41"/>
        <v>0</v>
      </c>
      <c r="BG27" s="459">
        <f t="shared" si="41"/>
        <v>0</v>
      </c>
      <c r="BH27" s="459">
        <f t="shared" si="41"/>
        <v>0</v>
      </c>
      <c r="BI27" s="459">
        <f t="shared" si="41"/>
        <v>0</v>
      </c>
      <c r="BJ27" s="459">
        <f t="shared" si="41"/>
        <v>0</v>
      </c>
      <c r="BK27" s="459">
        <f t="shared" si="41"/>
        <v>0</v>
      </c>
      <c r="BL27" s="459">
        <f t="shared" si="41"/>
        <v>0</v>
      </c>
      <c r="BM27" s="459">
        <f t="shared" si="41"/>
        <v>0</v>
      </c>
      <c r="BN27" s="459">
        <f t="shared" si="41"/>
        <v>0</v>
      </c>
      <c r="BO27" s="459">
        <f t="shared" si="41"/>
        <v>0</v>
      </c>
      <c r="BP27" s="459">
        <f t="shared" ref="AB27:BP34" si="43">COUNTIF(BP$2:BP$6,$G27)</f>
        <v>0</v>
      </c>
      <c r="BQ27" s="459">
        <f t="shared" si="42"/>
        <v>0</v>
      </c>
      <c r="BR27" s="459">
        <f t="shared" si="42"/>
        <v>0</v>
      </c>
      <c r="BS27" s="459">
        <f t="shared" si="42"/>
        <v>0</v>
      </c>
      <c r="BT27" s="459">
        <f t="shared" si="42"/>
        <v>0</v>
      </c>
      <c r="BU27" s="459">
        <f t="shared" si="42"/>
        <v>0</v>
      </c>
      <c r="BV27" s="459">
        <f t="shared" si="42"/>
        <v>0</v>
      </c>
      <c r="BW27" s="459">
        <f t="shared" si="42"/>
        <v>0</v>
      </c>
      <c r="BX27" s="459">
        <f t="shared" si="42"/>
        <v>0</v>
      </c>
      <c r="BY27" s="459">
        <f t="shared" si="42"/>
        <v>0</v>
      </c>
      <c r="BZ27" s="459">
        <f t="shared" si="42"/>
        <v>0</v>
      </c>
      <c r="CA27" s="459">
        <f t="shared" si="42"/>
        <v>0</v>
      </c>
    </row>
    <row r="28" spans="1:79" x14ac:dyDescent="0.25">
      <c r="A28" s="438">
        <v>20</v>
      </c>
      <c r="B28" s="456">
        <f t="shared" si="18"/>
        <v>0.02</v>
      </c>
      <c r="C28" s="456" t="str">
        <f t="shared" si="19"/>
        <v xml:space="preserve"> </v>
      </c>
      <c r="D28" s="438" t="str">
        <f t="shared" si="20"/>
        <v xml:space="preserve"> </v>
      </c>
      <c r="E28" s="457" t="str">
        <f t="shared" si="21"/>
        <v xml:space="preserve"> </v>
      </c>
      <c r="F28" s="458" t="s">
        <v>455</v>
      </c>
      <c r="G28" s="423" t="s">
        <v>456</v>
      </c>
      <c r="H28" s="423">
        <f t="shared" si="24"/>
        <v>0</v>
      </c>
      <c r="I28" s="423">
        <f t="shared" si="25"/>
        <v>0</v>
      </c>
      <c r="J28" s="423">
        <f t="shared" si="26"/>
        <v>0</v>
      </c>
      <c r="K28" s="423">
        <f t="shared" si="27"/>
        <v>0</v>
      </c>
      <c r="L28" s="423">
        <f t="shared" si="28"/>
        <v>0</v>
      </c>
      <c r="M28" s="423">
        <f t="shared" si="29"/>
        <v>0</v>
      </c>
      <c r="N28" s="423">
        <f t="shared" si="30"/>
        <v>0</v>
      </c>
      <c r="O28" s="423">
        <f t="shared" si="31"/>
        <v>0</v>
      </c>
      <c r="P28" s="423">
        <f t="shared" si="32"/>
        <v>0</v>
      </c>
      <c r="Q28" s="423">
        <f t="shared" si="33"/>
        <v>0</v>
      </c>
      <c r="R28" s="423">
        <f t="shared" si="34"/>
        <v>0</v>
      </c>
      <c r="S28" s="423">
        <f t="shared" si="35"/>
        <v>0</v>
      </c>
      <c r="T28" s="449">
        <f t="shared" si="36"/>
        <v>0</v>
      </c>
      <c r="U28" s="449">
        <f t="shared" si="37"/>
        <v>0</v>
      </c>
      <c r="V28" s="449">
        <f t="shared" si="38"/>
        <v>0</v>
      </c>
      <c r="W28" s="449">
        <f t="shared" si="39"/>
        <v>0</v>
      </c>
      <c r="X28" s="448"/>
      <c r="Y28" s="459">
        <f t="shared" si="22"/>
        <v>0</v>
      </c>
      <c r="Z28" s="459">
        <f t="shared" si="22"/>
        <v>0</v>
      </c>
      <c r="AA28" s="459">
        <f t="shared" si="22"/>
        <v>0</v>
      </c>
      <c r="AB28" s="459">
        <f t="shared" si="43"/>
        <v>0</v>
      </c>
      <c r="AC28" s="459">
        <f t="shared" si="43"/>
        <v>0</v>
      </c>
      <c r="AD28" s="459">
        <f t="shared" si="43"/>
        <v>0</v>
      </c>
      <c r="AE28" s="459">
        <f t="shared" si="43"/>
        <v>0</v>
      </c>
      <c r="AF28" s="459">
        <f t="shared" si="43"/>
        <v>0</v>
      </c>
      <c r="AG28" s="459">
        <f t="shared" si="43"/>
        <v>0</v>
      </c>
      <c r="AH28" s="459">
        <f t="shared" si="43"/>
        <v>0</v>
      </c>
      <c r="AI28" s="459">
        <f t="shared" si="43"/>
        <v>0</v>
      </c>
      <c r="AJ28" s="459">
        <f t="shared" si="43"/>
        <v>0</v>
      </c>
      <c r="AK28" s="459">
        <f t="shared" si="43"/>
        <v>0</v>
      </c>
      <c r="AL28" s="459">
        <f t="shared" si="43"/>
        <v>0</v>
      </c>
      <c r="AM28" s="459">
        <f t="shared" si="43"/>
        <v>0</v>
      </c>
      <c r="AN28" s="459">
        <f t="shared" si="43"/>
        <v>0</v>
      </c>
      <c r="AO28" s="459">
        <f t="shared" si="43"/>
        <v>0</v>
      </c>
      <c r="AP28" s="459">
        <f t="shared" si="43"/>
        <v>0</v>
      </c>
      <c r="AQ28" s="459">
        <f t="shared" si="43"/>
        <v>0</v>
      </c>
      <c r="AR28" s="459">
        <f t="shared" si="43"/>
        <v>0</v>
      </c>
      <c r="AS28" s="459">
        <f t="shared" si="43"/>
        <v>0</v>
      </c>
      <c r="AT28" s="459">
        <f t="shared" si="43"/>
        <v>0</v>
      </c>
      <c r="AU28" s="459">
        <f t="shared" si="43"/>
        <v>0</v>
      </c>
      <c r="AV28" s="459">
        <f t="shared" si="43"/>
        <v>0</v>
      </c>
      <c r="AW28" s="459">
        <f t="shared" si="43"/>
        <v>0</v>
      </c>
      <c r="AX28" s="459">
        <f t="shared" si="43"/>
        <v>0</v>
      </c>
      <c r="AY28" s="459">
        <f t="shared" si="43"/>
        <v>0</v>
      </c>
      <c r="AZ28" s="459">
        <f t="shared" si="43"/>
        <v>0</v>
      </c>
      <c r="BA28" s="459">
        <f t="shared" si="43"/>
        <v>0</v>
      </c>
      <c r="BB28" s="459">
        <f t="shared" si="43"/>
        <v>0</v>
      </c>
      <c r="BC28" s="459">
        <f t="shared" si="43"/>
        <v>0</v>
      </c>
      <c r="BD28" s="459">
        <f t="shared" si="43"/>
        <v>0</v>
      </c>
      <c r="BE28" s="459">
        <f t="shared" si="43"/>
        <v>0</v>
      </c>
      <c r="BF28" s="459">
        <f t="shared" si="43"/>
        <v>0</v>
      </c>
      <c r="BG28" s="459">
        <f t="shared" si="43"/>
        <v>0</v>
      </c>
      <c r="BH28" s="459">
        <f t="shared" si="43"/>
        <v>0</v>
      </c>
      <c r="BI28" s="459">
        <f t="shared" si="43"/>
        <v>0</v>
      </c>
      <c r="BJ28" s="459">
        <f t="shared" si="43"/>
        <v>0</v>
      </c>
      <c r="BK28" s="459">
        <f t="shared" si="43"/>
        <v>0</v>
      </c>
      <c r="BL28" s="459">
        <f t="shared" si="43"/>
        <v>0</v>
      </c>
      <c r="BM28" s="459">
        <f t="shared" si="43"/>
        <v>0</v>
      </c>
      <c r="BN28" s="459">
        <f t="shared" si="43"/>
        <v>0</v>
      </c>
      <c r="BO28" s="459">
        <f t="shared" si="43"/>
        <v>0</v>
      </c>
      <c r="BP28" s="459">
        <f t="shared" si="43"/>
        <v>0</v>
      </c>
      <c r="BQ28" s="459">
        <f t="shared" si="42"/>
        <v>0</v>
      </c>
      <c r="BR28" s="459">
        <f t="shared" si="42"/>
        <v>0</v>
      </c>
      <c r="BS28" s="459">
        <f t="shared" si="42"/>
        <v>0</v>
      </c>
      <c r="BT28" s="459">
        <f t="shared" si="42"/>
        <v>0</v>
      </c>
      <c r="BU28" s="459">
        <f t="shared" si="42"/>
        <v>0</v>
      </c>
      <c r="BV28" s="459">
        <f t="shared" si="42"/>
        <v>0</v>
      </c>
      <c r="BW28" s="459">
        <f t="shared" si="42"/>
        <v>0</v>
      </c>
      <c r="BX28" s="459">
        <f t="shared" si="42"/>
        <v>0</v>
      </c>
      <c r="BY28" s="459">
        <f t="shared" si="42"/>
        <v>0</v>
      </c>
      <c r="BZ28" s="459">
        <f t="shared" si="42"/>
        <v>0</v>
      </c>
      <c r="CA28" s="459">
        <f t="shared" si="42"/>
        <v>0</v>
      </c>
    </row>
    <row r="29" spans="1:79" x14ac:dyDescent="0.25">
      <c r="A29" s="438">
        <v>21</v>
      </c>
      <c r="B29" s="456">
        <f t="shared" si="18"/>
        <v>2.1000000000000001E-2</v>
      </c>
      <c r="C29" s="456" t="str">
        <f t="shared" si="19"/>
        <v xml:space="preserve"> </v>
      </c>
      <c r="D29" s="438" t="str">
        <f t="shared" si="20"/>
        <v xml:space="preserve"> </v>
      </c>
      <c r="E29" s="457" t="str">
        <f t="shared" si="21"/>
        <v xml:space="preserve"> </v>
      </c>
      <c r="F29" s="458" t="s">
        <v>457</v>
      </c>
      <c r="G29" s="423" t="s">
        <v>4</v>
      </c>
      <c r="H29" s="423">
        <f t="shared" si="24"/>
        <v>0</v>
      </c>
      <c r="I29" s="423">
        <f t="shared" si="25"/>
        <v>0</v>
      </c>
      <c r="J29" s="423">
        <f t="shared" si="26"/>
        <v>0</v>
      </c>
      <c r="K29" s="423">
        <f t="shared" si="27"/>
        <v>0</v>
      </c>
      <c r="L29" s="423">
        <f t="shared" si="28"/>
        <v>0</v>
      </c>
      <c r="M29" s="423">
        <f t="shared" si="29"/>
        <v>0</v>
      </c>
      <c r="N29" s="423">
        <f t="shared" si="30"/>
        <v>0</v>
      </c>
      <c r="O29" s="423">
        <f t="shared" si="31"/>
        <v>0</v>
      </c>
      <c r="P29" s="423">
        <f t="shared" si="32"/>
        <v>0</v>
      </c>
      <c r="Q29" s="423">
        <f t="shared" si="33"/>
        <v>0</v>
      </c>
      <c r="R29" s="423">
        <f t="shared" si="34"/>
        <v>0</v>
      </c>
      <c r="S29" s="423">
        <f t="shared" si="35"/>
        <v>0</v>
      </c>
      <c r="T29" s="449">
        <f t="shared" si="36"/>
        <v>0</v>
      </c>
      <c r="U29" s="449">
        <f t="shared" si="37"/>
        <v>0</v>
      </c>
      <c r="V29" s="449">
        <f t="shared" si="38"/>
        <v>0</v>
      </c>
      <c r="W29" s="449">
        <f t="shared" si="39"/>
        <v>0</v>
      </c>
      <c r="X29" s="448"/>
      <c r="Y29" s="459">
        <f t="shared" si="22"/>
        <v>0</v>
      </c>
      <c r="Z29" s="459">
        <f t="shared" si="22"/>
        <v>0</v>
      </c>
      <c r="AA29" s="459">
        <f t="shared" si="22"/>
        <v>0</v>
      </c>
      <c r="AB29" s="459">
        <f t="shared" si="43"/>
        <v>0</v>
      </c>
      <c r="AC29" s="459">
        <f t="shared" si="43"/>
        <v>0</v>
      </c>
      <c r="AD29" s="459">
        <f t="shared" si="43"/>
        <v>0</v>
      </c>
      <c r="AE29" s="459">
        <f t="shared" si="43"/>
        <v>0</v>
      </c>
      <c r="AF29" s="459">
        <f t="shared" si="43"/>
        <v>0</v>
      </c>
      <c r="AG29" s="459">
        <f t="shared" si="43"/>
        <v>0</v>
      </c>
      <c r="AH29" s="459">
        <f t="shared" si="43"/>
        <v>0</v>
      </c>
      <c r="AI29" s="459">
        <f t="shared" si="43"/>
        <v>0</v>
      </c>
      <c r="AJ29" s="459">
        <f t="shared" si="43"/>
        <v>0</v>
      </c>
      <c r="AK29" s="459">
        <f t="shared" si="43"/>
        <v>0</v>
      </c>
      <c r="AL29" s="459">
        <f t="shared" si="43"/>
        <v>0</v>
      </c>
      <c r="AM29" s="459">
        <f t="shared" si="43"/>
        <v>0</v>
      </c>
      <c r="AN29" s="459">
        <f t="shared" si="43"/>
        <v>0</v>
      </c>
      <c r="AO29" s="459">
        <f t="shared" si="43"/>
        <v>0</v>
      </c>
      <c r="AP29" s="459">
        <f t="shared" si="43"/>
        <v>0</v>
      </c>
      <c r="AQ29" s="459">
        <f t="shared" si="43"/>
        <v>0</v>
      </c>
      <c r="AR29" s="459">
        <f t="shared" si="43"/>
        <v>0</v>
      </c>
      <c r="AS29" s="459">
        <f t="shared" si="43"/>
        <v>0</v>
      </c>
      <c r="AT29" s="459">
        <f t="shared" si="43"/>
        <v>0</v>
      </c>
      <c r="AU29" s="459">
        <f t="shared" si="43"/>
        <v>0</v>
      </c>
      <c r="AV29" s="459">
        <f t="shared" si="43"/>
        <v>0</v>
      </c>
      <c r="AW29" s="459">
        <f t="shared" si="43"/>
        <v>0</v>
      </c>
      <c r="AX29" s="459">
        <f t="shared" si="43"/>
        <v>0</v>
      </c>
      <c r="AY29" s="459">
        <f t="shared" si="43"/>
        <v>0</v>
      </c>
      <c r="AZ29" s="459">
        <f t="shared" si="43"/>
        <v>0</v>
      </c>
      <c r="BA29" s="459">
        <f t="shared" si="43"/>
        <v>0</v>
      </c>
      <c r="BB29" s="459">
        <f t="shared" si="43"/>
        <v>0</v>
      </c>
      <c r="BC29" s="459">
        <f t="shared" si="43"/>
        <v>0</v>
      </c>
      <c r="BD29" s="459">
        <f t="shared" si="43"/>
        <v>0</v>
      </c>
      <c r="BE29" s="459">
        <f t="shared" si="43"/>
        <v>0</v>
      </c>
      <c r="BF29" s="459">
        <f t="shared" si="43"/>
        <v>0</v>
      </c>
      <c r="BG29" s="459">
        <f t="shared" si="43"/>
        <v>0</v>
      </c>
      <c r="BH29" s="459">
        <f t="shared" si="43"/>
        <v>0</v>
      </c>
      <c r="BI29" s="459">
        <f t="shared" si="43"/>
        <v>0</v>
      </c>
      <c r="BJ29" s="459">
        <f t="shared" si="43"/>
        <v>0</v>
      </c>
      <c r="BK29" s="459">
        <f t="shared" si="43"/>
        <v>0</v>
      </c>
      <c r="BL29" s="459">
        <f t="shared" si="43"/>
        <v>0</v>
      </c>
      <c r="BM29" s="459">
        <f t="shared" si="43"/>
        <v>0</v>
      </c>
      <c r="BN29" s="459">
        <f t="shared" si="43"/>
        <v>0</v>
      </c>
      <c r="BO29" s="459">
        <f t="shared" si="43"/>
        <v>0</v>
      </c>
      <c r="BP29" s="459">
        <f t="shared" si="43"/>
        <v>0</v>
      </c>
      <c r="BQ29" s="459">
        <f t="shared" si="42"/>
        <v>0</v>
      </c>
      <c r="BR29" s="459">
        <f t="shared" si="42"/>
        <v>0</v>
      </c>
      <c r="BS29" s="459">
        <f t="shared" si="42"/>
        <v>0</v>
      </c>
      <c r="BT29" s="459">
        <f t="shared" si="42"/>
        <v>0</v>
      </c>
      <c r="BU29" s="459">
        <f t="shared" si="42"/>
        <v>0</v>
      </c>
      <c r="BV29" s="459">
        <f t="shared" si="42"/>
        <v>0</v>
      </c>
      <c r="BW29" s="459">
        <f t="shared" si="42"/>
        <v>0</v>
      </c>
      <c r="BX29" s="459">
        <f t="shared" si="42"/>
        <v>0</v>
      </c>
      <c r="BY29" s="459">
        <f t="shared" si="42"/>
        <v>0</v>
      </c>
      <c r="BZ29" s="459">
        <f t="shared" si="42"/>
        <v>0</v>
      </c>
      <c r="CA29" s="459">
        <f t="shared" si="42"/>
        <v>0</v>
      </c>
    </row>
    <row r="30" spans="1:79" x14ac:dyDescent="0.25">
      <c r="A30" s="438">
        <v>22</v>
      </c>
      <c r="B30" s="456">
        <f t="shared" si="18"/>
        <v>2.1999999999999999E-2</v>
      </c>
      <c r="C30" s="456" t="str">
        <f t="shared" si="19"/>
        <v xml:space="preserve"> </v>
      </c>
      <c r="D30" s="438" t="str">
        <f t="shared" si="20"/>
        <v xml:space="preserve"> </v>
      </c>
      <c r="E30" s="457" t="str">
        <f t="shared" si="21"/>
        <v xml:space="preserve"> </v>
      </c>
      <c r="F30" s="458" t="s">
        <v>266</v>
      </c>
      <c r="G30" s="423" t="s">
        <v>199</v>
      </c>
      <c r="H30" s="423">
        <f t="shared" si="24"/>
        <v>0</v>
      </c>
      <c r="I30" s="423">
        <f t="shared" si="25"/>
        <v>0</v>
      </c>
      <c r="J30" s="423">
        <f t="shared" si="26"/>
        <v>0</v>
      </c>
      <c r="K30" s="423">
        <f t="shared" si="27"/>
        <v>0</v>
      </c>
      <c r="L30" s="423">
        <f t="shared" si="28"/>
        <v>0</v>
      </c>
      <c r="M30" s="423">
        <f t="shared" si="29"/>
        <v>0</v>
      </c>
      <c r="N30" s="423">
        <f t="shared" si="30"/>
        <v>0</v>
      </c>
      <c r="O30" s="423">
        <f t="shared" si="31"/>
        <v>0</v>
      </c>
      <c r="P30" s="423">
        <f t="shared" si="32"/>
        <v>0</v>
      </c>
      <c r="Q30" s="423">
        <f t="shared" si="33"/>
        <v>0</v>
      </c>
      <c r="R30" s="423">
        <f t="shared" si="34"/>
        <v>0</v>
      </c>
      <c r="S30" s="423">
        <f t="shared" si="35"/>
        <v>0</v>
      </c>
      <c r="T30" s="449">
        <f t="shared" si="36"/>
        <v>0</v>
      </c>
      <c r="U30" s="449">
        <f t="shared" si="37"/>
        <v>0</v>
      </c>
      <c r="V30" s="449">
        <f t="shared" si="38"/>
        <v>0</v>
      </c>
      <c r="W30" s="449">
        <f t="shared" si="39"/>
        <v>0</v>
      </c>
      <c r="X30" s="448"/>
      <c r="Y30" s="459">
        <f t="shared" si="22"/>
        <v>0</v>
      </c>
      <c r="Z30" s="459">
        <f t="shared" si="22"/>
        <v>0</v>
      </c>
      <c r="AA30" s="459">
        <f t="shared" si="22"/>
        <v>0</v>
      </c>
      <c r="AB30" s="459">
        <f t="shared" si="43"/>
        <v>0</v>
      </c>
      <c r="AC30" s="459">
        <f t="shared" si="43"/>
        <v>0</v>
      </c>
      <c r="AD30" s="459">
        <f t="shared" si="43"/>
        <v>0</v>
      </c>
      <c r="AE30" s="459">
        <f t="shared" si="43"/>
        <v>0</v>
      </c>
      <c r="AF30" s="459">
        <f t="shared" si="43"/>
        <v>0</v>
      </c>
      <c r="AG30" s="459">
        <f t="shared" si="43"/>
        <v>0</v>
      </c>
      <c r="AH30" s="459">
        <f t="shared" si="43"/>
        <v>0</v>
      </c>
      <c r="AI30" s="459">
        <f t="shared" si="43"/>
        <v>0</v>
      </c>
      <c r="AJ30" s="459">
        <f t="shared" si="43"/>
        <v>0</v>
      </c>
      <c r="AK30" s="459">
        <f t="shared" si="43"/>
        <v>0</v>
      </c>
      <c r="AL30" s="459">
        <f t="shared" si="43"/>
        <v>0</v>
      </c>
      <c r="AM30" s="459">
        <f t="shared" si="43"/>
        <v>0</v>
      </c>
      <c r="AN30" s="459">
        <f t="shared" si="43"/>
        <v>0</v>
      </c>
      <c r="AO30" s="459">
        <f t="shared" si="43"/>
        <v>0</v>
      </c>
      <c r="AP30" s="459">
        <f t="shared" si="43"/>
        <v>0</v>
      </c>
      <c r="AQ30" s="459">
        <f t="shared" si="43"/>
        <v>0</v>
      </c>
      <c r="AR30" s="459">
        <f t="shared" si="43"/>
        <v>0</v>
      </c>
      <c r="AS30" s="459">
        <f t="shared" si="43"/>
        <v>0</v>
      </c>
      <c r="AT30" s="459">
        <f t="shared" si="43"/>
        <v>0</v>
      </c>
      <c r="AU30" s="459">
        <f t="shared" si="43"/>
        <v>0</v>
      </c>
      <c r="AV30" s="459">
        <f t="shared" si="43"/>
        <v>0</v>
      </c>
      <c r="AW30" s="459">
        <f t="shared" si="43"/>
        <v>0</v>
      </c>
      <c r="AX30" s="459">
        <f t="shared" si="43"/>
        <v>0</v>
      </c>
      <c r="AY30" s="459">
        <f t="shared" si="43"/>
        <v>0</v>
      </c>
      <c r="AZ30" s="459">
        <f t="shared" si="43"/>
        <v>0</v>
      </c>
      <c r="BA30" s="459">
        <f t="shared" si="43"/>
        <v>0</v>
      </c>
      <c r="BB30" s="459">
        <f t="shared" si="43"/>
        <v>0</v>
      </c>
      <c r="BC30" s="459">
        <f t="shared" si="43"/>
        <v>0</v>
      </c>
      <c r="BD30" s="459">
        <f t="shared" si="43"/>
        <v>0</v>
      </c>
      <c r="BE30" s="459">
        <f t="shared" si="43"/>
        <v>0</v>
      </c>
      <c r="BF30" s="459">
        <f t="shared" si="43"/>
        <v>0</v>
      </c>
      <c r="BG30" s="459">
        <f t="shared" si="43"/>
        <v>0</v>
      </c>
      <c r="BH30" s="459">
        <f t="shared" si="43"/>
        <v>0</v>
      </c>
      <c r="BI30" s="459">
        <f t="shared" si="43"/>
        <v>0</v>
      </c>
      <c r="BJ30" s="459">
        <f t="shared" si="43"/>
        <v>0</v>
      </c>
      <c r="BK30" s="459">
        <f t="shared" si="43"/>
        <v>0</v>
      </c>
      <c r="BL30" s="459">
        <f t="shared" si="43"/>
        <v>0</v>
      </c>
      <c r="BM30" s="459">
        <f t="shared" si="43"/>
        <v>0</v>
      </c>
      <c r="BN30" s="459">
        <f t="shared" si="43"/>
        <v>0</v>
      </c>
      <c r="BO30" s="459">
        <f t="shared" si="43"/>
        <v>0</v>
      </c>
      <c r="BP30" s="459">
        <f t="shared" si="43"/>
        <v>0</v>
      </c>
      <c r="BQ30" s="459">
        <f t="shared" si="42"/>
        <v>0</v>
      </c>
      <c r="BR30" s="459">
        <f t="shared" si="42"/>
        <v>0</v>
      </c>
      <c r="BS30" s="459">
        <f t="shared" si="42"/>
        <v>0</v>
      </c>
      <c r="BT30" s="459">
        <f t="shared" si="42"/>
        <v>0</v>
      </c>
      <c r="BU30" s="459">
        <f t="shared" si="42"/>
        <v>0</v>
      </c>
      <c r="BV30" s="459">
        <f t="shared" si="42"/>
        <v>0</v>
      </c>
      <c r="BW30" s="459">
        <f t="shared" si="42"/>
        <v>0</v>
      </c>
      <c r="BX30" s="459">
        <f t="shared" si="42"/>
        <v>0</v>
      </c>
      <c r="BY30" s="459">
        <f t="shared" si="42"/>
        <v>0</v>
      </c>
      <c r="BZ30" s="459">
        <f t="shared" si="42"/>
        <v>0</v>
      </c>
      <c r="CA30" s="459">
        <f t="shared" si="42"/>
        <v>0</v>
      </c>
    </row>
    <row r="31" spans="1:79" x14ac:dyDescent="0.25">
      <c r="A31" s="438">
        <v>23</v>
      </c>
      <c r="B31" s="456">
        <f t="shared" si="18"/>
        <v>2.3E-2</v>
      </c>
      <c r="C31" s="456" t="str">
        <f t="shared" si="19"/>
        <v xml:space="preserve"> </v>
      </c>
      <c r="D31" s="438" t="str">
        <f t="shared" si="20"/>
        <v xml:space="preserve"> </v>
      </c>
      <c r="E31" s="457" t="str">
        <f t="shared" si="21"/>
        <v xml:space="preserve"> </v>
      </c>
      <c r="F31" s="458" t="s">
        <v>310</v>
      </c>
      <c r="G31" s="423" t="s">
        <v>309</v>
      </c>
      <c r="H31" s="423">
        <f t="shared" si="24"/>
        <v>0</v>
      </c>
      <c r="I31" s="423">
        <f t="shared" si="25"/>
        <v>0</v>
      </c>
      <c r="J31" s="423">
        <f t="shared" si="26"/>
        <v>0</v>
      </c>
      <c r="K31" s="423">
        <f t="shared" si="27"/>
        <v>0</v>
      </c>
      <c r="L31" s="423">
        <f t="shared" si="28"/>
        <v>0</v>
      </c>
      <c r="M31" s="423">
        <f t="shared" si="29"/>
        <v>0</v>
      </c>
      <c r="N31" s="423">
        <f t="shared" si="30"/>
        <v>0</v>
      </c>
      <c r="O31" s="423">
        <f t="shared" si="31"/>
        <v>0</v>
      </c>
      <c r="P31" s="423">
        <f t="shared" si="32"/>
        <v>0</v>
      </c>
      <c r="Q31" s="423">
        <f t="shared" si="33"/>
        <v>0</v>
      </c>
      <c r="R31" s="423">
        <f t="shared" si="34"/>
        <v>0</v>
      </c>
      <c r="S31" s="423">
        <f t="shared" si="35"/>
        <v>0</v>
      </c>
      <c r="T31" s="449">
        <f t="shared" si="36"/>
        <v>0</v>
      </c>
      <c r="U31" s="449">
        <f t="shared" si="37"/>
        <v>0</v>
      </c>
      <c r="V31" s="449">
        <f t="shared" si="38"/>
        <v>0</v>
      </c>
      <c r="W31" s="449">
        <f t="shared" si="39"/>
        <v>0</v>
      </c>
      <c r="X31" s="448"/>
      <c r="Y31" s="459">
        <f t="shared" si="22"/>
        <v>0</v>
      </c>
      <c r="Z31" s="459">
        <f t="shared" si="22"/>
        <v>0</v>
      </c>
      <c r="AA31" s="459">
        <f t="shared" si="22"/>
        <v>0</v>
      </c>
      <c r="AB31" s="459">
        <f t="shared" si="43"/>
        <v>0</v>
      </c>
      <c r="AC31" s="459">
        <f t="shared" si="43"/>
        <v>0</v>
      </c>
      <c r="AD31" s="459">
        <f t="shared" si="43"/>
        <v>0</v>
      </c>
      <c r="AE31" s="459">
        <f t="shared" si="43"/>
        <v>0</v>
      </c>
      <c r="AF31" s="459">
        <f t="shared" si="43"/>
        <v>0</v>
      </c>
      <c r="AG31" s="459">
        <f t="shared" si="43"/>
        <v>0</v>
      </c>
      <c r="AH31" s="459">
        <f t="shared" si="43"/>
        <v>0</v>
      </c>
      <c r="AI31" s="459">
        <f t="shared" si="43"/>
        <v>0</v>
      </c>
      <c r="AJ31" s="459">
        <f t="shared" si="43"/>
        <v>0</v>
      </c>
      <c r="AK31" s="459">
        <f t="shared" si="43"/>
        <v>0</v>
      </c>
      <c r="AL31" s="459">
        <f t="shared" si="43"/>
        <v>0</v>
      </c>
      <c r="AM31" s="459">
        <f t="shared" si="43"/>
        <v>0</v>
      </c>
      <c r="AN31" s="459">
        <f t="shared" si="43"/>
        <v>0</v>
      </c>
      <c r="AO31" s="459">
        <f t="shared" si="43"/>
        <v>0</v>
      </c>
      <c r="AP31" s="459">
        <f t="shared" si="43"/>
        <v>0</v>
      </c>
      <c r="AQ31" s="459">
        <f t="shared" si="43"/>
        <v>0</v>
      </c>
      <c r="AR31" s="459">
        <f t="shared" si="43"/>
        <v>0</v>
      </c>
      <c r="AS31" s="459">
        <f t="shared" si="43"/>
        <v>0</v>
      </c>
      <c r="AT31" s="459">
        <f t="shared" si="43"/>
        <v>0</v>
      </c>
      <c r="AU31" s="459">
        <f t="shared" si="43"/>
        <v>0</v>
      </c>
      <c r="AV31" s="459">
        <f t="shared" si="43"/>
        <v>0</v>
      </c>
      <c r="AW31" s="459">
        <f t="shared" si="43"/>
        <v>0</v>
      </c>
      <c r="AX31" s="459">
        <f t="shared" si="43"/>
        <v>0</v>
      </c>
      <c r="AY31" s="459">
        <f t="shared" si="43"/>
        <v>0</v>
      </c>
      <c r="AZ31" s="459">
        <f t="shared" si="43"/>
        <v>0</v>
      </c>
      <c r="BA31" s="459">
        <f t="shared" si="43"/>
        <v>0</v>
      </c>
      <c r="BB31" s="459">
        <f t="shared" si="43"/>
        <v>0</v>
      </c>
      <c r="BC31" s="459">
        <f t="shared" si="43"/>
        <v>0</v>
      </c>
      <c r="BD31" s="459">
        <f t="shared" si="43"/>
        <v>0</v>
      </c>
      <c r="BE31" s="459">
        <f t="shared" si="43"/>
        <v>0</v>
      </c>
      <c r="BF31" s="459">
        <f t="shared" si="43"/>
        <v>0</v>
      </c>
      <c r="BG31" s="459">
        <f t="shared" si="43"/>
        <v>0</v>
      </c>
      <c r="BH31" s="459">
        <f t="shared" si="43"/>
        <v>0</v>
      </c>
      <c r="BI31" s="459">
        <f t="shared" si="43"/>
        <v>0</v>
      </c>
      <c r="BJ31" s="459">
        <f t="shared" si="43"/>
        <v>0</v>
      </c>
      <c r="BK31" s="459">
        <f t="shared" si="43"/>
        <v>0</v>
      </c>
      <c r="BL31" s="459">
        <f t="shared" si="43"/>
        <v>0</v>
      </c>
      <c r="BM31" s="459">
        <f t="shared" si="43"/>
        <v>0</v>
      </c>
      <c r="BN31" s="459">
        <f t="shared" si="43"/>
        <v>0</v>
      </c>
      <c r="BO31" s="459">
        <f t="shared" si="43"/>
        <v>0</v>
      </c>
      <c r="BP31" s="459">
        <f t="shared" si="43"/>
        <v>0</v>
      </c>
      <c r="BQ31" s="459">
        <f t="shared" si="42"/>
        <v>0</v>
      </c>
      <c r="BR31" s="459">
        <f t="shared" si="42"/>
        <v>0</v>
      </c>
      <c r="BS31" s="459">
        <f t="shared" si="42"/>
        <v>0</v>
      </c>
      <c r="BT31" s="459">
        <f t="shared" si="42"/>
        <v>0</v>
      </c>
      <c r="BU31" s="459">
        <f t="shared" si="42"/>
        <v>0</v>
      </c>
      <c r="BV31" s="459">
        <f t="shared" si="42"/>
        <v>0</v>
      </c>
      <c r="BW31" s="459">
        <f t="shared" si="42"/>
        <v>0</v>
      </c>
      <c r="BX31" s="459">
        <f t="shared" si="42"/>
        <v>0</v>
      </c>
      <c r="BY31" s="459">
        <f t="shared" si="42"/>
        <v>0</v>
      </c>
      <c r="BZ31" s="459">
        <f t="shared" si="42"/>
        <v>0</v>
      </c>
      <c r="CA31" s="459">
        <f t="shared" si="42"/>
        <v>0</v>
      </c>
    </row>
    <row r="32" spans="1:79" x14ac:dyDescent="0.25">
      <c r="A32" s="438">
        <v>24</v>
      </c>
      <c r="B32" s="456">
        <f t="shared" si="18"/>
        <v>2.4E-2</v>
      </c>
      <c r="C32" s="456" t="str">
        <f t="shared" si="19"/>
        <v xml:space="preserve"> </v>
      </c>
      <c r="D32" s="438" t="str">
        <f t="shared" si="20"/>
        <v xml:space="preserve"> </v>
      </c>
      <c r="E32" s="457" t="str">
        <f t="shared" si="21"/>
        <v xml:space="preserve"> </v>
      </c>
      <c r="F32" s="458" t="s">
        <v>327</v>
      </c>
      <c r="G32" s="423" t="s">
        <v>326</v>
      </c>
      <c r="H32" s="423">
        <f t="shared" si="24"/>
        <v>0</v>
      </c>
      <c r="I32" s="423">
        <f t="shared" si="25"/>
        <v>0</v>
      </c>
      <c r="J32" s="423">
        <f t="shared" si="26"/>
        <v>0</v>
      </c>
      <c r="K32" s="423">
        <f t="shared" si="27"/>
        <v>0</v>
      </c>
      <c r="L32" s="423">
        <f t="shared" si="28"/>
        <v>0</v>
      </c>
      <c r="M32" s="423">
        <f t="shared" si="29"/>
        <v>0</v>
      </c>
      <c r="N32" s="423">
        <f t="shared" si="30"/>
        <v>0</v>
      </c>
      <c r="O32" s="423">
        <f t="shared" si="31"/>
        <v>0</v>
      </c>
      <c r="P32" s="423">
        <f t="shared" si="32"/>
        <v>0</v>
      </c>
      <c r="Q32" s="423">
        <f t="shared" si="33"/>
        <v>0</v>
      </c>
      <c r="R32" s="423">
        <f t="shared" si="34"/>
        <v>0</v>
      </c>
      <c r="S32" s="423">
        <f t="shared" si="35"/>
        <v>0</v>
      </c>
      <c r="T32" s="449">
        <f t="shared" si="36"/>
        <v>0</v>
      </c>
      <c r="U32" s="449">
        <f t="shared" si="37"/>
        <v>0</v>
      </c>
      <c r="V32" s="449">
        <f t="shared" si="38"/>
        <v>0</v>
      </c>
      <c r="W32" s="449">
        <f t="shared" si="39"/>
        <v>0</v>
      </c>
      <c r="X32" s="448"/>
      <c r="Y32" s="459">
        <f t="shared" si="22"/>
        <v>0</v>
      </c>
      <c r="Z32" s="459">
        <f t="shared" si="22"/>
        <v>0</v>
      </c>
      <c r="AA32" s="459">
        <f t="shared" si="22"/>
        <v>0</v>
      </c>
      <c r="AB32" s="459">
        <f t="shared" si="43"/>
        <v>0</v>
      </c>
      <c r="AC32" s="459">
        <f t="shared" si="43"/>
        <v>0</v>
      </c>
      <c r="AD32" s="459">
        <f t="shared" si="43"/>
        <v>0</v>
      </c>
      <c r="AE32" s="459">
        <f t="shared" si="43"/>
        <v>0</v>
      </c>
      <c r="AF32" s="459">
        <f t="shared" si="43"/>
        <v>0</v>
      </c>
      <c r="AG32" s="459">
        <f t="shared" si="43"/>
        <v>0</v>
      </c>
      <c r="AH32" s="459">
        <f t="shared" si="43"/>
        <v>0</v>
      </c>
      <c r="AI32" s="459">
        <f t="shared" si="43"/>
        <v>0</v>
      </c>
      <c r="AJ32" s="459">
        <f t="shared" si="43"/>
        <v>0</v>
      </c>
      <c r="AK32" s="459">
        <f t="shared" si="43"/>
        <v>0</v>
      </c>
      <c r="AL32" s="459">
        <f t="shared" si="43"/>
        <v>0</v>
      </c>
      <c r="AM32" s="459">
        <f t="shared" si="43"/>
        <v>0</v>
      </c>
      <c r="AN32" s="459">
        <f t="shared" si="43"/>
        <v>0</v>
      </c>
      <c r="AO32" s="459">
        <f t="shared" si="43"/>
        <v>0</v>
      </c>
      <c r="AP32" s="459">
        <f t="shared" si="43"/>
        <v>0</v>
      </c>
      <c r="AQ32" s="459">
        <f t="shared" si="43"/>
        <v>0</v>
      </c>
      <c r="AR32" s="459">
        <f t="shared" si="43"/>
        <v>0</v>
      </c>
      <c r="AS32" s="459">
        <f t="shared" si="43"/>
        <v>0</v>
      </c>
      <c r="AT32" s="459">
        <f t="shared" si="43"/>
        <v>0</v>
      </c>
      <c r="AU32" s="459">
        <f t="shared" si="43"/>
        <v>0</v>
      </c>
      <c r="AV32" s="459">
        <f t="shared" si="43"/>
        <v>0</v>
      </c>
      <c r="AW32" s="459">
        <f t="shared" si="43"/>
        <v>0</v>
      </c>
      <c r="AX32" s="459">
        <f t="shared" si="43"/>
        <v>0</v>
      </c>
      <c r="AY32" s="459">
        <f t="shared" si="43"/>
        <v>0</v>
      </c>
      <c r="AZ32" s="459">
        <f t="shared" si="43"/>
        <v>0</v>
      </c>
      <c r="BA32" s="459">
        <f t="shared" si="43"/>
        <v>0</v>
      </c>
      <c r="BB32" s="459">
        <f t="shared" si="43"/>
        <v>0</v>
      </c>
      <c r="BC32" s="459">
        <f t="shared" si="43"/>
        <v>0</v>
      </c>
      <c r="BD32" s="459">
        <f t="shared" si="43"/>
        <v>0</v>
      </c>
      <c r="BE32" s="459">
        <f t="shared" si="43"/>
        <v>0</v>
      </c>
      <c r="BF32" s="459">
        <f t="shared" si="43"/>
        <v>0</v>
      </c>
      <c r="BG32" s="459">
        <f t="shared" si="43"/>
        <v>0</v>
      </c>
      <c r="BH32" s="459">
        <f t="shared" si="43"/>
        <v>0</v>
      </c>
      <c r="BI32" s="459">
        <f t="shared" si="43"/>
        <v>0</v>
      </c>
      <c r="BJ32" s="459">
        <f t="shared" si="43"/>
        <v>0</v>
      </c>
      <c r="BK32" s="459">
        <f t="shared" si="43"/>
        <v>0</v>
      </c>
      <c r="BL32" s="459">
        <f t="shared" si="43"/>
        <v>0</v>
      </c>
      <c r="BM32" s="459">
        <f t="shared" si="43"/>
        <v>0</v>
      </c>
      <c r="BN32" s="459">
        <f t="shared" si="43"/>
        <v>0</v>
      </c>
      <c r="BO32" s="459">
        <f t="shared" si="43"/>
        <v>0</v>
      </c>
      <c r="BP32" s="459">
        <f t="shared" si="43"/>
        <v>0</v>
      </c>
      <c r="BQ32" s="459">
        <f t="shared" si="42"/>
        <v>0</v>
      </c>
      <c r="BR32" s="459">
        <f t="shared" si="42"/>
        <v>0</v>
      </c>
      <c r="BS32" s="459">
        <f t="shared" si="42"/>
        <v>0</v>
      </c>
      <c r="BT32" s="459">
        <f t="shared" si="42"/>
        <v>0</v>
      </c>
      <c r="BU32" s="459">
        <f t="shared" si="42"/>
        <v>0</v>
      </c>
      <c r="BV32" s="459">
        <f t="shared" si="42"/>
        <v>0</v>
      </c>
      <c r="BW32" s="459">
        <f t="shared" si="42"/>
        <v>0</v>
      </c>
      <c r="BX32" s="459">
        <f t="shared" si="42"/>
        <v>0</v>
      </c>
      <c r="BY32" s="459">
        <f t="shared" si="42"/>
        <v>0</v>
      </c>
      <c r="BZ32" s="459">
        <f t="shared" si="42"/>
        <v>0</v>
      </c>
      <c r="CA32" s="459">
        <f t="shared" si="42"/>
        <v>0</v>
      </c>
    </row>
    <row r="33" spans="1:79" x14ac:dyDescent="0.25">
      <c r="A33" s="438">
        <v>25</v>
      </c>
      <c r="B33" s="456">
        <f t="shared" si="18"/>
        <v>2.5000000000000001E-2</v>
      </c>
      <c r="C33" s="456" t="str">
        <f t="shared" si="19"/>
        <v xml:space="preserve"> </v>
      </c>
      <c r="D33" s="438" t="str">
        <f t="shared" si="20"/>
        <v xml:space="preserve"> </v>
      </c>
      <c r="E33" s="457" t="str">
        <f t="shared" si="21"/>
        <v xml:space="preserve"> </v>
      </c>
      <c r="F33" s="458" t="s">
        <v>458</v>
      </c>
      <c r="G33" s="423" t="s">
        <v>459</v>
      </c>
      <c r="H33" s="423">
        <f t="shared" si="24"/>
        <v>0</v>
      </c>
      <c r="I33" s="423">
        <f t="shared" si="25"/>
        <v>0</v>
      </c>
      <c r="J33" s="423">
        <f t="shared" si="26"/>
        <v>0</v>
      </c>
      <c r="K33" s="423">
        <f t="shared" si="27"/>
        <v>0</v>
      </c>
      <c r="L33" s="423">
        <f t="shared" si="28"/>
        <v>0</v>
      </c>
      <c r="M33" s="423">
        <f t="shared" si="29"/>
        <v>0</v>
      </c>
      <c r="N33" s="423">
        <f t="shared" si="30"/>
        <v>0</v>
      </c>
      <c r="O33" s="423">
        <f t="shared" si="31"/>
        <v>0</v>
      </c>
      <c r="P33" s="423">
        <f t="shared" si="32"/>
        <v>0</v>
      </c>
      <c r="Q33" s="423">
        <f t="shared" si="33"/>
        <v>0</v>
      </c>
      <c r="R33" s="423">
        <f t="shared" si="34"/>
        <v>0</v>
      </c>
      <c r="S33" s="423">
        <f t="shared" si="35"/>
        <v>0</v>
      </c>
      <c r="T33" s="449">
        <f t="shared" si="36"/>
        <v>0</v>
      </c>
      <c r="U33" s="449">
        <f t="shared" si="37"/>
        <v>0</v>
      </c>
      <c r="V33" s="449">
        <f t="shared" si="38"/>
        <v>0</v>
      </c>
      <c r="W33" s="449">
        <f t="shared" si="39"/>
        <v>0</v>
      </c>
      <c r="X33" s="448"/>
      <c r="Y33" s="459">
        <f t="shared" si="22"/>
        <v>0</v>
      </c>
      <c r="Z33" s="459">
        <f t="shared" si="22"/>
        <v>0</v>
      </c>
      <c r="AA33" s="459">
        <f t="shared" si="22"/>
        <v>0</v>
      </c>
      <c r="AB33" s="459">
        <f t="shared" si="43"/>
        <v>0</v>
      </c>
      <c r="AC33" s="459">
        <f t="shared" si="43"/>
        <v>0</v>
      </c>
      <c r="AD33" s="459">
        <f t="shared" si="43"/>
        <v>0</v>
      </c>
      <c r="AE33" s="459">
        <f t="shared" si="43"/>
        <v>0</v>
      </c>
      <c r="AF33" s="459">
        <f t="shared" si="43"/>
        <v>0</v>
      </c>
      <c r="AG33" s="459">
        <f t="shared" si="43"/>
        <v>0</v>
      </c>
      <c r="AH33" s="459">
        <f t="shared" si="43"/>
        <v>0</v>
      </c>
      <c r="AI33" s="459">
        <f t="shared" si="43"/>
        <v>0</v>
      </c>
      <c r="AJ33" s="459">
        <f t="shared" si="43"/>
        <v>0</v>
      </c>
      <c r="AK33" s="459">
        <f t="shared" si="43"/>
        <v>0</v>
      </c>
      <c r="AL33" s="459">
        <f t="shared" si="43"/>
        <v>0</v>
      </c>
      <c r="AM33" s="459">
        <f t="shared" si="43"/>
        <v>0</v>
      </c>
      <c r="AN33" s="459">
        <f t="shared" si="43"/>
        <v>0</v>
      </c>
      <c r="AO33" s="459">
        <f t="shared" si="43"/>
        <v>0</v>
      </c>
      <c r="AP33" s="459">
        <f t="shared" si="43"/>
        <v>0</v>
      </c>
      <c r="AQ33" s="459">
        <f t="shared" si="43"/>
        <v>0</v>
      </c>
      <c r="AR33" s="459">
        <f t="shared" si="43"/>
        <v>0</v>
      </c>
      <c r="AS33" s="459">
        <f t="shared" si="43"/>
        <v>0</v>
      </c>
      <c r="AT33" s="459">
        <f t="shared" si="43"/>
        <v>0</v>
      </c>
      <c r="AU33" s="459">
        <f t="shared" si="43"/>
        <v>0</v>
      </c>
      <c r="AV33" s="459">
        <f t="shared" si="43"/>
        <v>0</v>
      </c>
      <c r="AW33" s="459">
        <f t="shared" si="43"/>
        <v>0</v>
      </c>
      <c r="AX33" s="459">
        <f t="shared" si="43"/>
        <v>0</v>
      </c>
      <c r="AY33" s="459">
        <f t="shared" si="43"/>
        <v>0</v>
      </c>
      <c r="AZ33" s="459">
        <f t="shared" si="43"/>
        <v>0</v>
      </c>
      <c r="BA33" s="459">
        <f t="shared" si="43"/>
        <v>0</v>
      </c>
      <c r="BB33" s="459">
        <f t="shared" si="43"/>
        <v>0</v>
      </c>
      <c r="BC33" s="459">
        <f t="shared" si="43"/>
        <v>0</v>
      </c>
      <c r="BD33" s="459">
        <f t="shared" si="43"/>
        <v>0</v>
      </c>
      <c r="BE33" s="459">
        <f t="shared" si="43"/>
        <v>0</v>
      </c>
      <c r="BF33" s="459">
        <f t="shared" si="43"/>
        <v>0</v>
      </c>
      <c r="BG33" s="459">
        <f t="shared" si="43"/>
        <v>0</v>
      </c>
      <c r="BH33" s="459">
        <f t="shared" si="43"/>
        <v>0</v>
      </c>
      <c r="BI33" s="459">
        <f t="shared" si="43"/>
        <v>0</v>
      </c>
      <c r="BJ33" s="459">
        <f t="shared" si="43"/>
        <v>0</v>
      </c>
      <c r="BK33" s="459">
        <f t="shared" si="43"/>
        <v>0</v>
      </c>
      <c r="BL33" s="459">
        <f t="shared" si="43"/>
        <v>0</v>
      </c>
      <c r="BM33" s="459">
        <f t="shared" si="43"/>
        <v>0</v>
      </c>
      <c r="BN33" s="459">
        <f t="shared" si="43"/>
        <v>0</v>
      </c>
      <c r="BO33" s="459">
        <f t="shared" si="43"/>
        <v>0</v>
      </c>
      <c r="BP33" s="459">
        <f t="shared" si="43"/>
        <v>0</v>
      </c>
      <c r="BQ33" s="459">
        <f t="shared" si="42"/>
        <v>0</v>
      </c>
      <c r="BR33" s="459">
        <f t="shared" si="42"/>
        <v>0</v>
      </c>
      <c r="BS33" s="459">
        <f t="shared" si="42"/>
        <v>0</v>
      </c>
      <c r="BT33" s="459">
        <f t="shared" si="42"/>
        <v>0</v>
      </c>
      <c r="BU33" s="459">
        <f t="shared" si="42"/>
        <v>0</v>
      </c>
      <c r="BV33" s="459">
        <f t="shared" si="42"/>
        <v>0</v>
      </c>
      <c r="BW33" s="459">
        <f t="shared" si="42"/>
        <v>0</v>
      </c>
      <c r="BX33" s="459">
        <f t="shared" si="42"/>
        <v>0</v>
      </c>
      <c r="BY33" s="459">
        <f t="shared" si="42"/>
        <v>0</v>
      </c>
      <c r="BZ33" s="459">
        <f t="shared" si="42"/>
        <v>0</v>
      </c>
      <c r="CA33" s="459">
        <f t="shared" si="42"/>
        <v>0</v>
      </c>
    </row>
    <row r="34" spans="1:79" x14ac:dyDescent="0.25">
      <c r="A34" s="438">
        <v>26</v>
      </c>
      <c r="B34" s="456">
        <f t="shared" si="18"/>
        <v>2.5999999999999999E-2</v>
      </c>
      <c r="C34" s="456" t="str">
        <f t="shared" si="19"/>
        <v xml:space="preserve"> </v>
      </c>
      <c r="D34" s="438" t="str">
        <f t="shared" si="20"/>
        <v xml:space="preserve"> </v>
      </c>
      <c r="E34" s="457" t="str">
        <f t="shared" si="21"/>
        <v xml:space="preserve"> </v>
      </c>
      <c r="F34" s="458" t="s">
        <v>282</v>
      </c>
      <c r="G34" s="423" t="s">
        <v>281</v>
      </c>
      <c r="H34" s="423">
        <f t="shared" si="24"/>
        <v>0</v>
      </c>
      <c r="I34" s="423">
        <f t="shared" si="25"/>
        <v>0</v>
      </c>
      <c r="J34" s="423">
        <f t="shared" si="26"/>
        <v>0</v>
      </c>
      <c r="K34" s="423">
        <f t="shared" si="27"/>
        <v>0</v>
      </c>
      <c r="L34" s="423">
        <f t="shared" si="28"/>
        <v>0</v>
      </c>
      <c r="M34" s="423">
        <f t="shared" si="29"/>
        <v>0</v>
      </c>
      <c r="N34" s="423">
        <f t="shared" si="30"/>
        <v>0</v>
      </c>
      <c r="O34" s="423">
        <f t="shared" si="31"/>
        <v>0</v>
      </c>
      <c r="P34" s="423">
        <f t="shared" si="32"/>
        <v>0</v>
      </c>
      <c r="Q34" s="423">
        <f t="shared" si="33"/>
        <v>0</v>
      </c>
      <c r="R34" s="423">
        <f t="shared" si="34"/>
        <v>0</v>
      </c>
      <c r="S34" s="423">
        <f t="shared" si="35"/>
        <v>0</v>
      </c>
      <c r="T34" s="449">
        <f t="shared" si="36"/>
        <v>0</v>
      </c>
      <c r="U34" s="449">
        <f t="shared" si="37"/>
        <v>0</v>
      </c>
      <c r="V34" s="449">
        <f t="shared" si="38"/>
        <v>0</v>
      </c>
      <c r="W34" s="449">
        <f t="shared" si="39"/>
        <v>0</v>
      </c>
      <c r="X34" s="448"/>
      <c r="Y34" s="459">
        <f t="shared" si="22"/>
        <v>0</v>
      </c>
      <c r="Z34" s="459">
        <f t="shared" si="22"/>
        <v>0</v>
      </c>
      <c r="AA34" s="459">
        <f t="shared" si="22"/>
        <v>0</v>
      </c>
      <c r="AB34" s="459">
        <f t="shared" si="43"/>
        <v>0</v>
      </c>
      <c r="AC34" s="459">
        <f t="shared" si="43"/>
        <v>0</v>
      </c>
      <c r="AD34" s="459">
        <f t="shared" si="43"/>
        <v>0</v>
      </c>
      <c r="AE34" s="459">
        <f t="shared" si="43"/>
        <v>0</v>
      </c>
      <c r="AF34" s="459">
        <f t="shared" si="43"/>
        <v>0</v>
      </c>
      <c r="AG34" s="459">
        <f t="shared" si="43"/>
        <v>0</v>
      </c>
      <c r="AH34" s="459">
        <f t="shared" si="43"/>
        <v>0</v>
      </c>
      <c r="AI34" s="459">
        <f t="shared" si="43"/>
        <v>0</v>
      </c>
      <c r="AJ34" s="459">
        <f t="shared" ref="AB34:BP40" si="44">COUNTIF(AJ$2:AJ$6,$G34)</f>
        <v>0</v>
      </c>
      <c r="AK34" s="459">
        <f t="shared" si="44"/>
        <v>0</v>
      </c>
      <c r="AL34" s="459">
        <f t="shared" si="44"/>
        <v>0</v>
      </c>
      <c r="AM34" s="459">
        <f t="shared" si="44"/>
        <v>0</v>
      </c>
      <c r="AN34" s="459">
        <f t="shared" si="44"/>
        <v>0</v>
      </c>
      <c r="AO34" s="459">
        <f t="shared" si="44"/>
        <v>0</v>
      </c>
      <c r="AP34" s="459">
        <f t="shared" si="44"/>
        <v>0</v>
      </c>
      <c r="AQ34" s="459">
        <f t="shared" si="44"/>
        <v>0</v>
      </c>
      <c r="AR34" s="459">
        <f t="shared" si="44"/>
        <v>0</v>
      </c>
      <c r="AS34" s="459">
        <f t="shared" si="44"/>
        <v>0</v>
      </c>
      <c r="AT34" s="459">
        <f t="shared" si="44"/>
        <v>0</v>
      </c>
      <c r="AU34" s="459">
        <f t="shared" si="44"/>
        <v>0</v>
      </c>
      <c r="AV34" s="459">
        <f t="shared" si="44"/>
        <v>0</v>
      </c>
      <c r="AW34" s="459">
        <f t="shared" si="44"/>
        <v>0</v>
      </c>
      <c r="AX34" s="459">
        <f t="shared" si="44"/>
        <v>0</v>
      </c>
      <c r="AY34" s="459">
        <f t="shared" si="44"/>
        <v>0</v>
      </c>
      <c r="AZ34" s="459">
        <f t="shared" si="44"/>
        <v>0</v>
      </c>
      <c r="BA34" s="459">
        <f t="shared" si="44"/>
        <v>0</v>
      </c>
      <c r="BB34" s="459">
        <f t="shared" si="44"/>
        <v>0</v>
      </c>
      <c r="BC34" s="459">
        <f t="shared" si="44"/>
        <v>0</v>
      </c>
      <c r="BD34" s="459">
        <f t="shared" si="44"/>
        <v>0</v>
      </c>
      <c r="BE34" s="459">
        <f t="shared" si="44"/>
        <v>0</v>
      </c>
      <c r="BF34" s="459">
        <f t="shared" si="44"/>
        <v>0</v>
      </c>
      <c r="BG34" s="459">
        <f t="shared" si="44"/>
        <v>0</v>
      </c>
      <c r="BH34" s="459">
        <f t="shared" si="44"/>
        <v>0</v>
      </c>
      <c r="BI34" s="459">
        <f t="shared" si="44"/>
        <v>0</v>
      </c>
      <c r="BJ34" s="459">
        <f t="shared" si="44"/>
        <v>0</v>
      </c>
      <c r="BK34" s="459">
        <f t="shared" si="44"/>
        <v>0</v>
      </c>
      <c r="BL34" s="459">
        <f t="shared" si="44"/>
        <v>0</v>
      </c>
      <c r="BM34" s="459">
        <f t="shared" si="44"/>
        <v>0</v>
      </c>
      <c r="BN34" s="459">
        <f t="shared" si="44"/>
        <v>0</v>
      </c>
      <c r="BO34" s="459">
        <f t="shared" si="44"/>
        <v>0</v>
      </c>
      <c r="BP34" s="459">
        <f t="shared" si="44"/>
        <v>0</v>
      </c>
      <c r="BQ34" s="459">
        <f t="shared" si="42"/>
        <v>0</v>
      </c>
      <c r="BR34" s="459">
        <f t="shared" si="42"/>
        <v>0</v>
      </c>
      <c r="BS34" s="459">
        <f t="shared" si="42"/>
        <v>0</v>
      </c>
      <c r="BT34" s="459">
        <f t="shared" si="42"/>
        <v>0</v>
      </c>
      <c r="BU34" s="459">
        <f t="shared" si="42"/>
        <v>0</v>
      </c>
      <c r="BV34" s="459">
        <f t="shared" si="42"/>
        <v>0</v>
      </c>
      <c r="BW34" s="459">
        <f t="shared" si="42"/>
        <v>0</v>
      </c>
      <c r="BX34" s="459">
        <f t="shared" si="42"/>
        <v>0</v>
      </c>
      <c r="BY34" s="459">
        <f t="shared" si="42"/>
        <v>0</v>
      </c>
      <c r="BZ34" s="459">
        <f t="shared" si="42"/>
        <v>0</v>
      </c>
      <c r="CA34" s="459">
        <f t="shared" si="42"/>
        <v>0</v>
      </c>
    </row>
    <row r="35" spans="1:79" x14ac:dyDescent="0.25">
      <c r="A35" s="438">
        <v>27</v>
      </c>
      <c r="B35" s="456">
        <f t="shared" si="18"/>
        <v>2.7E-2</v>
      </c>
      <c r="C35" s="456" t="str">
        <f t="shared" si="19"/>
        <v xml:space="preserve"> </v>
      </c>
      <c r="D35" s="438" t="str">
        <f t="shared" si="20"/>
        <v xml:space="preserve"> </v>
      </c>
      <c r="E35" s="457" t="str">
        <f t="shared" si="21"/>
        <v xml:space="preserve"> </v>
      </c>
      <c r="F35" s="458" t="s">
        <v>460</v>
      </c>
      <c r="G35" s="423" t="s">
        <v>461</v>
      </c>
      <c r="H35" s="423">
        <f t="shared" si="24"/>
        <v>0</v>
      </c>
      <c r="I35" s="423">
        <f t="shared" si="25"/>
        <v>0</v>
      </c>
      <c r="J35" s="423">
        <f t="shared" si="26"/>
        <v>0</v>
      </c>
      <c r="K35" s="423">
        <f t="shared" si="27"/>
        <v>0</v>
      </c>
      <c r="L35" s="423">
        <f t="shared" si="28"/>
        <v>0</v>
      </c>
      <c r="M35" s="423">
        <f t="shared" si="29"/>
        <v>0</v>
      </c>
      <c r="N35" s="423">
        <f t="shared" si="30"/>
        <v>0</v>
      </c>
      <c r="O35" s="423">
        <f t="shared" si="31"/>
        <v>0</v>
      </c>
      <c r="P35" s="423">
        <f t="shared" si="32"/>
        <v>0</v>
      </c>
      <c r="Q35" s="423">
        <f t="shared" si="33"/>
        <v>0</v>
      </c>
      <c r="R35" s="423">
        <f t="shared" si="34"/>
        <v>0</v>
      </c>
      <c r="S35" s="423">
        <f t="shared" si="35"/>
        <v>0</v>
      </c>
      <c r="T35" s="449">
        <f t="shared" si="36"/>
        <v>0</v>
      </c>
      <c r="U35" s="449">
        <f t="shared" si="37"/>
        <v>0</v>
      </c>
      <c r="V35" s="449">
        <f t="shared" si="38"/>
        <v>0</v>
      </c>
      <c r="W35" s="449">
        <f t="shared" si="39"/>
        <v>0</v>
      </c>
      <c r="X35" s="448"/>
      <c r="Y35" s="459">
        <f t="shared" si="22"/>
        <v>0</v>
      </c>
      <c r="Z35" s="459">
        <f t="shared" si="22"/>
        <v>0</v>
      </c>
      <c r="AA35" s="459">
        <f t="shared" si="22"/>
        <v>0</v>
      </c>
      <c r="AB35" s="459">
        <f t="shared" si="44"/>
        <v>0</v>
      </c>
      <c r="AC35" s="459">
        <f t="shared" si="44"/>
        <v>0</v>
      </c>
      <c r="AD35" s="459">
        <f t="shared" si="44"/>
        <v>0</v>
      </c>
      <c r="AE35" s="459">
        <f t="shared" si="44"/>
        <v>0</v>
      </c>
      <c r="AF35" s="459">
        <f t="shared" si="44"/>
        <v>0</v>
      </c>
      <c r="AG35" s="459">
        <f t="shared" si="44"/>
        <v>0</v>
      </c>
      <c r="AH35" s="459">
        <f t="shared" si="44"/>
        <v>0</v>
      </c>
      <c r="AI35" s="459">
        <f t="shared" si="44"/>
        <v>0</v>
      </c>
      <c r="AJ35" s="459">
        <f t="shared" si="44"/>
        <v>0</v>
      </c>
      <c r="AK35" s="459">
        <f t="shared" si="44"/>
        <v>0</v>
      </c>
      <c r="AL35" s="459">
        <f t="shared" si="44"/>
        <v>0</v>
      </c>
      <c r="AM35" s="459">
        <f t="shared" si="44"/>
        <v>0</v>
      </c>
      <c r="AN35" s="459">
        <f t="shared" si="44"/>
        <v>0</v>
      </c>
      <c r="AO35" s="459">
        <f t="shared" si="44"/>
        <v>0</v>
      </c>
      <c r="AP35" s="459">
        <f t="shared" si="44"/>
        <v>0</v>
      </c>
      <c r="AQ35" s="459">
        <f t="shared" si="44"/>
        <v>0</v>
      </c>
      <c r="AR35" s="459">
        <f t="shared" si="44"/>
        <v>0</v>
      </c>
      <c r="AS35" s="459">
        <f t="shared" si="44"/>
        <v>0</v>
      </c>
      <c r="AT35" s="459">
        <f t="shared" si="44"/>
        <v>0</v>
      </c>
      <c r="AU35" s="459">
        <f t="shared" si="44"/>
        <v>0</v>
      </c>
      <c r="AV35" s="459">
        <f t="shared" si="44"/>
        <v>0</v>
      </c>
      <c r="AW35" s="459">
        <f t="shared" si="44"/>
        <v>0</v>
      </c>
      <c r="AX35" s="459">
        <f t="shared" si="44"/>
        <v>0</v>
      </c>
      <c r="AY35" s="459">
        <f t="shared" si="44"/>
        <v>0</v>
      </c>
      <c r="AZ35" s="459">
        <f t="shared" si="44"/>
        <v>0</v>
      </c>
      <c r="BA35" s="459">
        <f t="shared" si="44"/>
        <v>0</v>
      </c>
      <c r="BB35" s="459">
        <f t="shared" si="44"/>
        <v>0</v>
      </c>
      <c r="BC35" s="459">
        <f t="shared" si="44"/>
        <v>0</v>
      </c>
      <c r="BD35" s="459">
        <f t="shared" si="44"/>
        <v>0</v>
      </c>
      <c r="BE35" s="459">
        <f t="shared" si="44"/>
        <v>0</v>
      </c>
      <c r="BF35" s="459">
        <f t="shared" si="44"/>
        <v>0</v>
      </c>
      <c r="BG35" s="459">
        <f t="shared" si="44"/>
        <v>0</v>
      </c>
      <c r="BH35" s="459">
        <f t="shared" si="44"/>
        <v>0</v>
      </c>
      <c r="BI35" s="459">
        <f t="shared" si="44"/>
        <v>0</v>
      </c>
      <c r="BJ35" s="459">
        <f t="shared" si="44"/>
        <v>0</v>
      </c>
      <c r="BK35" s="459">
        <f t="shared" si="44"/>
        <v>0</v>
      </c>
      <c r="BL35" s="459">
        <f t="shared" si="44"/>
        <v>0</v>
      </c>
      <c r="BM35" s="459">
        <f t="shared" si="44"/>
        <v>0</v>
      </c>
      <c r="BN35" s="459">
        <f t="shared" si="44"/>
        <v>0</v>
      </c>
      <c r="BO35" s="459">
        <f t="shared" si="44"/>
        <v>0</v>
      </c>
      <c r="BP35" s="459">
        <f t="shared" si="44"/>
        <v>0</v>
      </c>
      <c r="BQ35" s="459">
        <f t="shared" si="42"/>
        <v>0</v>
      </c>
      <c r="BR35" s="459">
        <f t="shared" si="42"/>
        <v>0</v>
      </c>
      <c r="BS35" s="459">
        <f t="shared" si="42"/>
        <v>0</v>
      </c>
      <c r="BT35" s="459">
        <f t="shared" si="42"/>
        <v>0</v>
      </c>
      <c r="BU35" s="459">
        <f t="shared" si="42"/>
        <v>0</v>
      </c>
      <c r="BV35" s="459">
        <f t="shared" si="42"/>
        <v>0</v>
      </c>
      <c r="BW35" s="459">
        <f t="shared" si="42"/>
        <v>0</v>
      </c>
      <c r="BX35" s="459">
        <f t="shared" si="42"/>
        <v>0</v>
      </c>
      <c r="BY35" s="459">
        <f t="shared" si="42"/>
        <v>0</v>
      </c>
      <c r="BZ35" s="459">
        <f t="shared" si="42"/>
        <v>0</v>
      </c>
      <c r="CA35" s="459">
        <f t="shared" si="42"/>
        <v>0</v>
      </c>
    </row>
    <row r="36" spans="1:79" x14ac:dyDescent="0.25">
      <c r="A36" s="438">
        <v>28</v>
      </c>
      <c r="B36" s="456">
        <f t="shared" si="18"/>
        <v>2.8000000000000001E-2</v>
      </c>
      <c r="C36" s="456" t="str">
        <f t="shared" si="19"/>
        <v xml:space="preserve"> </v>
      </c>
      <c r="D36" s="438" t="str">
        <f t="shared" si="20"/>
        <v xml:space="preserve"> </v>
      </c>
      <c r="E36" s="457" t="str">
        <f t="shared" si="21"/>
        <v xml:space="preserve"> </v>
      </c>
      <c r="F36" s="458" t="s">
        <v>462</v>
      </c>
      <c r="G36" s="423" t="s">
        <v>463</v>
      </c>
      <c r="H36" s="423">
        <f t="shared" si="24"/>
        <v>0</v>
      </c>
      <c r="I36" s="423">
        <f t="shared" si="25"/>
        <v>0</v>
      </c>
      <c r="J36" s="423">
        <f t="shared" si="26"/>
        <v>0</v>
      </c>
      <c r="K36" s="423">
        <f t="shared" si="27"/>
        <v>0</v>
      </c>
      <c r="L36" s="423">
        <f t="shared" si="28"/>
        <v>0</v>
      </c>
      <c r="M36" s="423">
        <f t="shared" si="29"/>
        <v>0</v>
      </c>
      <c r="N36" s="423">
        <f t="shared" si="30"/>
        <v>0</v>
      </c>
      <c r="O36" s="423">
        <f t="shared" si="31"/>
        <v>0</v>
      </c>
      <c r="P36" s="423">
        <f t="shared" si="32"/>
        <v>0</v>
      </c>
      <c r="Q36" s="423">
        <f t="shared" si="33"/>
        <v>0</v>
      </c>
      <c r="R36" s="423">
        <f t="shared" si="34"/>
        <v>0</v>
      </c>
      <c r="S36" s="423">
        <f t="shared" si="35"/>
        <v>0</v>
      </c>
      <c r="T36" s="449">
        <f t="shared" si="36"/>
        <v>0</v>
      </c>
      <c r="U36" s="449">
        <f t="shared" si="37"/>
        <v>0</v>
      </c>
      <c r="V36" s="449">
        <f t="shared" si="38"/>
        <v>0</v>
      </c>
      <c r="W36" s="449">
        <f t="shared" si="39"/>
        <v>0</v>
      </c>
      <c r="X36" s="448"/>
      <c r="Y36" s="459">
        <f t="shared" si="22"/>
        <v>0</v>
      </c>
      <c r="Z36" s="459">
        <f t="shared" si="22"/>
        <v>0</v>
      </c>
      <c r="AA36" s="459">
        <f t="shared" si="22"/>
        <v>0</v>
      </c>
      <c r="AB36" s="459">
        <f t="shared" si="44"/>
        <v>0</v>
      </c>
      <c r="AC36" s="459">
        <f t="shared" si="44"/>
        <v>0</v>
      </c>
      <c r="AD36" s="459">
        <f t="shared" si="44"/>
        <v>0</v>
      </c>
      <c r="AE36" s="459">
        <f t="shared" si="44"/>
        <v>0</v>
      </c>
      <c r="AF36" s="459">
        <f t="shared" si="44"/>
        <v>0</v>
      </c>
      <c r="AG36" s="459">
        <f t="shared" si="44"/>
        <v>0</v>
      </c>
      <c r="AH36" s="459">
        <f t="shared" si="44"/>
        <v>0</v>
      </c>
      <c r="AI36" s="459">
        <f t="shared" si="44"/>
        <v>0</v>
      </c>
      <c r="AJ36" s="459">
        <f t="shared" si="44"/>
        <v>0</v>
      </c>
      <c r="AK36" s="459">
        <f t="shared" si="44"/>
        <v>0</v>
      </c>
      <c r="AL36" s="459">
        <f t="shared" si="44"/>
        <v>0</v>
      </c>
      <c r="AM36" s="459">
        <f t="shared" si="44"/>
        <v>0</v>
      </c>
      <c r="AN36" s="459">
        <f t="shared" si="44"/>
        <v>0</v>
      </c>
      <c r="AO36" s="459">
        <f t="shared" si="44"/>
        <v>0</v>
      </c>
      <c r="AP36" s="459">
        <f t="shared" si="44"/>
        <v>0</v>
      </c>
      <c r="AQ36" s="459">
        <f t="shared" si="44"/>
        <v>0</v>
      </c>
      <c r="AR36" s="459">
        <f t="shared" si="44"/>
        <v>0</v>
      </c>
      <c r="AS36" s="459">
        <f t="shared" si="44"/>
        <v>0</v>
      </c>
      <c r="AT36" s="459">
        <f t="shared" si="44"/>
        <v>0</v>
      </c>
      <c r="AU36" s="459">
        <f t="shared" si="44"/>
        <v>0</v>
      </c>
      <c r="AV36" s="459">
        <f t="shared" si="44"/>
        <v>0</v>
      </c>
      <c r="AW36" s="459">
        <f t="shared" si="44"/>
        <v>0</v>
      </c>
      <c r="AX36" s="459">
        <f t="shared" si="44"/>
        <v>0</v>
      </c>
      <c r="AY36" s="459">
        <f t="shared" si="44"/>
        <v>0</v>
      </c>
      <c r="AZ36" s="459">
        <f t="shared" si="44"/>
        <v>0</v>
      </c>
      <c r="BA36" s="459">
        <f t="shared" si="44"/>
        <v>0</v>
      </c>
      <c r="BB36" s="459">
        <f t="shared" si="44"/>
        <v>0</v>
      </c>
      <c r="BC36" s="459">
        <f t="shared" si="44"/>
        <v>0</v>
      </c>
      <c r="BD36" s="459">
        <f t="shared" si="44"/>
        <v>0</v>
      </c>
      <c r="BE36" s="459">
        <f t="shared" si="44"/>
        <v>0</v>
      </c>
      <c r="BF36" s="459">
        <f t="shared" si="44"/>
        <v>0</v>
      </c>
      <c r="BG36" s="459">
        <f t="shared" si="44"/>
        <v>0</v>
      </c>
      <c r="BH36" s="459">
        <f t="shared" si="44"/>
        <v>0</v>
      </c>
      <c r="BI36" s="459">
        <f t="shared" si="44"/>
        <v>0</v>
      </c>
      <c r="BJ36" s="459">
        <f t="shared" si="44"/>
        <v>0</v>
      </c>
      <c r="BK36" s="459">
        <f t="shared" si="44"/>
        <v>0</v>
      </c>
      <c r="BL36" s="459">
        <f t="shared" si="44"/>
        <v>0</v>
      </c>
      <c r="BM36" s="459">
        <f t="shared" si="44"/>
        <v>0</v>
      </c>
      <c r="BN36" s="459">
        <f t="shared" si="44"/>
        <v>0</v>
      </c>
      <c r="BO36" s="459">
        <f t="shared" si="44"/>
        <v>0</v>
      </c>
      <c r="BP36" s="459">
        <f t="shared" si="44"/>
        <v>0</v>
      </c>
      <c r="BQ36" s="459">
        <f t="shared" si="42"/>
        <v>0</v>
      </c>
      <c r="BR36" s="459">
        <f t="shared" si="42"/>
        <v>0</v>
      </c>
      <c r="BS36" s="459">
        <f t="shared" si="42"/>
        <v>0</v>
      </c>
      <c r="BT36" s="459">
        <f t="shared" si="42"/>
        <v>0</v>
      </c>
      <c r="BU36" s="459">
        <f t="shared" si="42"/>
        <v>0</v>
      </c>
      <c r="BV36" s="459">
        <f t="shared" si="42"/>
        <v>0</v>
      </c>
      <c r="BW36" s="459">
        <f t="shared" si="42"/>
        <v>0</v>
      </c>
      <c r="BX36" s="459">
        <f t="shared" si="42"/>
        <v>0</v>
      </c>
      <c r="BY36" s="459">
        <f t="shared" si="42"/>
        <v>0</v>
      </c>
      <c r="BZ36" s="459">
        <f t="shared" si="42"/>
        <v>0</v>
      </c>
      <c r="CA36" s="459">
        <f t="shared" si="42"/>
        <v>0</v>
      </c>
    </row>
    <row r="37" spans="1:79" x14ac:dyDescent="0.25">
      <c r="A37" s="438">
        <v>29</v>
      </c>
      <c r="B37" s="456">
        <f t="shared" si="18"/>
        <v>2.9000000000000001E-2</v>
      </c>
      <c r="C37" s="456" t="str">
        <f t="shared" si="19"/>
        <v xml:space="preserve"> </v>
      </c>
      <c r="D37" s="438" t="str">
        <f t="shared" si="20"/>
        <v xml:space="preserve"> </v>
      </c>
      <c r="E37" s="457" t="str">
        <f t="shared" si="21"/>
        <v xml:space="preserve"> </v>
      </c>
      <c r="F37" s="458" t="s">
        <v>246</v>
      </c>
      <c r="G37" s="423" t="s">
        <v>31</v>
      </c>
      <c r="H37" s="423">
        <f t="shared" si="24"/>
        <v>0</v>
      </c>
      <c r="I37" s="423">
        <f t="shared" si="25"/>
        <v>0</v>
      </c>
      <c r="J37" s="423">
        <f t="shared" si="26"/>
        <v>0</v>
      </c>
      <c r="K37" s="423">
        <f t="shared" si="27"/>
        <v>0</v>
      </c>
      <c r="L37" s="423">
        <f t="shared" si="28"/>
        <v>0</v>
      </c>
      <c r="M37" s="423">
        <f t="shared" si="29"/>
        <v>0</v>
      </c>
      <c r="N37" s="423">
        <f t="shared" si="30"/>
        <v>0</v>
      </c>
      <c r="O37" s="423">
        <f t="shared" si="31"/>
        <v>0</v>
      </c>
      <c r="P37" s="423">
        <f t="shared" si="32"/>
        <v>0</v>
      </c>
      <c r="Q37" s="423">
        <f t="shared" si="33"/>
        <v>0</v>
      </c>
      <c r="R37" s="423">
        <f t="shared" si="34"/>
        <v>0</v>
      </c>
      <c r="S37" s="423">
        <f t="shared" si="35"/>
        <v>0</v>
      </c>
      <c r="T37" s="449">
        <f t="shared" si="36"/>
        <v>0</v>
      </c>
      <c r="U37" s="449">
        <f t="shared" si="37"/>
        <v>0</v>
      </c>
      <c r="V37" s="449">
        <f t="shared" si="38"/>
        <v>0</v>
      </c>
      <c r="W37" s="449">
        <f t="shared" si="39"/>
        <v>0</v>
      </c>
      <c r="X37" s="448"/>
      <c r="Y37" s="459">
        <f t="shared" si="22"/>
        <v>0</v>
      </c>
      <c r="Z37" s="459">
        <f t="shared" si="22"/>
        <v>0</v>
      </c>
      <c r="AA37" s="459">
        <f t="shared" si="22"/>
        <v>0</v>
      </c>
      <c r="AB37" s="459">
        <f t="shared" si="44"/>
        <v>0</v>
      </c>
      <c r="AC37" s="459">
        <f t="shared" si="44"/>
        <v>0</v>
      </c>
      <c r="AD37" s="459">
        <f t="shared" si="44"/>
        <v>0</v>
      </c>
      <c r="AE37" s="459">
        <f t="shared" si="44"/>
        <v>0</v>
      </c>
      <c r="AF37" s="459">
        <f t="shared" si="44"/>
        <v>0</v>
      </c>
      <c r="AG37" s="459">
        <f t="shared" si="44"/>
        <v>0</v>
      </c>
      <c r="AH37" s="459">
        <f t="shared" si="44"/>
        <v>0</v>
      </c>
      <c r="AI37" s="459">
        <f t="shared" si="44"/>
        <v>0</v>
      </c>
      <c r="AJ37" s="459">
        <f t="shared" si="44"/>
        <v>0</v>
      </c>
      <c r="AK37" s="459">
        <f t="shared" si="44"/>
        <v>0</v>
      </c>
      <c r="AL37" s="459">
        <f t="shared" si="44"/>
        <v>0</v>
      </c>
      <c r="AM37" s="459">
        <f t="shared" si="44"/>
        <v>0</v>
      </c>
      <c r="AN37" s="459">
        <f t="shared" si="44"/>
        <v>0</v>
      </c>
      <c r="AO37" s="459">
        <f t="shared" si="44"/>
        <v>0</v>
      </c>
      <c r="AP37" s="459">
        <f t="shared" si="44"/>
        <v>0</v>
      </c>
      <c r="AQ37" s="459">
        <f t="shared" si="44"/>
        <v>0</v>
      </c>
      <c r="AR37" s="459">
        <f t="shared" si="44"/>
        <v>0</v>
      </c>
      <c r="AS37" s="459">
        <f t="shared" si="44"/>
        <v>0</v>
      </c>
      <c r="AT37" s="459">
        <f t="shared" si="44"/>
        <v>0</v>
      </c>
      <c r="AU37" s="459">
        <f t="shared" si="44"/>
        <v>0</v>
      </c>
      <c r="AV37" s="459">
        <f t="shared" si="44"/>
        <v>0</v>
      </c>
      <c r="AW37" s="459">
        <f t="shared" si="44"/>
        <v>0</v>
      </c>
      <c r="AX37" s="459">
        <f t="shared" si="44"/>
        <v>0</v>
      </c>
      <c r="AY37" s="459">
        <f t="shared" si="44"/>
        <v>0</v>
      </c>
      <c r="AZ37" s="459">
        <f t="shared" si="44"/>
        <v>0</v>
      </c>
      <c r="BA37" s="459">
        <f t="shared" si="44"/>
        <v>0</v>
      </c>
      <c r="BB37" s="459">
        <f t="shared" si="44"/>
        <v>0</v>
      </c>
      <c r="BC37" s="459">
        <f t="shared" si="44"/>
        <v>0</v>
      </c>
      <c r="BD37" s="459">
        <f t="shared" si="44"/>
        <v>0</v>
      </c>
      <c r="BE37" s="459">
        <f t="shared" si="44"/>
        <v>0</v>
      </c>
      <c r="BF37" s="459">
        <f t="shared" si="44"/>
        <v>0</v>
      </c>
      <c r="BG37" s="459">
        <f t="shared" si="44"/>
        <v>0</v>
      </c>
      <c r="BH37" s="459">
        <f t="shared" si="44"/>
        <v>0</v>
      </c>
      <c r="BI37" s="459">
        <f t="shared" si="44"/>
        <v>0</v>
      </c>
      <c r="BJ37" s="459">
        <f t="shared" si="44"/>
        <v>0</v>
      </c>
      <c r="BK37" s="459">
        <f t="shared" si="44"/>
        <v>0</v>
      </c>
      <c r="BL37" s="459">
        <f t="shared" si="44"/>
        <v>0</v>
      </c>
      <c r="BM37" s="459">
        <f t="shared" si="44"/>
        <v>0</v>
      </c>
      <c r="BN37" s="459">
        <f t="shared" si="44"/>
        <v>0</v>
      </c>
      <c r="BO37" s="459">
        <f t="shared" si="44"/>
        <v>0</v>
      </c>
      <c r="BP37" s="459">
        <f t="shared" si="44"/>
        <v>0</v>
      </c>
      <c r="BQ37" s="459">
        <f t="shared" si="42"/>
        <v>0</v>
      </c>
      <c r="BR37" s="459">
        <f t="shared" si="42"/>
        <v>0</v>
      </c>
      <c r="BS37" s="459">
        <f t="shared" si="42"/>
        <v>0</v>
      </c>
      <c r="BT37" s="459">
        <f t="shared" si="42"/>
        <v>0</v>
      </c>
      <c r="BU37" s="459">
        <f t="shared" si="42"/>
        <v>0</v>
      </c>
      <c r="BV37" s="459">
        <f t="shared" si="42"/>
        <v>0</v>
      </c>
      <c r="BW37" s="459">
        <f t="shared" si="42"/>
        <v>0</v>
      </c>
      <c r="BX37" s="459">
        <f t="shared" si="42"/>
        <v>0</v>
      </c>
      <c r="BY37" s="459">
        <f t="shared" si="42"/>
        <v>0</v>
      </c>
      <c r="BZ37" s="459">
        <f t="shared" si="42"/>
        <v>0</v>
      </c>
      <c r="CA37" s="459">
        <f t="shared" si="42"/>
        <v>0</v>
      </c>
    </row>
    <row r="38" spans="1:79" x14ac:dyDescent="0.25">
      <c r="A38" s="438">
        <v>30</v>
      </c>
      <c r="B38" s="456">
        <f t="shared" si="18"/>
        <v>0.03</v>
      </c>
      <c r="C38" s="456" t="str">
        <f t="shared" si="19"/>
        <v xml:space="preserve"> </v>
      </c>
      <c r="D38" s="438" t="str">
        <f t="shared" si="20"/>
        <v xml:space="preserve"> </v>
      </c>
      <c r="E38" s="457" t="str">
        <f t="shared" si="21"/>
        <v xml:space="preserve"> </v>
      </c>
      <c r="F38" s="458" t="s">
        <v>236</v>
      </c>
      <c r="G38" s="423" t="s">
        <v>89</v>
      </c>
      <c r="H38" s="423">
        <f t="shared" si="24"/>
        <v>0</v>
      </c>
      <c r="I38" s="423">
        <f t="shared" si="25"/>
        <v>0</v>
      </c>
      <c r="J38" s="423">
        <f t="shared" si="26"/>
        <v>0</v>
      </c>
      <c r="K38" s="423">
        <f t="shared" si="27"/>
        <v>0</v>
      </c>
      <c r="L38" s="423">
        <f t="shared" si="28"/>
        <v>0</v>
      </c>
      <c r="M38" s="423">
        <f t="shared" si="29"/>
        <v>0</v>
      </c>
      <c r="N38" s="423">
        <f t="shared" si="30"/>
        <v>0</v>
      </c>
      <c r="O38" s="423">
        <f t="shared" si="31"/>
        <v>0</v>
      </c>
      <c r="P38" s="423">
        <f t="shared" si="32"/>
        <v>0</v>
      </c>
      <c r="Q38" s="423">
        <f t="shared" si="33"/>
        <v>0</v>
      </c>
      <c r="R38" s="423">
        <f t="shared" si="34"/>
        <v>0</v>
      </c>
      <c r="S38" s="423">
        <f t="shared" si="35"/>
        <v>0</v>
      </c>
      <c r="T38" s="449">
        <f t="shared" si="36"/>
        <v>0</v>
      </c>
      <c r="U38" s="449">
        <f t="shared" si="37"/>
        <v>0</v>
      </c>
      <c r="V38" s="449">
        <f t="shared" si="38"/>
        <v>0</v>
      </c>
      <c r="W38" s="449">
        <f t="shared" si="39"/>
        <v>0</v>
      </c>
      <c r="X38" s="448"/>
      <c r="Y38" s="459">
        <f t="shared" si="22"/>
        <v>0</v>
      </c>
      <c r="Z38" s="459">
        <f t="shared" si="22"/>
        <v>0</v>
      </c>
      <c r="AA38" s="459">
        <f t="shared" si="22"/>
        <v>0</v>
      </c>
      <c r="AB38" s="459">
        <f t="shared" si="44"/>
        <v>0</v>
      </c>
      <c r="AC38" s="459">
        <f t="shared" si="44"/>
        <v>0</v>
      </c>
      <c r="AD38" s="459">
        <f t="shared" si="44"/>
        <v>0</v>
      </c>
      <c r="AE38" s="459">
        <f t="shared" si="44"/>
        <v>0</v>
      </c>
      <c r="AF38" s="459">
        <f t="shared" si="44"/>
        <v>0</v>
      </c>
      <c r="AG38" s="459">
        <f t="shared" si="44"/>
        <v>0</v>
      </c>
      <c r="AH38" s="459">
        <f t="shared" si="44"/>
        <v>0</v>
      </c>
      <c r="AI38" s="459">
        <f t="shared" si="44"/>
        <v>0</v>
      </c>
      <c r="AJ38" s="459">
        <f t="shared" si="44"/>
        <v>0</v>
      </c>
      <c r="AK38" s="459">
        <f t="shared" si="44"/>
        <v>0</v>
      </c>
      <c r="AL38" s="459">
        <f t="shared" si="44"/>
        <v>0</v>
      </c>
      <c r="AM38" s="459">
        <f t="shared" si="44"/>
        <v>0</v>
      </c>
      <c r="AN38" s="459">
        <f t="shared" si="44"/>
        <v>0</v>
      </c>
      <c r="AO38" s="459">
        <f t="shared" si="44"/>
        <v>0</v>
      </c>
      <c r="AP38" s="459">
        <f t="shared" si="44"/>
        <v>0</v>
      </c>
      <c r="AQ38" s="459">
        <f t="shared" si="44"/>
        <v>0</v>
      </c>
      <c r="AR38" s="459">
        <f t="shared" si="44"/>
        <v>0</v>
      </c>
      <c r="AS38" s="459">
        <f t="shared" si="44"/>
        <v>0</v>
      </c>
      <c r="AT38" s="459">
        <f t="shared" si="44"/>
        <v>0</v>
      </c>
      <c r="AU38" s="459">
        <f t="shared" si="44"/>
        <v>0</v>
      </c>
      <c r="AV38" s="459">
        <f t="shared" si="44"/>
        <v>0</v>
      </c>
      <c r="AW38" s="459">
        <f t="shared" si="44"/>
        <v>0</v>
      </c>
      <c r="AX38" s="459">
        <f t="shared" si="44"/>
        <v>0</v>
      </c>
      <c r="AY38" s="459">
        <f t="shared" si="44"/>
        <v>0</v>
      </c>
      <c r="AZ38" s="459">
        <f t="shared" si="44"/>
        <v>0</v>
      </c>
      <c r="BA38" s="459">
        <f t="shared" si="44"/>
        <v>0</v>
      </c>
      <c r="BB38" s="459">
        <f t="shared" si="44"/>
        <v>0</v>
      </c>
      <c r="BC38" s="459">
        <f t="shared" si="44"/>
        <v>0</v>
      </c>
      <c r="BD38" s="459">
        <f t="shared" si="44"/>
        <v>0</v>
      </c>
      <c r="BE38" s="459">
        <f t="shared" si="44"/>
        <v>0</v>
      </c>
      <c r="BF38" s="459">
        <f t="shared" si="44"/>
        <v>0</v>
      </c>
      <c r="BG38" s="459">
        <f t="shared" si="44"/>
        <v>0</v>
      </c>
      <c r="BH38" s="459">
        <f t="shared" si="44"/>
        <v>0</v>
      </c>
      <c r="BI38" s="459">
        <f t="shared" si="44"/>
        <v>0</v>
      </c>
      <c r="BJ38" s="459">
        <f t="shared" si="44"/>
        <v>0</v>
      </c>
      <c r="BK38" s="459">
        <f t="shared" si="44"/>
        <v>0</v>
      </c>
      <c r="BL38" s="459">
        <f t="shared" si="44"/>
        <v>0</v>
      </c>
      <c r="BM38" s="459">
        <f t="shared" si="44"/>
        <v>0</v>
      </c>
      <c r="BN38" s="459">
        <f t="shared" si="44"/>
        <v>0</v>
      </c>
      <c r="BO38" s="459">
        <f t="shared" si="44"/>
        <v>0</v>
      </c>
      <c r="BP38" s="459">
        <f t="shared" si="44"/>
        <v>0</v>
      </c>
      <c r="BQ38" s="459">
        <f t="shared" si="42"/>
        <v>0</v>
      </c>
      <c r="BR38" s="459">
        <f t="shared" si="42"/>
        <v>0</v>
      </c>
      <c r="BS38" s="459">
        <f t="shared" si="42"/>
        <v>0</v>
      </c>
      <c r="BT38" s="459">
        <f t="shared" si="42"/>
        <v>0</v>
      </c>
      <c r="BU38" s="459">
        <f t="shared" si="42"/>
        <v>0</v>
      </c>
      <c r="BV38" s="459">
        <f t="shared" si="42"/>
        <v>0</v>
      </c>
      <c r="BW38" s="459">
        <f t="shared" si="42"/>
        <v>0</v>
      </c>
      <c r="BX38" s="459">
        <f t="shared" si="42"/>
        <v>0</v>
      </c>
      <c r="BY38" s="459">
        <f t="shared" si="42"/>
        <v>0</v>
      </c>
      <c r="BZ38" s="459">
        <f t="shared" si="42"/>
        <v>0</v>
      </c>
      <c r="CA38" s="459">
        <f t="shared" si="42"/>
        <v>0</v>
      </c>
    </row>
    <row r="39" spans="1:79" x14ac:dyDescent="0.25">
      <c r="A39" s="438">
        <v>31</v>
      </c>
      <c r="B39" s="456">
        <f t="shared" si="18"/>
        <v>3.1E-2</v>
      </c>
      <c r="C39" s="456" t="str">
        <f t="shared" si="19"/>
        <v xml:space="preserve"> </v>
      </c>
      <c r="D39" s="438" t="str">
        <f t="shared" si="20"/>
        <v xml:space="preserve"> </v>
      </c>
      <c r="E39" s="457" t="str">
        <f t="shared" si="21"/>
        <v xml:space="preserve"> </v>
      </c>
      <c r="F39" s="458" t="s">
        <v>312</v>
      </c>
      <c r="G39" s="423" t="s">
        <v>311</v>
      </c>
      <c r="H39" s="423">
        <f t="shared" si="24"/>
        <v>0</v>
      </c>
      <c r="I39" s="423">
        <f t="shared" si="25"/>
        <v>0</v>
      </c>
      <c r="J39" s="423">
        <f t="shared" si="26"/>
        <v>0</v>
      </c>
      <c r="K39" s="423">
        <f t="shared" si="27"/>
        <v>0</v>
      </c>
      <c r="L39" s="423">
        <f t="shared" si="28"/>
        <v>0</v>
      </c>
      <c r="M39" s="423">
        <f t="shared" si="29"/>
        <v>0</v>
      </c>
      <c r="N39" s="423">
        <f t="shared" si="30"/>
        <v>0</v>
      </c>
      <c r="O39" s="423">
        <f t="shared" si="31"/>
        <v>0</v>
      </c>
      <c r="P39" s="423">
        <f t="shared" si="32"/>
        <v>0</v>
      </c>
      <c r="Q39" s="423">
        <f t="shared" si="33"/>
        <v>0</v>
      </c>
      <c r="R39" s="423">
        <f t="shared" si="34"/>
        <v>0</v>
      </c>
      <c r="S39" s="423">
        <f t="shared" si="35"/>
        <v>0</v>
      </c>
      <c r="T39" s="449">
        <f t="shared" si="36"/>
        <v>0</v>
      </c>
      <c r="U39" s="449">
        <f t="shared" si="37"/>
        <v>0</v>
      </c>
      <c r="V39" s="449">
        <f t="shared" si="38"/>
        <v>0</v>
      </c>
      <c r="W39" s="449">
        <f t="shared" si="39"/>
        <v>0</v>
      </c>
      <c r="X39" s="448"/>
      <c r="Y39" s="459">
        <f t="shared" si="22"/>
        <v>0</v>
      </c>
      <c r="Z39" s="459">
        <f t="shared" si="22"/>
        <v>0</v>
      </c>
      <c r="AA39" s="459">
        <f t="shared" si="22"/>
        <v>0</v>
      </c>
      <c r="AB39" s="459">
        <f t="shared" si="44"/>
        <v>0</v>
      </c>
      <c r="AC39" s="459">
        <f t="shared" si="44"/>
        <v>0</v>
      </c>
      <c r="AD39" s="459">
        <f t="shared" si="44"/>
        <v>0</v>
      </c>
      <c r="AE39" s="459">
        <f t="shared" si="44"/>
        <v>0</v>
      </c>
      <c r="AF39" s="459">
        <f t="shared" si="44"/>
        <v>0</v>
      </c>
      <c r="AG39" s="459">
        <f t="shared" si="44"/>
        <v>0</v>
      </c>
      <c r="AH39" s="459">
        <f t="shared" si="44"/>
        <v>0</v>
      </c>
      <c r="AI39" s="459">
        <f t="shared" si="44"/>
        <v>0</v>
      </c>
      <c r="AJ39" s="459">
        <f t="shared" si="44"/>
        <v>0</v>
      </c>
      <c r="AK39" s="459">
        <f t="shared" si="44"/>
        <v>0</v>
      </c>
      <c r="AL39" s="459">
        <f t="shared" si="44"/>
        <v>0</v>
      </c>
      <c r="AM39" s="459">
        <f t="shared" si="44"/>
        <v>0</v>
      </c>
      <c r="AN39" s="459">
        <f t="shared" si="44"/>
        <v>0</v>
      </c>
      <c r="AO39" s="459">
        <f t="shared" si="44"/>
        <v>0</v>
      </c>
      <c r="AP39" s="459">
        <f t="shared" si="44"/>
        <v>0</v>
      </c>
      <c r="AQ39" s="459">
        <f t="shared" si="44"/>
        <v>0</v>
      </c>
      <c r="AR39" s="459">
        <f t="shared" si="44"/>
        <v>0</v>
      </c>
      <c r="AS39" s="459">
        <f t="shared" si="44"/>
        <v>0</v>
      </c>
      <c r="AT39" s="459">
        <f t="shared" si="44"/>
        <v>0</v>
      </c>
      <c r="AU39" s="459">
        <f t="shared" si="44"/>
        <v>0</v>
      </c>
      <c r="AV39" s="459">
        <f t="shared" si="44"/>
        <v>0</v>
      </c>
      <c r="AW39" s="459">
        <f t="shared" si="44"/>
        <v>0</v>
      </c>
      <c r="AX39" s="459">
        <f t="shared" si="44"/>
        <v>0</v>
      </c>
      <c r="AY39" s="459">
        <f t="shared" si="44"/>
        <v>0</v>
      </c>
      <c r="AZ39" s="459">
        <f t="shared" si="44"/>
        <v>0</v>
      </c>
      <c r="BA39" s="459">
        <f t="shared" si="44"/>
        <v>0</v>
      </c>
      <c r="BB39" s="459">
        <f t="shared" si="44"/>
        <v>0</v>
      </c>
      <c r="BC39" s="459">
        <f t="shared" si="44"/>
        <v>0</v>
      </c>
      <c r="BD39" s="459">
        <f t="shared" si="44"/>
        <v>0</v>
      </c>
      <c r="BE39" s="459">
        <f t="shared" si="44"/>
        <v>0</v>
      </c>
      <c r="BF39" s="459">
        <f t="shared" si="44"/>
        <v>0</v>
      </c>
      <c r="BG39" s="459">
        <f t="shared" si="44"/>
        <v>0</v>
      </c>
      <c r="BH39" s="459">
        <f t="shared" si="44"/>
        <v>0</v>
      </c>
      <c r="BI39" s="459">
        <f t="shared" si="44"/>
        <v>0</v>
      </c>
      <c r="BJ39" s="459">
        <f t="shared" si="44"/>
        <v>0</v>
      </c>
      <c r="BK39" s="459">
        <f t="shared" si="44"/>
        <v>0</v>
      </c>
      <c r="BL39" s="459">
        <f t="shared" si="44"/>
        <v>0</v>
      </c>
      <c r="BM39" s="459">
        <f t="shared" si="44"/>
        <v>0</v>
      </c>
      <c r="BN39" s="459">
        <f t="shared" si="44"/>
        <v>0</v>
      </c>
      <c r="BO39" s="459">
        <f t="shared" si="44"/>
        <v>0</v>
      </c>
      <c r="BP39" s="459">
        <f t="shared" si="44"/>
        <v>0</v>
      </c>
      <c r="BQ39" s="459">
        <f t="shared" si="42"/>
        <v>0</v>
      </c>
      <c r="BR39" s="459">
        <f t="shared" si="42"/>
        <v>0</v>
      </c>
      <c r="BS39" s="459">
        <f t="shared" si="42"/>
        <v>0</v>
      </c>
      <c r="BT39" s="459">
        <f t="shared" si="42"/>
        <v>0</v>
      </c>
      <c r="BU39" s="459">
        <f t="shared" si="42"/>
        <v>0</v>
      </c>
      <c r="BV39" s="459">
        <f t="shared" si="42"/>
        <v>0</v>
      </c>
      <c r="BW39" s="459">
        <f t="shared" si="42"/>
        <v>0</v>
      </c>
      <c r="BX39" s="459">
        <f t="shared" si="42"/>
        <v>0</v>
      </c>
      <c r="BY39" s="459">
        <f t="shared" si="42"/>
        <v>0</v>
      </c>
      <c r="BZ39" s="459">
        <f t="shared" si="42"/>
        <v>0</v>
      </c>
      <c r="CA39" s="459">
        <f t="shared" si="42"/>
        <v>0</v>
      </c>
    </row>
    <row r="40" spans="1:79" x14ac:dyDescent="0.25">
      <c r="A40" s="438">
        <v>32</v>
      </c>
      <c r="B40" s="456">
        <f t="shared" si="18"/>
        <v>3.2000000000000001E-2</v>
      </c>
      <c r="C40" s="456" t="str">
        <f t="shared" si="19"/>
        <v xml:space="preserve"> </v>
      </c>
      <c r="D40" s="438" t="str">
        <f t="shared" si="20"/>
        <v xml:space="preserve"> </v>
      </c>
      <c r="E40" s="457" t="str">
        <f t="shared" si="21"/>
        <v xml:space="preserve"> </v>
      </c>
      <c r="F40" s="458" t="s">
        <v>299</v>
      </c>
      <c r="G40" s="423" t="s">
        <v>298</v>
      </c>
      <c r="H40" s="423">
        <f t="shared" si="24"/>
        <v>0</v>
      </c>
      <c r="I40" s="423">
        <f t="shared" si="25"/>
        <v>0</v>
      </c>
      <c r="J40" s="423">
        <f t="shared" si="26"/>
        <v>0</v>
      </c>
      <c r="K40" s="423">
        <f t="shared" si="27"/>
        <v>0</v>
      </c>
      <c r="L40" s="423">
        <f t="shared" si="28"/>
        <v>0</v>
      </c>
      <c r="M40" s="423">
        <f t="shared" si="29"/>
        <v>0</v>
      </c>
      <c r="N40" s="423">
        <f t="shared" si="30"/>
        <v>0</v>
      </c>
      <c r="O40" s="423">
        <f t="shared" si="31"/>
        <v>0</v>
      </c>
      <c r="P40" s="423">
        <f t="shared" si="32"/>
        <v>0</v>
      </c>
      <c r="Q40" s="423">
        <f t="shared" si="33"/>
        <v>0</v>
      </c>
      <c r="R40" s="423">
        <f t="shared" si="34"/>
        <v>0</v>
      </c>
      <c r="S40" s="423">
        <f t="shared" si="35"/>
        <v>0</v>
      </c>
      <c r="T40" s="449">
        <f t="shared" si="36"/>
        <v>0</v>
      </c>
      <c r="U40" s="449">
        <f t="shared" si="37"/>
        <v>0</v>
      </c>
      <c r="V40" s="449">
        <f t="shared" si="38"/>
        <v>0</v>
      </c>
      <c r="W40" s="449">
        <f t="shared" si="39"/>
        <v>0</v>
      </c>
      <c r="X40" s="448"/>
      <c r="Y40" s="459">
        <f t="shared" si="22"/>
        <v>0</v>
      </c>
      <c r="Z40" s="459">
        <f t="shared" si="22"/>
        <v>0</v>
      </c>
      <c r="AA40" s="459">
        <f t="shared" si="22"/>
        <v>0</v>
      </c>
      <c r="AB40" s="459">
        <f t="shared" si="44"/>
        <v>0</v>
      </c>
      <c r="AC40" s="459">
        <f t="shared" si="44"/>
        <v>0</v>
      </c>
      <c r="AD40" s="459">
        <f t="shared" si="44"/>
        <v>0</v>
      </c>
      <c r="AE40" s="459">
        <f t="shared" si="44"/>
        <v>0</v>
      </c>
      <c r="AF40" s="459">
        <f t="shared" si="44"/>
        <v>0</v>
      </c>
      <c r="AG40" s="459">
        <f t="shared" si="44"/>
        <v>0</v>
      </c>
      <c r="AH40" s="459">
        <f t="shared" si="44"/>
        <v>0</v>
      </c>
      <c r="AI40" s="459">
        <f t="shared" si="44"/>
        <v>0</v>
      </c>
      <c r="AJ40" s="459">
        <f t="shared" si="44"/>
        <v>0</v>
      </c>
      <c r="AK40" s="459">
        <f t="shared" si="44"/>
        <v>0</v>
      </c>
      <c r="AL40" s="459">
        <f t="shared" si="44"/>
        <v>0</v>
      </c>
      <c r="AM40" s="459">
        <f t="shared" si="44"/>
        <v>0</v>
      </c>
      <c r="AN40" s="459">
        <f t="shared" si="44"/>
        <v>0</v>
      </c>
      <c r="AO40" s="459">
        <f t="shared" si="44"/>
        <v>0</v>
      </c>
      <c r="AP40" s="459">
        <f t="shared" si="44"/>
        <v>0</v>
      </c>
      <c r="AQ40" s="459">
        <f t="shared" si="44"/>
        <v>0</v>
      </c>
      <c r="AR40" s="459">
        <f t="shared" si="44"/>
        <v>0</v>
      </c>
      <c r="AS40" s="459">
        <f t="shared" ref="AB40:BP46" si="45">COUNTIF(AS$2:AS$6,$G40)</f>
        <v>0</v>
      </c>
      <c r="AT40" s="459">
        <f t="shared" si="45"/>
        <v>0</v>
      </c>
      <c r="AU40" s="459">
        <f t="shared" si="45"/>
        <v>0</v>
      </c>
      <c r="AV40" s="459">
        <f t="shared" si="45"/>
        <v>0</v>
      </c>
      <c r="AW40" s="459">
        <f t="shared" si="45"/>
        <v>0</v>
      </c>
      <c r="AX40" s="459">
        <f t="shared" si="45"/>
        <v>0</v>
      </c>
      <c r="AY40" s="459">
        <f t="shared" si="45"/>
        <v>0</v>
      </c>
      <c r="AZ40" s="459">
        <f t="shared" si="45"/>
        <v>0</v>
      </c>
      <c r="BA40" s="459">
        <f t="shared" si="45"/>
        <v>0</v>
      </c>
      <c r="BB40" s="459">
        <f t="shared" si="45"/>
        <v>0</v>
      </c>
      <c r="BC40" s="459">
        <f t="shared" si="45"/>
        <v>0</v>
      </c>
      <c r="BD40" s="459">
        <f t="shared" si="45"/>
        <v>0</v>
      </c>
      <c r="BE40" s="459">
        <f t="shared" si="45"/>
        <v>0</v>
      </c>
      <c r="BF40" s="459">
        <f t="shared" si="45"/>
        <v>0</v>
      </c>
      <c r="BG40" s="459">
        <f t="shared" si="45"/>
        <v>0</v>
      </c>
      <c r="BH40" s="459">
        <f t="shared" si="45"/>
        <v>0</v>
      </c>
      <c r="BI40" s="459">
        <f t="shared" si="45"/>
        <v>0</v>
      </c>
      <c r="BJ40" s="459">
        <f t="shared" si="45"/>
        <v>0</v>
      </c>
      <c r="BK40" s="459">
        <f t="shared" si="45"/>
        <v>0</v>
      </c>
      <c r="BL40" s="459">
        <f t="shared" si="45"/>
        <v>0</v>
      </c>
      <c r="BM40" s="459">
        <f t="shared" si="45"/>
        <v>0</v>
      </c>
      <c r="BN40" s="459">
        <f t="shared" si="45"/>
        <v>0</v>
      </c>
      <c r="BO40" s="459">
        <f t="shared" si="45"/>
        <v>0</v>
      </c>
      <c r="BP40" s="459">
        <f t="shared" si="45"/>
        <v>0</v>
      </c>
      <c r="BQ40" s="459">
        <f t="shared" si="42"/>
        <v>0</v>
      </c>
      <c r="BR40" s="459">
        <f t="shared" si="42"/>
        <v>0</v>
      </c>
      <c r="BS40" s="459">
        <f t="shared" si="42"/>
        <v>0</v>
      </c>
      <c r="BT40" s="459">
        <f t="shared" si="42"/>
        <v>0</v>
      </c>
      <c r="BU40" s="459">
        <f t="shared" si="42"/>
        <v>0</v>
      </c>
      <c r="BV40" s="459">
        <f t="shared" si="42"/>
        <v>0</v>
      </c>
      <c r="BW40" s="459">
        <f t="shared" si="42"/>
        <v>0</v>
      </c>
      <c r="BX40" s="459">
        <f t="shared" si="42"/>
        <v>0</v>
      </c>
      <c r="BY40" s="459">
        <f t="shared" si="42"/>
        <v>0</v>
      </c>
      <c r="BZ40" s="459">
        <f t="shared" si="42"/>
        <v>0</v>
      </c>
      <c r="CA40" s="459">
        <f t="shared" si="42"/>
        <v>0</v>
      </c>
    </row>
    <row r="41" spans="1:79" x14ac:dyDescent="0.25">
      <c r="A41" s="438">
        <v>33</v>
      </c>
      <c r="B41" s="456">
        <f t="shared" si="18"/>
        <v>3.3000000000000002E-2</v>
      </c>
      <c r="C41" s="456" t="str">
        <f t="shared" si="19"/>
        <v xml:space="preserve"> </v>
      </c>
      <c r="D41" s="438" t="str">
        <f t="shared" si="20"/>
        <v xml:space="preserve"> </v>
      </c>
      <c r="E41" s="457" t="str">
        <f t="shared" si="21"/>
        <v xml:space="preserve"> </v>
      </c>
      <c r="F41" s="458" t="s">
        <v>464</v>
      </c>
      <c r="G41" s="423" t="s">
        <v>465</v>
      </c>
      <c r="H41" s="423">
        <f t="shared" si="24"/>
        <v>0</v>
      </c>
      <c r="I41" s="423">
        <f t="shared" si="25"/>
        <v>0</v>
      </c>
      <c r="J41" s="423">
        <f t="shared" si="26"/>
        <v>0</v>
      </c>
      <c r="K41" s="423">
        <f t="shared" si="27"/>
        <v>0</v>
      </c>
      <c r="L41" s="423">
        <f t="shared" si="28"/>
        <v>0</v>
      </c>
      <c r="M41" s="423">
        <f t="shared" si="29"/>
        <v>0</v>
      </c>
      <c r="N41" s="423">
        <f t="shared" si="30"/>
        <v>0</v>
      </c>
      <c r="O41" s="423">
        <f t="shared" si="31"/>
        <v>0</v>
      </c>
      <c r="P41" s="423">
        <f t="shared" si="32"/>
        <v>0</v>
      </c>
      <c r="Q41" s="423">
        <f t="shared" si="33"/>
        <v>0</v>
      </c>
      <c r="R41" s="423">
        <f t="shared" si="34"/>
        <v>0</v>
      </c>
      <c r="S41" s="423">
        <f t="shared" si="35"/>
        <v>0</v>
      </c>
      <c r="T41" s="449">
        <f t="shared" si="36"/>
        <v>0</v>
      </c>
      <c r="U41" s="449">
        <f t="shared" si="37"/>
        <v>0</v>
      </c>
      <c r="V41" s="449">
        <f t="shared" si="38"/>
        <v>0</v>
      </c>
      <c r="W41" s="449">
        <f t="shared" si="39"/>
        <v>0</v>
      </c>
      <c r="X41" s="448"/>
      <c r="Y41" s="459">
        <f t="shared" si="22"/>
        <v>0</v>
      </c>
      <c r="Z41" s="459">
        <f t="shared" si="22"/>
        <v>0</v>
      </c>
      <c r="AA41" s="459">
        <f t="shared" si="22"/>
        <v>0</v>
      </c>
      <c r="AB41" s="459">
        <f t="shared" si="45"/>
        <v>0</v>
      </c>
      <c r="AC41" s="459">
        <f t="shared" si="45"/>
        <v>0</v>
      </c>
      <c r="AD41" s="459">
        <f t="shared" si="45"/>
        <v>0</v>
      </c>
      <c r="AE41" s="459">
        <f t="shared" si="45"/>
        <v>0</v>
      </c>
      <c r="AF41" s="459">
        <f t="shared" si="45"/>
        <v>0</v>
      </c>
      <c r="AG41" s="459">
        <f t="shared" si="45"/>
        <v>0</v>
      </c>
      <c r="AH41" s="459">
        <f t="shared" si="45"/>
        <v>0</v>
      </c>
      <c r="AI41" s="459">
        <f t="shared" si="45"/>
        <v>0</v>
      </c>
      <c r="AJ41" s="459">
        <f t="shared" si="45"/>
        <v>0</v>
      </c>
      <c r="AK41" s="459">
        <f t="shared" si="45"/>
        <v>0</v>
      </c>
      <c r="AL41" s="459">
        <f t="shared" si="45"/>
        <v>0</v>
      </c>
      <c r="AM41" s="459">
        <f t="shared" si="45"/>
        <v>0</v>
      </c>
      <c r="AN41" s="459">
        <f t="shared" si="45"/>
        <v>0</v>
      </c>
      <c r="AO41" s="459">
        <f t="shared" si="45"/>
        <v>0</v>
      </c>
      <c r="AP41" s="459">
        <f t="shared" si="45"/>
        <v>0</v>
      </c>
      <c r="AQ41" s="459">
        <f t="shared" si="45"/>
        <v>0</v>
      </c>
      <c r="AR41" s="459">
        <f t="shared" si="45"/>
        <v>0</v>
      </c>
      <c r="AS41" s="459">
        <f t="shared" si="45"/>
        <v>0</v>
      </c>
      <c r="AT41" s="459">
        <f t="shared" si="45"/>
        <v>0</v>
      </c>
      <c r="AU41" s="459">
        <f t="shared" si="45"/>
        <v>0</v>
      </c>
      <c r="AV41" s="459">
        <f t="shared" si="45"/>
        <v>0</v>
      </c>
      <c r="AW41" s="459">
        <f t="shared" si="45"/>
        <v>0</v>
      </c>
      <c r="AX41" s="459">
        <f t="shared" si="45"/>
        <v>0</v>
      </c>
      <c r="AY41" s="459">
        <f t="shared" si="45"/>
        <v>0</v>
      </c>
      <c r="AZ41" s="459">
        <f t="shared" si="45"/>
        <v>0</v>
      </c>
      <c r="BA41" s="459">
        <f t="shared" si="45"/>
        <v>0</v>
      </c>
      <c r="BB41" s="459">
        <f t="shared" si="45"/>
        <v>0</v>
      </c>
      <c r="BC41" s="459">
        <f t="shared" si="45"/>
        <v>0</v>
      </c>
      <c r="BD41" s="459">
        <f t="shared" si="45"/>
        <v>0</v>
      </c>
      <c r="BE41" s="459">
        <f t="shared" si="45"/>
        <v>0</v>
      </c>
      <c r="BF41" s="459">
        <f t="shared" si="45"/>
        <v>0</v>
      </c>
      <c r="BG41" s="459">
        <f t="shared" si="45"/>
        <v>0</v>
      </c>
      <c r="BH41" s="459">
        <f t="shared" si="45"/>
        <v>0</v>
      </c>
      <c r="BI41" s="459">
        <f t="shared" si="45"/>
        <v>0</v>
      </c>
      <c r="BJ41" s="459">
        <f t="shared" si="45"/>
        <v>0</v>
      </c>
      <c r="BK41" s="459">
        <f t="shared" si="45"/>
        <v>0</v>
      </c>
      <c r="BL41" s="459">
        <f t="shared" si="45"/>
        <v>0</v>
      </c>
      <c r="BM41" s="459">
        <f t="shared" si="45"/>
        <v>0</v>
      </c>
      <c r="BN41" s="459">
        <f t="shared" si="45"/>
        <v>0</v>
      </c>
      <c r="BO41" s="459">
        <f t="shared" si="45"/>
        <v>0</v>
      </c>
      <c r="BP41" s="459">
        <f t="shared" si="45"/>
        <v>0</v>
      </c>
      <c r="BQ41" s="459">
        <f t="shared" ref="BQ41:CA56" si="46">COUNTIF(BQ$2:BQ$6,$G41)</f>
        <v>0</v>
      </c>
      <c r="BR41" s="459">
        <f t="shared" si="46"/>
        <v>0</v>
      </c>
      <c r="BS41" s="459">
        <f t="shared" si="46"/>
        <v>0</v>
      </c>
      <c r="BT41" s="459">
        <f t="shared" si="46"/>
        <v>0</v>
      </c>
      <c r="BU41" s="459">
        <f t="shared" si="46"/>
        <v>0</v>
      </c>
      <c r="BV41" s="459">
        <f t="shared" si="46"/>
        <v>0</v>
      </c>
      <c r="BW41" s="459">
        <f t="shared" si="46"/>
        <v>0</v>
      </c>
      <c r="BX41" s="459">
        <f t="shared" si="46"/>
        <v>0</v>
      </c>
      <c r="BY41" s="459">
        <f t="shared" si="46"/>
        <v>0</v>
      </c>
      <c r="BZ41" s="459">
        <f t="shared" si="46"/>
        <v>0</v>
      </c>
      <c r="CA41" s="459">
        <f t="shared" si="46"/>
        <v>0</v>
      </c>
    </row>
    <row r="42" spans="1:79" x14ac:dyDescent="0.25">
      <c r="A42" s="438">
        <v>34</v>
      </c>
      <c r="B42" s="456">
        <f t="shared" si="18"/>
        <v>3.4000000000000002E-2</v>
      </c>
      <c r="C42" s="456" t="str">
        <f t="shared" si="19"/>
        <v xml:space="preserve"> </v>
      </c>
      <c r="D42" s="438" t="str">
        <f t="shared" si="20"/>
        <v xml:space="preserve"> </v>
      </c>
      <c r="E42" s="457" t="str">
        <f t="shared" si="21"/>
        <v xml:space="preserve"> </v>
      </c>
      <c r="F42" s="458" t="s">
        <v>466</v>
      </c>
      <c r="G42" s="423" t="s">
        <v>467</v>
      </c>
      <c r="H42" s="423">
        <f t="shared" si="24"/>
        <v>0</v>
      </c>
      <c r="I42" s="423">
        <f t="shared" si="25"/>
        <v>0</v>
      </c>
      <c r="J42" s="423">
        <f t="shared" si="26"/>
        <v>0</v>
      </c>
      <c r="K42" s="423">
        <f t="shared" si="27"/>
        <v>0</v>
      </c>
      <c r="L42" s="423">
        <f t="shared" si="28"/>
        <v>0</v>
      </c>
      <c r="M42" s="423">
        <f t="shared" si="29"/>
        <v>0</v>
      </c>
      <c r="N42" s="423">
        <f t="shared" si="30"/>
        <v>0</v>
      </c>
      <c r="O42" s="423">
        <f t="shared" si="31"/>
        <v>0</v>
      </c>
      <c r="P42" s="423">
        <f t="shared" si="32"/>
        <v>0</v>
      </c>
      <c r="Q42" s="423">
        <f t="shared" si="33"/>
        <v>0</v>
      </c>
      <c r="R42" s="423">
        <f t="shared" si="34"/>
        <v>0</v>
      </c>
      <c r="S42" s="423">
        <f t="shared" si="35"/>
        <v>0</v>
      </c>
      <c r="T42" s="449">
        <f t="shared" si="36"/>
        <v>0</v>
      </c>
      <c r="U42" s="449">
        <f t="shared" si="37"/>
        <v>0</v>
      </c>
      <c r="V42" s="449">
        <f t="shared" si="38"/>
        <v>0</v>
      </c>
      <c r="W42" s="449">
        <f t="shared" si="39"/>
        <v>0</v>
      </c>
      <c r="X42" s="448"/>
      <c r="Y42" s="459">
        <f t="shared" ref="Y42:AN73" si="47">COUNTIF(Y$2:Y$6,$G42)</f>
        <v>0</v>
      </c>
      <c r="Z42" s="459">
        <f t="shared" si="47"/>
        <v>0</v>
      </c>
      <c r="AA42" s="459">
        <f t="shared" si="47"/>
        <v>0</v>
      </c>
      <c r="AB42" s="459">
        <f t="shared" si="47"/>
        <v>0</v>
      </c>
      <c r="AC42" s="459">
        <f t="shared" si="47"/>
        <v>0</v>
      </c>
      <c r="AD42" s="459">
        <f t="shared" si="47"/>
        <v>0</v>
      </c>
      <c r="AE42" s="459">
        <f t="shared" si="47"/>
        <v>0</v>
      </c>
      <c r="AF42" s="459">
        <f t="shared" si="47"/>
        <v>0</v>
      </c>
      <c r="AG42" s="459">
        <f t="shared" si="47"/>
        <v>0</v>
      </c>
      <c r="AH42" s="459">
        <f t="shared" si="47"/>
        <v>0</v>
      </c>
      <c r="AI42" s="459">
        <f t="shared" si="47"/>
        <v>0</v>
      </c>
      <c r="AJ42" s="459">
        <f t="shared" si="47"/>
        <v>0</v>
      </c>
      <c r="AK42" s="459">
        <f t="shared" si="47"/>
        <v>0</v>
      </c>
      <c r="AL42" s="459">
        <f t="shared" si="47"/>
        <v>0</v>
      </c>
      <c r="AM42" s="459">
        <f t="shared" si="47"/>
        <v>0</v>
      </c>
      <c r="AN42" s="459">
        <f t="shared" si="47"/>
        <v>0</v>
      </c>
      <c r="AO42" s="459">
        <f t="shared" si="45"/>
        <v>0</v>
      </c>
      <c r="AP42" s="459">
        <f t="shared" si="45"/>
        <v>0</v>
      </c>
      <c r="AQ42" s="459">
        <f t="shared" si="45"/>
        <v>0</v>
      </c>
      <c r="AR42" s="459">
        <f t="shared" si="45"/>
        <v>0</v>
      </c>
      <c r="AS42" s="459">
        <f t="shared" si="45"/>
        <v>0</v>
      </c>
      <c r="AT42" s="459">
        <f t="shared" si="45"/>
        <v>0</v>
      </c>
      <c r="AU42" s="459">
        <f t="shared" si="45"/>
        <v>0</v>
      </c>
      <c r="AV42" s="459">
        <f t="shared" si="45"/>
        <v>0</v>
      </c>
      <c r="AW42" s="459">
        <f t="shared" si="45"/>
        <v>0</v>
      </c>
      <c r="AX42" s="459">
        <f t="shared" si="45"/>
        <v>0</v>
      </c>
      <c r="AY42" s="459">
        <f t="shared" si="45"/>
        <v>0</v>
      </c>
      <c r="AZ42" s="459">
        <f t="shared" si="45"/>
        <v>0</v>
      </c>
      <c r="BA42" s="459">
        <f t="shared" si="45"/>
        <v>0</v>
      </c>
      <c r="BB42" s="459">
        <f t="shared" si="45"/>
        <v>0</v>
      </c>
      <c r="BC42" s="459">
        <f t="shared" si="45"/>
        <v>0</v>
      </c>
      <c r="BD42" s="459">
        <f t="shared" si="45"/>
        <v>0</v>
      </c>
      <c r="BE42" s="459">
        <f t="shared" si="45"/>
        <v>0</v>
      </c>
      <c r="BF42" s="459">
        <f t="shared" si="45"/>
        <v>0</v>
      </c>
      <c r="BG42" s="459">
        <f t="shared" si="45"/>
        <v>0</v>
      </c>
      <c r="BH42" s="459">
        <f t="shared" si="45"/>
        <v>0</v>
      </c>
      <c r="BI42" s="459">
        <f t="shared" si="45"/>
        <v>0</v>
      </c>
      <c r="BJ42" s="459">
        <f t="shared" si="45"/>
        <v>0</v>
      </c>
      <c r="BK42" s="459">
        <f t="shared" si="45"/>
        <v>0</v>
      </c>
      <c r="BL42" s="459">
        <f t="shared" si="45"/>
        <v>0</v>
      </c>
      <c r="BM42" s="459">
        <f t="shared" si="45"/>
        <v>0</v>
      </c>
      <c r="BN42" s="459">
        <f t="shared" si="45"/>
        <v>0</v>
      </c>
      <c r="BO42" s="459">
        <f t="shared" si="45"/>
        <v>0</v>
      </c>
      <c r="BP42" s="459">
        <f t="shared" si="45"/>
        <v>0</v>
      </c>
      <c r="BQ42" s="459">
        <f t="shared" si="46"/>
        <v>0</v>
      </c>
      <c r="BR42" s="459">
        <f t="shared" si="46"/>
        <v>0</v>
      </c>
      <c r="BS42" s="459">
        <f t="shared" si="46"/>
        <v>0</v>
      </c>
      <c r="BT42" s="459">
        <f t="shared" si="46"/>
        <v>0</v>
      </c>
      <c r="BU42" s="459">
        <f t="shared" si="46"/>
        <v>0</v>
      </c>
      <c r="BV42" s="459">
        <f t="shared" si="46"/>
        <v>0</v>
      </c>
      <c r="BW42" s="459">
        <f t="shared" si="46"/>
        <v>0</v>
      </c>
      <c r="BX42" s="459">
        <f t="shared" si="46"/>
        <v>0</v>
      </c>
      <c r="BY42" s="459">
        <f t="shared" si="46"/>
        <v>0</v>
      </c>
      <c r="BZ42" s="459">
        <f t="shared" si="46"/>
        <v>0</v>
      </c>
      <c r="CA42" s="459">
        <f t="shared" si="46"/>
        <v>0</v>
      </c>
    </row>
    <row r="43" spans="1:79" x14ac:dyDescent="0.25">
      <c r="A43" s="438">
        <v>35</v>
      </c>
      <c r="B43" s="456">
        <f t="shared" si="18"/>
        <v>3.5000000000000003E-2</v>
      </c>
      <c r="C43" s="456" t="str">
        <f t="shared" si="19"/>
        <v xml:space="preserve"> </v>
      </c>
      <c r="D43" s="438" t="str">
        <f t="shared" si="20"/>
        <v xml:space="preserve"> </v>
      </c>
      <c r="E43" s="457" t="str">
        <f t="shared" si="21"/>
        <v xml:space="preserve"> </v>
      </c>
      <c r="F43" s="458" t="s">
        <v>468</v>
      </c>
      <c r="G43" s="423" t="s">
        <v>328</v>
      </c>
      <c r="H43" s="423">
        <f t="shared" si="24"/>
        <v>0</v>
      </c>
      <c r="I43" s="423">
        <f t="shared" si="25"/>
        <v>0</v>
      </c>
      <c r="J43" s="423">
        <f t="shared" si="26"/>
        <v>0</v>
      </c>
      <c r="K43" s="423">
        <f t="shared" si="27"/>
        <v>0</v>
      </c>
      <c r="L43" s="423">
        <f t="shared" si="28"/>
        <v>0</v>
      </c>
      <c r="M43" s="423">
        <f t="shared" si="29"/>
        <v>0</v>
      </c>
      <c r="N43" s="423">
        <f t="shared" si="30"/>
        <v>0</v>
      </c>
      <c r="O43" s="423">
        <f t="shared" si="31"/>
        <v>0</v>
      </c>
      <c r="P43" s="423">
        <f t="shared" si="32"/>
        <v>0</v>
      </c>
      <c r="Q43" s="423">
        <f t="shared" si="33"/>
        <v>0</v>
      </c>
      <c r="R43" s="423">
        <f t="shared" si="34"/>
        <v>0</v>
      </c>
      <c r="S43" s="423">
        <f t="shared" si="35"/>
        <v>0</v>
      </c>
      <c r="T43" s="449">
        <f t="shared" si="36"/>
        <v>0</v>
      </c>
      <c r="U43" s="449">
        <f t="shared" si="37"/>
        <v>0</v>
      </c>
      <c r="V43" s="449">
        <f t="shared" si="38"/>
        <v>0</v>
      </c>
      <c r="W43" s="449">
        <f t="shared" si="39"/>
        <v>0</v>
      </c>
      <c r="X43" s="448"/>
      <c r="Y43" s="459">
        <f t="shared" si="47"/>
        <v>0</v>
      </c>
      <c r="Z43" s="459">
        <f t="shared" si="47"/>
        <v>0</v>
      </c>
      <c r="AA43" s="459">
        <f t="shared" si="47"/>
        <v>0</v>
      </c>
      <c r="AB43" s="459">
        <f t="shared" si="45"/>
        <v>0</v>
      </c>
      <c r="AC43" s="459">
        <f t="shared" si="45"/>
        <v>0</v>
      </c>
      <c r="AD43" s="459">
        <f t="shared" si="45"/>
        <v>0</v>
      </c>
      <c r="AE43" s="459">
        <f t="shared" si="45"/>
        <v>0</v>
      </c>
      <c r="AF43" s="459">
        <f t="shared" si="45"/>
        <v>0</v>
      </c>
      <c r="AG43" s="459">
        <f t="shared" si="45"/>
        <v>0</v>
      </c>
      <c r="AH43" s="459">
        <f t="shared" si="45"/>
        <v>0</v>
      </c>
      <c r="AI43" s="459">
        <f t="shared" si="45"/>
        <v>0</v>
      </c>
      <c r="AJ43" s="459">
        <f t="shared" si="45"/>
        <v>0</v>
      </c>
      <c r="AK43" s="459">
        <f t="shared" si="45"/>
        <v>0</v>
      </c>
      <c r="AL43" s="459">
        <f t="shared" si="45"/>
        <v>0</v>
      </c>
      <c r="AM43" s="459">
        <f t="shared" si="45"/>
        <v>0</v>
      </c>
      <c r="AN43" s="459">
        <f t="shared" si="45"/>
        <v>0</v>
      </c>
      <c r="AO43" s="459">
        <f t="shared" si="45"/>
        <v>0</v>
      </c>
      <c r="AP43" s="459">
        <f t="shared" si="45"/>
        <v>0</v>
      </c>
      <c r="AQ43" s="459">
        <f t="shared" si="45"/>
        <v>0</v>
      </c>
      <c r="AR43" s="459">
        <f t="shared" si="45"/>
        <v>0</v>
      </c>
      <c r="AS43" s="459">
        <f t="shared" si="45"/>
        <v>0</v>
      </c>
      <c r="AT43" s="459">
        <f t="shared" si="45"/>
        <v>0</v>
      </c>
      <c r="AU43" s="459">
        <f t="shared" si="45"/>
        <v>0</v>
      </c>
      <c r="AV43" s="459">
        <f t="shared" si="45"/>
        <v>0</v>
      </c>
      <c r="AW43" s="459">
        <f t="shared" si="45"/>
        <v>0</v>
      </c>
      <c r="AX43" s="459">
        <f t="shared" si="45"/>
        <v>0</v>
      </c>
      <c r="AY43" s="459">
        <f t="shared" si="45"/>
        <v>0</v>
      </c>
      <c r="AZ43" s="459">
        <f t="shared" si="45"/>
        <v>0</v>
      </c>
      <c r="BA43" s="459">
        <f t="shared" si="45"/>
        <v>0</v>
      </c>
      <c r="BB43" s="459">
        <f t="shared" si="45"/>
        <v>0</v>
      </c>
      <c r="BC43" s="459">
        <f t="shared" si="45"/>
        <v>0</v>
      </c>
      <c r="BD43" s="459">
        <f t="shared" si="45"/>
        <v>0</v>
      </c>
      <c r="BE43" s="459">
        <f t="shared" si="45"/>
        <v>0</v>
      </c>
      <c r="BF43" s="459">
        <f t="shared" si="45"/>
        <v>0</v>
      </c>
      <c r="BG43" s="459">
        <f t="shared" si="45"/>
        <v>0</v>
      </c>
      <c r="BH43" s="459">
        <f t="shared" si="45"/>
        <v>0</v>
      </c>
      <c r="BI43" s="459">
        <f t="shared" si="45"/>
        <v>0</v>
      </c>
      <c r="BJ43" s="459">
        <f t="shared" si="45"/>
        <v>0</v>
      </c>
      <c r="BK43" s="459">
        <f t="shared" si="45"/>
        <v>0</v>
      </c>
      <c r="BL43" s="459">
        <f t="shared" si="45"/>
        <v>0</v>
      </c>
      <c r="BM43" s="459">
        <f t="shared" si="45"/>
        <v>0</v>
      </c>
      <c r="BN43" s="459">
        <f t="shared" si="45"/>
        <v>0</v>
      </c>
      <c r="BO43" s="459">
        <f t="shared" si="45"/>
        <v>0</v>
      </c>
      <c r="BP43" s="459">
        <f t="shared" si="45"/>
        <v>0</v>
      </c>
      <c r="BQ43" s="459">
        <f t="shared" si="46"/>
        <v>0</v>
      </c>
      <c r="BR43" s="459">
        <f t="shared" si="46"/>
        <v>0</v>
      </c>
      <c r="BS43" s="459">
        <f t="shared" si="46"/>
        <v>0</v>
      </c>
      <c r="BT43" s="459">
        <f t="shared" si="46"/>
        <v>0</v>
      </c>
      <c r="BU43" s="459">
        <f t="shared" si="46"/>
        <v>0</v>
      </c>
      <c r="BV43" s="459">
        <f t="shared" si="46"/>
        <v>0</v>
      </c>
      <c r="BW43" s="459">
        <f t="shared" si="46"/>
        <v>0</v>
      </c>
      <c r="BX43" s="459">
        <f t="shared" si="46"/>
        <v>0</v>
      </c>
      <c r="BY43" s="459">
        <f t="shared" si="46"/>
        <v>0</v>
      </c>
      <c r="BZ43" s="459">
        <f t="shared" si="46"/>
        <v>0</v>
      </c>
      <c r="CA43" s="459">
        <f t="shared" si="46"/>
        <v>0</v>
      </c>
    </row>
    <row r="44" spans="1:79" x14ac:dyDescent="0.25">
      <c r="A44" s="438">
        <v>36</v>
      </c>
      <c r="B44" s="456">
        <f t="shared" si="18"/>
        <v>3.5999999999999997E-2</v>
      </c>
      <c r="C44" s="456" t="str">
        <f t="shared" si="19"/>
        <v xml:space="preserve"> </v>
      </c>
      <c r="D44" s="438" t="str">
        <f t="shared" si="20"/>
        <v xml:space="preserve"> </v>
      </c>
      <c r="E44" s="457" t="str">
        <f t="shared" si="21"/>
        <v xml:space="preserve"> </v>
      </c>
      <c r="F44" s="458" t="s">
        <v>469</v>
      </c>
      <c r="G44" s="423" t="s">
        <v>95</v>
      </c>
      <c r="H44" s="423">
        <f t="shared" si="24"/>
        <v>0</v>
      </c>
      <c r="I44" s="423">
        <f t="shared" si="25"/>
        <v>0</v>
      </c>
      <c r="J44" s="423">
        <f t="shared" si="26"/>
        <v>0</v>
      </c>
      <c r="K44" s="423">
        <f t="shared" si="27"/>
        <v>0</v>
      </c>
      <c r="L44" s="423">
        <f t="shared" si="28"/>
        <v>0</v>
      </c>
      <c r="M44" s="423">
        <f t="shared" si="29"/>
        <v>0</v>
      </c>
      <c r="N44" s="423">
        <f t="shared" si="30"/>
        <v>0</v>
      </c>
      <c r="O44" s="423">
        <f t="shared" si="31"/>
        <v>0</v>
      </c>
      <c r="P44" s="423">
        <f t="shared" si="32"/>
        <v>0</v>
      </c>
      <c r="Q44" s="423">
        <f t="shared" si="33"/>
        <v>0</v>
      </c>
      <c r="R44" s="423">
        <f t="shared" si="34"/>
        <v>0</v>
      </c>
      <c r="S44" s="423">
        <f t="shared" si="35"/>
        <v>0</v>
      </c>
      <c r="T44" s="449">
        <f t="shared" si="36"/>
        <v>0</v>
      </c>
      <c r="U44" s="449">
        <f t="shared" si="37"/>
        <v>0</v>
      </c>
      <c r="V44" s="449">
        <f t="shared" si="38"/>
        <v>0</v>
      </c>
      <c r="W44" s="449">
        <f t="shared" si="39"/>
        <v>0</v>
      </c>
      <c r="X44" s="448"/>
      <c r="Y44" s="459">
        <f t="shared" si="47"/>
        <v>0</v>
      </c>
      <c r="Z44" s="459">
        <f t="shared" si="47"/>
        <v>0</v>
      </c>
      <c r="AA44" s="459">
        <f t="shared" si="47"/>
        <v>0</v>
      </c>
      <c r="AB44" s="459">
        <f t="shared" si="45"/>
        <v>0</v>
      </c>
      <c r="AC44" s="459">
        <f t="shared" si="45"/>
        <v>0</v>
      </c>
      <c r="AD44" s="459">
        <f t="shared" si="45"/>
        <v>0</v>
      </c>
      <c r="AE44" s="459">
        <f t="shared" si="45"/>
        <v>0</v>
      </c>
      <c r="AF44" s="459">
        <f t="shared" si="45"/>
        <v>0</v>
      </c>
      <c r="AG44" s="459">
        <f t="shared" si="45"/>
        <v>0</v>
      </c>
      <c r="AH44" s="459">
        <f t="shared" si="45"/>
        <v>0</v>
      </c>
      <c r="AI44" s="459">
        <f t="shared" si="45"/>
        <v>0</v>
      </c>
      <c r="AJ44" s="459">
        <f t="shared" si="45"/>
        <v>0</v>
      </c>
      <c r="AK44" s="459">
        <f t="shared" si="45"/>
        <v>0</v>
      </c>
      <c r="AL44" s="459">
        <f t="shared" si="45"/>
        <v>0</v>
      </c>
      <c r="AM44" s="459">
        <f t="shared" si="45"/>
        <v>0</v>
      </c>
      <c r="AN44" s="459">
        <f t="shared" si="45"/>
        <v>0</v>
      </c>
      <c r="AO44" s="459">
        <f t="shared" si="45"/>
        <v>0</v>
      </c>
      <c r="AP44" s="459">
        <f t="shared" si="45"/>
        <v>0</v>
      </c>
      <c r="AQ44" s="459">
        <f t="shared" si="45"/>
        <v>0</v>
      </c>
      <c r="AR44" s="459">
        <f t="shared" si="45"/>
        <v>0</v>
      </c>
      <c r="AS44" s="459">
        <f t="shared" si="45"/>
        <v>0</v>
      </c>
      <c r="AT44" s="459">
        <f t="shared" si="45"/>
        <v>0</v>
      </c>
      <c r="AU44" s="459">
        <f t="shared" si="45"/>
        <v>0</v>
      </c>
      <c r="AV44" s="459">
        <f t="shared" si="45"/>
        <v>0</v>
      </c>
      <c r="AW44" s="459">
        <f t="shared" si="45"/>
        <v>0</v>
      </c>
      <c r="AX44" s="459">
        <f t="shared" si="45"/>
        <v>0</v>
      </c>
      <c r="AY44" s="459">
        <f t="shared" si="45"/>
        <v>0</v>
      </c>
      <c r="AZ44" s="459">
        <f t="shared" si="45"/>
        <v>0</v>
      </c>
      <c r="BA44" s="459">
        <f t="shared" si="45"/>
        <v>0</v>
      </c>
      <c r="BB44" s="459">
        <f t="shared" si="45"/>
        <v>0</v>
      </c>
      <c r="BC44" s="459">
        <f t="shared" si="45"/>
        <v>0</v>
      </c>
      <c r="BD44" s="459">
        <f t="shared" si="45"/>
        <v>0</v>
      </c>
      <c r="BE44" s="459">
        <f t="shared" si="45"/>
        <v>0</v>
      </c>
      <c r="BF44" s="459">
        <f t="shared" si="45"/>
        <v>0</v>
      </c>
      <c r="BG44" s="459">
        <f t="shared" si="45"/>
        <v>0</v>
      </c>
      <c r="BH44" s="459">
        <f t="shared" si="45"/>
        <v>0</v>
      </c>
      <c r="BI44" s="459">
        <f t="shared" si="45"/>
        <v>0</v>
      </c>
      <c r="BJ44" s="459">
        <f t="shared" si="45"/>
        <v>0</v>
      </c>
      <c r="BK44" s="459">
        <f t="shared" si="45"/>
        <v>0</v>
      </c>
      <c r="BL44" s="459">
        <f t="shared" si="45"/>
        <v>0</v>
      </c>
      <c r="BM44" s="459">
        <f t="shared" si="45"/>
        <v>0</v>
      </c>
      <c r="BN44" s="459">
        <f t="shared" si="45"/>
        <v>0</v>
      </c>
      <c r="BO44" s="459">
        <f t="shared" si="45"/>
        <v>0</v>
      </c>
      <c r="BP44" s="459">
        <f t="shared" si="45"/>
        <v>0</v>
      </c>
      <c r="BQ44" s="459">
        <f t="shared" si="46"/>
        <v>0</v>
      </c>
      <c r="BR44" s="459">
        <f t="shared" si="46"/>
        <v>0</v>
      </c>
      <c r="BS44" s="459">
        <f t="shared" si="46"/>
        <v>0</v>
      </c>
      <c r="BT44" s="459">
        <f t="shared" si="46"/>
        <v>0</v>
      </c>
      <c r="BU44" s="459">
        <f t="shared" si="46"/>
        <v>0</v>
      </c>
      <c r="BV44" s="459">
        <f t="shared" si="46"/>
        <v>0</v>
      </c>
      <c r="BW44" s="459">
        <f t="shared" si="46"/>
        <v>0</v>
      </c>
      <c r="BX44" s="459">
        <f t="shared" si="46"/>
        <v>0</v>
      </c>
      <c r="BY44" s="459">
        <f t="shared" si="46"/>
        <v>0</v>
      </c>
      <c r="BZ44" s="459">
        <f t="shared" si="46"/>
        <v>0</v>
      </c>
      <c r="CA44" s="459">
        <f t="shared" si="46"/>
        <v>0</v>
      </c>
    </row>
    <row r="45" spans="1:79" x14ac:dyDescent="0.25">
      <c r="A45" s="438">
        <v>37</v>
      </c>
      <c r="B45" s="456">
        <f t="shared" si="18"/>
        <v>3.6999999999999998E-2</v>
      </c>
      <c r="C45" s="456" t="str">
        <f t="shared" si="19"/>
        <v xml:space="preserve"> </v>
      </c>
      <c r="D45" s="438" t="str">
        <f t="shared" si="20"/>
        <v xml:space="preserve"> </v>
      </c>
      <c r="E45" s="457" t="str">
        <f t="shared" si="21"/>
        <v xml:space="preserve"> </v>
      </c>
      <c r="F45" s="458" t="s">
        <v>470</v>
      </c>
      <c r="G45" s="423" t="s">
        <v>285</v>
      </c>
      <c r="H45" s="423">
        <f t="shared" si="24"/>
        <v>0</v>
      </c>
      <c r="I45" s="423">
        <f t="shared" si="25"/>
        <v>0</v>
      </c>
      <c r="J45" s="423">
        <f t="shared" si="26"/>
        <v>0</v>
      </c>
      <c r="K45" s="423">
        <f t="shared" si="27"/>
        <v>0</v>
      </c>
      <c r="L45" s="423">
        <f t="shared" si="28"/>
        <v>0</v>
      </c>
      <c r="M45" s="423">
        <f t="shared" si="29"/>
        <v>0</v>
      </c>
      <c r="N45" s="423">
        <f t="shared" si="30"/>
        <v>0</v>
      </c>
      <c r="O45" s="423">
        <f t="shared" si="31"/>
        <v>0</v>
      </c>
      <c r="P45" s="423">
        <f t="shared" si="32"/>
        <v>0</v>
      </c>
      <c r="Q45" s="423">
        <f t="shared" si="33"/>
        <v>0</v>
      </c>
      <c r="R45" s="423">
        <f t="shared" si="34"/>
        <v>0</v>
      </c>
      <c r="S45" s="423">
        <f t="shared" si="35"/>
        <v>0</v>
      </c>
      <c r="T45" s="449">
        <f t="shared" si="36"/>
        <v>0</v>
      </c>
      <c r="U45" s="449">
        <f t="shared" si="37"/>
        <v>0</v>
      </c>
      <c r="V45" s="449">
        <f t="shared" si="38"/>
        <v>0</v>
      </c>
      <c r="W45" s="449">
        <f t="shared" si="39"/>
        <v>0</v>
      </c>
      <c r="X45" s="448"/>
      <c r="Y45" s="459">
        <f t="shared" si="47"/>
        <v>0</v>
      </c>
      <c r="Z45" s="459">
        <f t="shared" si="47"/>
        <v>0</v>
      </c>
      <c r="AA45" s="459">
        <f t="shared" si="47"/>
        <v>0</v>
      </c>
      <c r="AB45" s="459">
        <f t="shared" si="45"/>
        <v>0</v>
      </c>
      <c r="AC45" s="459">
        <f t="shared" si="45"/>
        <v>0</v>
      </c>
      <c r="AD45" s="459">
        <f t="shared" si="45"/>
        <v>0</v>
      </c>
      <c r="AE45" s="459">
        <f t="shared" si="45"/>
        <v>0</v>
      </c>
      <c r="AF45" s="459">
        <f t="shared" si="45"/>
        <v>0</v>
      </c>
      <c r="AG45" s="459">
        <f t="shared" si="45"/>
        <v>0</v>
      </c>
      <c r="AH45" s="459">
        <f t="shared" si="45"/>
        <v>0</v>
      </c>
      <c r="AI45" s="459">
        <f t="shared" si="45"/>
        <v>0</v>
      </c>
      <c r="AJ45" s="459">
        <f t="shared" si="45"/>
        <v>0</v>
      </c>
      <c r="AK45" s="459">
        <f t="shared" si="45"/>
        <v>0</v>
      </c>
      <c r="AL45" s="459">
        <f t="shared" si="45"/>
        <v>0</v>
      </c>
      <c r="AM45" s="459">
        <f t="shared" si="45"/>
        <v>0</v>
      </c>
      <c r="AN45" s="459">
        <f t="shared" si="45"/>
        <v>0</v>
      </c>
      <c r="AO45" s="459">
        <f t="shared" si="45"/>
        <v>0</v>
      </c>
      <c r="AP45" s="459">
        <f t="shared" si="45"/>
        <v>0</v>
      </c>
      <c r="AQ45" s="459">
        <f t="shared" si="45"/>
        <v>0</v>
      </c>
      <c r="AR45" s="459">
        <f t="shared" si="45"/>
        <v>0</v>
      </c>
      <c r="AS45" s="459">
        <f t="shared" si="45"/>
        <v>0</v>
      </c>
      <c r="AT45" s="459">
        <f t="shared" si="45"/>
        <v>0</v>
      </c>
      <c r="AU45" s="459">
        <f t="shared" si="45"/>
        <v>0</v>
      </c>
      <c r="AV45" s="459">
        <f t="shared" si="45"/>
        <v>0</v>
      </c>
      <c r="AW45" s="459">
        <f t="shared" si="45"/>
        <v>0</v>
      </c>
      <c r="AX45" s="459">
        <f t="shared" si="45"/>
        <v>0</v>
      </c>
      <c r="AY45" s="459">
        <f t="shared" si="45"/>
        <v>0</v>
      </c>
      <c r="AZ45" s="459">
        <f t="shared" si="45"/>
        <v>0</v>
      </c>
      <c r="BA45" s="459">
        <f t="shared" si="45"/>
        <v>0</v>
      </c>
      <c r="BB45" s="459">
        <f t="shared" si="45"/>
        <v>0</v>
      </c>
      <c r="BC45" s="459">
        <f t="shared" si="45"/>
        <v>0</v>
      </c>
      <c r="BD45" s="459">
        <f t="shared" si="45"/>
        <v>0</v>
      </c>
      <c r="BE45" s="459">
        <f t="shared" si="45"/>
        <v>0</v>
      </c>
      <c r="BF45" s="459">
        <f t="shared" si="45"/>
        <v>0</v>
      </c>
      <c r="BG45" s="459">
        <f t="shared" si="45"/>
        <v>0</v>
      </c>
      <c r="BH45" s="459">
        <f t="shared" si="45"/>
        <v>0</v>
      </c>
      <c r="BI45" s="459">
        <f t="shared" si="45"/>
        <v>0</v>
      </c>
      <c r="BJ45" s="459">
        <f t="shared" si="45"/>
        <v>0</v>
      </c>
      <c r="BK45" s="459">
        <f t="shared" si="45"/>
        <v>0</v>
      </c>
      <c r="BL45" s="459">
        <f t="shared" si="45"/>
        <v>0</v>
      </c>
      <c r="BM45" s="459">
        <f t="shared" si="45"/>
        <v>0</v>
      </c>
      <c r="BN45" s="459">
        <f t="shared" si="45"/>
        <v>0</v>
      </c>
      <c r="BO45" s="459">
        <f t="shared" si="45"/>
        <v>0</v>
      </c>
      <c r="BP45" s="459">
        <f t="shared" si="45"/>
        <v>0</v>
      </c>
      <c r="BQ45" s="459">
        <f t="shared" si="46"/>
        <v>0</v>
      </c>
      <c r="BR45" s="459">
        <f t="shared" si="46"/>
        <v>0</v>
      </c>
      <c r="BS45" s="459">
        <f t="shared" si="46"/>
        <v>0</v>
      </c>
      <c r="BT45" s="459">
        <f t="shared" si="46"/>
        <v>0</v>
      </c>
      <c r="BU45" s="459">
        <f t="shared" si="46"/>
        <v>0</v>
      </c>
      <c r="BV45" s="459">
        <f t="shared" si="46"/>
        <v>0</v>
      </c>
      <c r="BW45" s="459">
        <f t="shared" si="46"/>
        <v>0</v>
      </c>
      <c r="BX45" s="459">
        <f t="shared" si="46"/>
        <v>0</v>
      </c>
      <c r="BY45" s="459">
        <f t="shared" si="46"/>
        <v>0</v>
      </c>
      <c r="BZ45" s="459">
        <f t="shared" si="46"/>
        <v>0</v>
      </c>
      <c r="CA45" s="459">
        <f t="shared" si="46"/>
        <v>0</v>
      </c>
    </row>
    <row r="46" spans="1:79" x14ac:dyDescent="0.25">
      <c r="A46" s="438">
        <v>38</v>
      </c>
      <c r="B46" s="456">
        <f t="shared" si="18"/>
        <v>3.7999999999999999E-2</v>
      </c>
      <c r="C46" s="456" t="str">
        <f t="shared" si="19"/>
        <v xml:space="preserve"> </v>
      </c>
      <c r="D46" s="438" t="str">
        <f t="shared" si="20"/>
        <v xml:space="preserve"> </v>
      </c>
      <c r="E46" s="457" t="str">
        <f t="shared" si="21"/>
        <v xml:space="preserve"> </v>
      </c>
      <c r="F46" s="458" t="s">
        <v>291</v>
      </c>
      <c r="G46" s="423" t="s">
        <v>66</v>
      </c>
      <c r="H46" s="423">
        <f t="shared" si="24"/>
        <v>0</v>
      </c>
      <c r="I46" s="423">
        <f t="shared" si="25"/>
        <v>0</v>
      </c>
      <c r="J46" s="423">
        <f t="shared" si="26"/>
        <v>0</v>
      </c>
      <c r="K46" s="423">
        <f t="shared" si="27"/>
        <v>0</v>
      </c>
      <c r="L46" s="423">
        <f t="shared" si="28"/>
        <v>0</v>
      </c>
      <c r="M46" s="423">
        <f t="shared" si="29"/>
        <v>0</v>
      </c>
      <c r="N46" s="423">
        <f t="shared" si="30"/>
        <v>0</v>
      </c>
      <c r="O46" s="423">
        <f t="shared" si="31"/>
        <v>0</v>
      </c>
      <c r="P46" s="423">
        <f t="shared" si="32"/>
        <v>0</v>
      </c>
      <c r="Q46" s="423">
        <f t="shared" si="33"/>
        <v>0</v>
      </c>
      <c r="R46" s="423">
        <f t="shared" si="34"/>
        <v>0</v>
      </c>
      <c r="S46" s="423">
        <f t="shared" si="35"/>
        <v>0</v>
      </c>
      <c r="T46" s="449">
        <f t="shared" si="36"/>
        <v>0</v>
      </c>
      <c r="U46" s="449">
        <f t="shared" si="37"/>
        <v>0</v>
      </c>
      <c r="V46" s="449">
        <f t="shared" si="38"/>
        <v>0</v>
      </c>
      <c r="W46" s="449">
        <f t="shared" si="39"/>
        <v>0</v>
      </c>
      <c r="X46" s="448"/>
      <c r="Y46" s="459">
        <f t="shared" si="47"/>
        <v>0</v>
      </c>
      <c r="Z46" s="459">
        <f t="shared" si="47"/>
        <v>0</v>
      </c>
      <c r="AA46" s="459">
        <f t="shared" si="47"/>
        <v>0</v>
      </c>
      <c r="AB46" s="459">
        <f t="shared" si="45"/>
        <v>0</v>
      </c>
      <c r="AC46" s="459">
        <f t="shared" si="45"/>
        <v>0</v>
      </c>
      <c r="AD46" s="459">
        <f t="shared" si="45"/>
        <v>0</v>
      </c>
      <c r="AE46" s="459">
        <f t="shared" si="45"/>
        <v>0</v>
      </c>
      <c r="AF46" s="459">
        <f t="shared" si="45"/>
        <v>0</v>
      </c>
      <c r="AG46" s="459">
        <f t="shared" si="45"/>
        <v>0</v>
      </c>
      <c r="AH46" s="459">
        <f t="shared" si="45"/>
        <v>0</v>
      </c>
      <c r="AI46" s="459">
        <f t="shared" si="45"/>
        <v>0</v>
      </c>
      <c r="AJ46" s="459">
        <f t="shared" si="45"/>
        <v>0</v>
      </c>
      <c r="AK46" s="459">
        <f t="shared" si="45"/>
        <v>0</v>
      </c>
      <c r="AL46" s="459">
        <f t="shared" si="45"/>
        <v>0</v>
      </c>
      <c r="AM46" s="459">
        <f t="shared" si="45"/>
        <v>0</v>
      </c>
      <c r="AN46" s="459">
        <f t="shared" si="45"/>
        <v>0</v>
      </c>
      <c r="AO46" s="459">
        <f t="shared" si="45"/>
        <v>0</v>
      </c>
      <c r="AP46" s="459">
        <f t="shared" si="45"/>
        <v>0</v>
      </c>
      <c r="AQ46" s="459">
        <f t="shared" si="45"/>
        <v>0</v>
      </c>
      <c r="AR46" s="459">
        <f t="shared" si="45"/>
        <v>0</v>
      </c>
      <c r="AS46" s="459">
        <f t="shared" si="45"/>
        <v>0</v>
      </c>
      <c r="AT46" s="459">
        <f t="shared" si="45"/>
        <v>0</v>
      </c>
      <c r="AU46" s="459">
        <f t="shared" si="45"/>
        <v>0</v>
      </c>
      <c r="AV46" s="459">
        <f t="shared" si="45"/>
        <v>0</v>
      </c>
      <c r="AW46" s="459">
        <f t="shared" si="45"/>
        <v>0</v>
      </c>
      <c r="AX46" s="459">
        <f t="shared" si="45"/>
        <v>0</v>
      </c>
      <c r="AY46" s="459">
        <f t="shared" si="45"/>
        <v>0</v>
      </c>
      <c r="AZ46" s="459">
        <f t="shared" si="45"/>
        <v>0</v>
      </c>
      <c r="BA46" s="459">
        <f t="shared" si="45"/>
        <v>0</v>
      </c>
      <c r="BB46" s="459">
        <f t="shared" si="45"/>
        <v>0</v>
      </c>
      <c r="BC46" s="459">
        <f t="shared" si="45"/>
        <v>0</v>
      </c>
      <c r="BD46" s="459">
        <f t="shared" si="45"/>
        <v>0</v>
      </c>
      <c r="BE46" s="459">
        <f t="shared" si="45"/>
        <v>0</v>
      </c>
      <c r="BF46" s="459">
        <f t="shared" si="45"/>
        <v>0</v>
      </c>
      <c r="BG46" s="459">
        <f t="shared" si="45"/>
        <v>0</v>
      </c>
      <c r="BH46" s="459">
        <f t="shared" si="45"/>
        <v>0</v>
      </c>
      <c r="BI46" s="459">
        <f t="shared" si="45"/>
        <v>0</v>
      </c>
      <c r="BJ46" s="459">
        <f t="shared" si="45"/>
        <v>0</v>
      </c>
      <c r="BK46" s="459">
        <f t="shared" si="45"/>
        <v>0</v>
      </c>
      <c r="BL46" s="459">
        <f t="shared" si="45"/>
        <v>0</v>
      </c>
      <c r="BM46" s="459">
        <f t="shared" si="45"/>
        <v>0</v>
      </c>
      <c r="BN46" s="459">
        <f t="shared" si="45"/>
        <v>0</v>
      </c>
      <c r="BO46" s="459">
        <f t="shared" ref="AB46:BP53" si="48">COUNTIF(BO$2:BO$6,$G46)</f>
        <v>0</v>
      </c>
      <c r="BP46" s="459">
        <f t="shared" si="48"/>
        <v>0</v>
      </c>
      <c r="BQ46" s="459">
        <f t="shared" si="46"/>
        <v>0</v>
      </c>
      <c r="BR46" s="459">
        <f t="shared" si="46"/>
        <v>0</v>
      </c>
      <c r="BS46" s="459">
        <f t="shared" si="46"/>
        <v>0</v>
      </c>
      <c r="BT46" s="459">
        <f t="shared" si="46"/>
        <v>0</v>
      </c>
      <c r="BU46" s="459">
        <f t="shared" si="46"/>
        <v>0</v>
      </c>
      <c r="BV46" s="459">
        <f t="shared" si="46"/>
        <v>0</v>
      </c>
      <c r="BW46" s="459">
        <f t="shared" si="46"/>
        <v>0</v>
      </c>
      <c r="BX46" s="459">
        <f t="shared" si="46"/>
        <v>0</v>
      </c>
      <c r="BY46" s="459">
        <f t="shared" si="46"/>
        <v>0</v>
      </c>
      <c r="BZ46" s="459">
        <f t="shared" si="46"/>
        <v>0</v>
      </c>
      <c r="CA46" s="459">
        <f t="shared" si="46"/>
        <v>0</v>
      </c>
    </row>
    <row r="47" spans="1:79" x14ac:dyDescent="0.25">
      <c r="A47" s="438">
        <v>39</v>
      </c>
      <c r="B47" s="456">
        <f t="shared" si="18"/>
        <v>3.9E-2</v>
      </c>
      <c r="C47" s="456" t="str">
        <f t="shared" si="19"/>
        <v xml:space="preserve"> </v>
      </c>
      <c r="D47" s="438" t="str">
        <f t="shared" si="20"/>
        <v xml:space="preserve"> </v>
      </c>
      <c r="E47" s="457" t="str">
        <f t="shared" si="21"/>
        <v xml:space="preserve"> </v>
      </c>
      <c r="F47" s="458" t="s">
        <v>220</v>
      </c>
      <c r="G47" s="423" t="s">
        <v>197</v>
      </c>
      <c r="H47" s="423">
        <f t="shared" si="24"/>
        <v>0</v>
      </c>
      <c r="I47" s="423">
        <f t="shared" si="25"/>
        <v>0</v>
      </c>
      <c r="J47" s="423">
        <f t="shared" si="26"/>
        <v>0</v>
      </c>
      <c r="K47" s="423">
        <f t="shared" si="27"/>
        <v>0</v>
      </c>
      <c r="L47" s="423">
        <f t="shared" si="28"/>
        <v>0</v>
      </c>
      <c r="M47" s="423">
        <f t="shared" si="29"/>
        <v>0</v>
      </c>
      <c r="N47" s="423">
        <f t="shared" si="30"/>
        <v>0</v>
      </c>
      <c r="O47" s="423">
        <f t="shared" si="31"/>
        <v>0</v>
      </c>
      <c r="P47" s="423">
        <f t="shared" si="32"/>
        <v>0</v>
      </c>
      <c r="Q47" s="423">
        <f t="shared" si="33"/>
        <v>0</v>
      </c>
      <c r="R47" s="423">
        <f t="shared" si="34"/>
        <v>0</v>
      </c>
      <c r="S47" s="423">
        <f t="shared" si="35"/>
        <v>0</v>
      </c>
      <c r="T47" s="449">
        <f t="shared" si="36"/>
        <v>0</v>
      </c>
      <c r="U47" s="449">
        <f t="shared" si="37"/>
        <v>0</v>
      </c>
      <c r="V47" s="449">
        <f t="shared" si="38"/>
        <v>0</v>
      </c>
      <c r="W47" s="449">
        <f t="shared" si="39"/>
        <v>0</v>
      </c>
      <c r="X47" s="448"/>
      <c r="Y47" s="459">
        <f t="shared" si="47"/>
        <v>0</v>
      </c>
      <c r="Z47" s="459">
        <f t="shared" si="47"/>
        <v>0</v>
      </c>
      <c r="AA47" s="459">
        <f t="shared" si="47"/>
        <v>0</v>
      </c>
      <c r="AB47" s="459">
        <f t="shared" si="48"/>
        <v>0</v>
      </c>
      <c r="AC47" s="459">
        <f t="shared" si="48"/>
        <v>0</v>
      </c>
      <c r="AD47" s="459">
        <f t="shared" si="48"/>
        <v>0</v>
      </c>
      <c r="AE47" s="459">
        <f t="shared" si="48"/>
        <v>0</v>
      </c>
      <c r="AF47" s="459">
        <f t="shared" si="48"/>
        <v>0</v>
      </c>
      <c r="AG47" s="459">
        <f t="shared" si="48"/>
        <v>0</v>
      </c>
      <c r="AH47" s="459">
        <f t="shared" si="48"/>
        <v>0</v>
      </c>
      <c r="AI47" s="459">
        <f t="shared" si="48"/>
        <v>0</v>
      </c>
      <c r="AJ47" s="459">
        <f t="shared" si="48"/>
        <v>0</v>
      </c>
      <c r="AK47" s="459">
        <f t="shared" si="48"/>
        <v>0</v>
      </c>
      <c r="AL47" s="459">
        <f t="shared" si="48"/>
        <v>0</v>
      </c>
      <c r="AM47" s="459">
        <f t="shared" si="48"/>
        <v>0</v>
      </c>
      <c r="AN47" s="459">
        <f t="shared" si="48"/>
        <v>0</v>
      </c>
      <c r="AO47" s="459">
        <f t="shared" si="48"/>
        <v>0</v>
      </c>
      <c r="AP47" s="459">
        <f t="shared" si="48"/>
        <v>0</v>
      </c>
      <c r="AQ47" s="459">
        <f t="shared" si="48"/>
        <v>0</v>
      </c>
      <c r="AR47" s="459">
        <f t="shared" si="48"/>
        <v>0</v>
      </c>
      <c r="AS47" s="459">
        <f t="shared" si="48"/>
        <v>0</v>
      </c>
      <c r="AT47" s="459">
        <f t="shared" si="48"/>
        <v>0</v>
      </c>
      <c r="AU47" s="459">
        <f t="shared" si="48"/>
        <v>0</v>
      </c>
      <c r="AV47" s="459">
        <f t="shared" si="48"/>
        <v>0</v>
      </c>
      <c r="AW47" s="459">
        <f t="shared" si="48"/>
        <v>0</v>
      </c>
      <c r="AX47" s="459">
        <f t="shared" si="48"/>
        <v>0</v>
      </c>
      <c r="AY47" s="459">
        <f t="shared" si="48"/>
        <v>0</v>
      </c>
      <c r="AZ47" s="459">
        <f t="shared" si="48"/>
        <v>0</v>
      </c>
      <c r="BA47" s="459">
        <f t="shared" si="48"/>
        <v>0</v>
      </c>
      <c r="BB47" s="459">
        <f t="shared" si="48"/>
        <v>0</v>
      </c>
      <c r="BC47" s="459">
        <f t="shared" si="48"/>
        <v>0</v>
      </c>
      <c r="BD47" s="459">
        <f t="shared" si="48"/>
        <v>0</v>
      </c>
      <c r="BE47" s="459">
        <f t="shared" si="48"/>
        <v>0</v>
      </c>
      <c r="BF47" s="459">
        <f t="shared" si="48"/>
        <v>0</v>
      </c>
      <c r="BG47" s="459">
        <f t="shared" si="48"/>
        <v>0</v>
      </c>
      <c r="BH47" s="459">
        <f t="shared" si="48"/>
        <v>0</v>
      </c>
      <c r="BI47" s="459">
        <f t="shared" si="48"/>
        <v>0</v>
      </c>
      <c r="BJ47" s="459">
        <f t="shared" si="48"/>
        <v>0</v>
      </c>
      <c r="BK47" s="459">
        <f t="shared" si="48"/>
        <v>0</v>
      </c>
      <c r="BL47" s="459">
        <f t="shared" si="48"/>
        <v>0</v>
      </c>
      <c r="BM47" s="459">
        <f t="shared" si="48"/>
        <v>0</v>
      </c>
      <c r="BN47" s="459">
        <f t="shared" si="48"/>
        <v>0</v>
      </c>
      <c r="BO47" s="459">
        <f t="shared" si="48"/>
        <v>0</v>
      </c>
      <c r="BP47" s="459">
        <f t="shared" si="48"/>
        <v>0</v>
      </c>
      <c r="BQ47" s="459">
        <f t="shared" si="46"/>
        <v>0</v>
      </c>
      <c r="BR47" s="459">
        <f t="shared" si="46"/>
        <v>0</v>
      </c>
      <c r="BS47" s="459">
        <f t="shared" si="46"/>
        <v>0</v>
      </c>
      <c r="BT47" s="459">
        <f t="shared" si="46"/>
        <v>0</v>
      </c>
      <c r="BU47" s="459">
        <f t="shared" si="46"/>
        <v>0</v>
      </c>
      <c r="BV47" s="459">
        <f t="shared" si="46"/>
        <v>0</v>
      </c>
      <c r="BW47" s="459">
        <f t="shared" si="46"/>
        <v>0</v>
      </c>
      <c r="BX47" s="459">
        <f t="shared" si="46"/>
        <v>0</v>
      </c>
      <c r="BY47" s="459">
        <f t="shared" si="46"/>
        <v>0</v>
      </c>
      <c r="BZ47" s="459">
        <f t="shared" si="46"/>
        <v>0</v>
      </c>
      <c r="CA47" s="459">
        <f t="shared" si="46"/>
        <v>0</v>
      </c>
    </row>
    <row r="48" spans="1:79" x14ac:dyDescent="0.25">
      <c r="A48" s="438">
        <v>40</v>
      </c>
      <c r="B48" s="456">
        <f t="shared" si="18"/>
        <v>0.04</v>
      </c>
      <c r="C48" s="456" t="str">
        <f t="shared" si="19"/>
        <v xml:space="preserve"> </v>
      </c>
      <c r="D48" s="438" t="str">
        <f t="shared" si="20"/>
        <v xml:space="preserve"> </v>
      </c>
      <c r="E48" s="457" t="str">
        <f t="shared" si="21"/>
        <v xml:space="preserve"> </v>
      </c>
      <c r="F48" s="458" t="s">
        <v>471</v>
      </c>
      <c r="G48" s="423" t="s">
        <v>472</v>
      </c>
      <c r="H48" s="423">
        <f t="shared" si="24"/>
        <v>0</v>
      </c>
      <c r="I48" s="423">
        <f t="shared" si="25"/>
        <v>0</v>
      </c>
      <c r="J48" s="423">
        <f t="shared" si="26"/>
        <v>0</v>
      </c>
      <c r="K48" s="423">
        <f t="shared" si="27"/>
        <v>0</v>
      </c>
      <c r="L48" s="423">
        <f t="shared" si="28"/>
        <v>0</v>
      </c>
      <c r="M48" s="423">
        <f t="shared" si="29"/>
        <v>0</v>
      </c>
      <c r="N48" s="423">
        <f t="shared" si="30"/>
        <v>0</v>
      </c>
      <c r="O48" s="423">
        <f t="shared" si="31"/>
        <v>0</v>
      </c>
      <c r="P48" s="423">
        <f t="shared" si="32"/>
        <v>0</v>
      </c>
      <c r="Q48" s="423">
        <f t="shared" si="33"/>
        <v>0</v>
      </c>
      <c r="R48" s="423">
        <f t="shared" si="34"/>
        <v>0</v>
      </c>
      <c r="S48" s="423">
        <f t="shared" si="35"/>
        <v>0</v>
      </c>
      <c r="T48" s="449">
        <f t="shared" si="36"/>
        <v>0</v>
      </c>
      <c r="U48" s="449">
        <f t="shared" si="37"/>
        <v>0</v>
      </c>
      <c r="V48" s="449">
        <f t="shared" si="38"/>
        <v>0</v>
      </c>
      <c r="W48" s="449">
        <f t="shared" si="39"/>
        <v>0</v>
      </c>
      <c r="X48" s="448"/>
      <c r="Y48" s="459">
        <f t="shared" si="47"/>
        <v>0</v>
      </c>
      <c r="Z48" s="459">
        <f t="shared" si="47"/>
        <v>0</v>
      </c>
      <c r="AA48" s="459">
        <f t="shared" si="47"/>
        <v>0</v>
      </c>
      <c r="AB48" s="459">
        <f t="shared" si="48"/>
        <v>0</v>
      </c>
      <c r="AC48" s="459">
        <f t="shared" si="48"/>
        <v>0</v>
      </c>
      <c r="AD48" s="459">
        <f t="shared" si="48"/>
        <v>0</v>
      </c>
      <c r="AE48" s="459">
        <f t="shared" si="48"/>
        <v>0</v>
      </c>
      <c r="AF48" s="459">
        <f t="shared" si="48"/>
        <v>0</v>
      </c>
      <c r="AG48" s="459">
        <f t="shared" si="48"/>
        <v>0</v>
      </c>
      <c r="AH48" s="459">
        <f t="shared" si="48"/>
        <v>0</v>
      </c>
      <c r="AI48" s="459">
        <f t="shared" si="48"/>
        <v>0</v>
      </c>
      <c r="AJ48" s="459">
        <f t="shared" si="48"/>
        <v>0</v>
      </c>
      <c r="AK48" s="459">
        <f t="shared" si="48"/>
        <v>0</v>
      </c>
      <c r="AL48" s="459">
        <f t="shared" si="48"/>
        <v>0</v>
      </c>
      <c r="AM48" s="459">
        <f t="shared" si="48"/>
        <v>0</v>
      </c>
      <c r="AN48" s="459">
        <f t="shared" si="48"/>
        <v>0</v>
      </c>
      <c r="AO48" s="459">
        <f t="shared" si="48"/>
        <v>0</v>
      </c>
      <c r="AP48" s="459">
        <f t="shared" si="48"/>
        <v>0</v>
      </c>
      <c r="AQ48" s="459">
        <f t="shared" si="48"/>
        <v>0</v>
      </c>
      <c r="AR48" s="459">
        <f t="shared" si="48"/>
        <v>0</v>
      </c>
      <c r="AS48" s="459">
        <f t="shared" si="48"/>
        <v>0</v>
      </c>
      <c r="AT48" s="459">
        <f t="shared" si="48"/>
        <v>0</v>
      </c>
      <c r="AU48" s="459">
        <f t="shared" si="48"/>
        <v>0</v>
      </c>
      <c r="AV48" s="459">
        <f t="shared" si="48"/>
        <v>0</v>
      </c>
      <c r="AW48" s="459">
        <f t="shared" si="48"/>
        <v>0</v>
      </c>
      <c r="AX48" s="459">
        <f t="shared" si="48"/>
        <v>0</v>
      </c>
      <c r="AY48" s="459">
        <f t="shared" si="48"/>
        <v>0</v>
      </c>
      <c r="AZ48" s="459">
        <f t="shared" si="48"/>
        <v>0</v>
      </c>
      <c r="BA48" s="459">
        <f t="shared" si="48"/>
        <v>0</v>
      </c>
      <c r="BB48" s="459">
        <f t="shared" si="48"/>
        <v>0</v>
      </c>
      <c r="BC48" s="459">
        <f t="shared" si="48"/>
        <v>0</v>
      </c>
      <c r="BD48" s="459">
        <f t="shared" si="48"/>
        <v>0</v>
      </c>
      <c r="BE48" s="459">
        <f t="shared" si="48"/>
        <v>0</v>
      </c>
      <c r="BF48" s="459">
        <f t="shared" si="48"/>
        <v>0</v>
      </c>
      <c r="BG48" s="459">
        <f t="shared" si="48"/>
        <v>0</v>
      </c>
      <c r="BH48" s="459">
        <f t="shared" si="48"/>
        <v>0</v>
      </c>
      <c r="BI48" s="459">
        <f t="shared" si="48"/>
        <v>0</v>
      </c>
      <c r="BJ48" s="459">
        <f t="shared" si="48"/>
        <v>0</v>
      </c>
      <c r="BK48" s="459">
        <f t="shared" si="48"/>
        <v>0</v>
      </c>
      <c r="BL48" s="459">
        <f t="shared" si="48"/>
        <v>0</v>
      </c>
      <c r="BM48" s="459">
        <f t="shared" si="48"/>
        <v>0</v>
      </c>
      <c r="BN48" s="459">
        <f t="shared" si="48"/>
        <v>0</v>
      </c>
      <c r="BO48" s="459">
        <f t="shared" si="48"/>
        <v>0</v>
      </c>
      <c r="BP48" s="459">
        <f t="shared" si="48"/>
        <v>0</v>
      </c>
      <c r="BQ48" s="459">
        <f t="shared" si="46"/>
        <v>0</v>
      </c>
      <c r="BR48" s="459">
        <f t="shared" si="46"/>
        <v>0</v>
      </c>
      <c r="BS48" s="459">
        <f t="shared" si="46"/>
        <v>0</v>
      </c>
      <c r="BT48" s="459">
        <f t="shared" si="46"/>
        <v>0</v>
      </c>
      <c r="BU48" s="459">
        <f t="shared" si="46"/>
        <v>0</v>
      </c>
      <c r="BV48" s="459">
        <f t="shared" si="46"/>
        <v>0</v>
      </c>
      <c r="BW48" s="459">
        <f t="shared" si="46"/>
        <v>0</v>
      </c>
      <c r="BX48" s="459">
        <f t="shared" si="46"/>
        <v>0</v>
      </c>
      <c r="BY48" s="459">
        <f t="shared" si="46"/>
        <v>0</v>
      </c>
      <c r="BZ48" s="459">
        <f t="shared" si="46"/>
        <v>0</v>
      </c>
      <c r="CA48" s="459">
        <f t="shared" si="46"/>
        <v>0</v>
      </c>
    </row>
    <row r="49" spans="1:79" x14ac:dyDescent="0.25">
      <c r="A49" s="438">
        <v>41</v>
      </c>
      <c r="B49" s="456">
        <f t="shared" si="18"/>
        <v>4.1000000000000002E-2</v>
      </c>
      <c r="C49" s="456" t="str">
        <f t="shared" si="19"/>
        <v xml:space="preserve"> </v>
      </c>
      <c r="D49" s="438" t="str">
        <f t="shared" si="20"/>
        <v xml:space="preserve"> </v>
      </c>
      <c r="E49" s="457" t="str">
        <f t="shared" si="21"/>
        <v xml:space="preserve"> </v>
      </c>
      <c r="F49" s="458" t="s">
        <v>473</v>
      </c>
      <c r="G49" s="423" t="s">
        <v>474</v>
      </c>
      <c r="H49" s="423">
        <f t="shared" si="24"/>
        <v>0</v>
      </c>
      <c r="I49" s="423">
        <f t="shared" si="25"/>
        <v>0</v>
      </c>
      <c r="J49" s="423">
        <f t="shared" si="26"/>
        <v>0</v>
      </c>
      <c r="K49" s="423">
        <f t="shared" si="27"/>
        <v>0</v>
      </c>
      <c r="L49" s="423">
        <f t="shared" si="28"/>
        <v>0</v>
      </c>
      <c r="M49" s="423">
        <f t="shared" si="29"/>
        <v>0</v>
      </c>
      <c r="N49" s="423">
        <f t="shared" si="30"/>
        <v>0</v>
      </c>
      <c r="O49" s="423">
        <f t="shared" si="31"/>
        <v>0</v>
      </c>
      <c r="P49" s="423">
        <f t="shared" si="32"/>
        <v>0</v>
      </c>
      <c r="Q49" s="423">
        <f t="shared" si="33"/>
        <v>0</v>
      </c>
      <c r="R49" s="423">
        <f t="shared" si="34"/>
        <v>0</v>
      </c>
      <c r="S49" s="423">
        <f t="shared" si="35"/>
        <v>0</v>
      </c>
      <c r="T49" s="449">
        <f t="shared" si="36"/>
        <v>0</v>
      </c>
      <c r="U49" s="449">
        <f t="shared" si="37"/>
        <v>0</v>
      </c>
      <c r="V49" s="449">
        <f t="shared" si="38"/>
        <v>0</v>
      </c>
      <c r="W49" s="449">
        <f t="shared" si="39"/>
        <v>0</v>
      </c>
      <c r="X49" s="448"/>
      <c r="Y49" s="459">
        <f t="shared" si="47"/>
        <v>0</v>
      </c>
      <c r="Z49" s="459">
        <f t="shared" si="47"/>
        <v>0</v>
      </c>
      <c r="AA49" s="459">
        <f t="shared" si="47"/>
        <v>0</v>
      </c>
      <c r="AB49" s="459">
        <f t="shared" si="48"/>
        <v>0</v>
      </c>
      <c r="AC49" s="459">
        <f t="shared" si="48"/>
        <v>0</v>
      </c>
      <c r="AD49" s="459">
        <f t="shared" si="48"/>
        <v>0</v>
      </c>
      <c r="AE49" s="459">
        <f t="shared" si="48"/>
        <v>0</v>
      </c>
      <c r="AF49" s="459">
        <f t="shared" si="48"/>
        <v>0</v>
      </c>
      <c r="AG49" s="459">
        <f t="shared" si="48"/>
        <v>0</v>
      </c>
      <c r="AH49" s="459">
        <f t="shared" si="48"/>
        <v>0</v>
      </c>
      <c r="AI49" s="459">
        <f t="shared" si="48"/>
        <v>0</v>
      </c>
      <c r="AJ49" s="459">
        <f t="shared" si="48"/>
        <v>0</v>
      </c>
      <c r="AK49" s="459">
        <f t="shared" si="48"/>
        <v>0</v>
      </c>
      <c r="AL49" s="459">
        <f t="shared" si="48"/>
        <v>0</v>
      </c>
      <c r="AM49" s="459">
        <f t="shared" si="48"/>
        <v>0</v>
      </c>
      <c r="AN49" s="459">
        <f t="shared" si="48"/>
        <v>0</v>
      </c>
      <c r="AO49" s="459">
        <f t="shared" si="48"/>
        <v>0</v>
      </c>
      <c r="AP49" s="459">
        <f t="shared" si="48"/>
        <v>0</v>
      </c>
      <c r="AQ49" s="459">
        <f t="shared" si="48"/>
        <v>0</v>
      </c>
      <c r="AR49" s="459">
        <f t="shared" si="48"/>
        <v>0</v>
      </c>
      <c r="AS49" s="459">
        <f t="shared" si="48"/>
        <v>0</v>
      </c>
      <c r="AT49" s="459">
        <f t="shared" si="48"/>
        <v>0</v>
      </c>
      <c r="AU49" s="459">
        <f t="shared" si="48"/>
        <v>0</v>
      </c>
      <c r="AV49" s="459">
        <f t="shared" si="48"/>
        <v>0</v>
      </c>
      <c r="AW49" s="459">
        <f t="shared" si="48"/>
        <v>0</v>
      </c>
      <c r="AX49" s="459">
        <f t="shared" si="48"/>
        <v>0</v>
      </c>
      <c r="AY49" s="459">
        <f t="shared" si="48"/>
        <v>0</v>
      </c>
      <c r="AZ49" s="459">
        <f t="shared" si="48"/>
        <v>0</v>
      </c>
      <c r="BA49" s="459">
        <f t="shared" si="48"/>
        <v>0</v>
      </c>
      <c r="BB49" s="459">
        <f t="shared" si="48"/>
        <v>0</v>
      </c>
      <c r="BC49" s="459">
        <f t="shared" si="48"/>
        <v>0</v>
      </c>
      <c r="BD49" s="459">
        <f t="shared" si="48"/>
        <v>0</v>
      </c>
      <c r="BE49" s="459">
        <f t="shared" si="48"/>
        <v>0</v>
      </c>
      <c r="BF49" s="459">
        <f t="shared" si="48"/>
        <v>0</v>
      </c>
      <c r="BG49" s="459">
        <f t="shared" si="48"/>
        <v>0</v>
      </c>
      <c r="BH49" s="459">
        <f t="shared" si="48"/>
        <v>0</v>
      </c>
      <c r="BI49" s="459">
        <f t="shared" si="48"/>
        <v>0</v>
      </c>
      <c r="BJ49" s="459">
        <f t="shared" si="48"/>
        <v>0</v>
      </c>
      <c r="BK49" s="459">
        <f t="shared" si="48"/>
        <v>0</v>
      </c>
      <c r="BL49" s="459">
        <f t="shared" si="48"/>
        <v>0</v>
      </c>
      <c r="BM49" s="459">
        <f t="shared" si="48"/>
        <v>0</v>
      </c>
      <c r="BN49" s="459">
        <f t="shared" si="48"/>
        <v>0</v>
      </c>
      <c r="BO49" s="459">
        <f t="shared" si="48"/>
        <v>0</v>
      </c>
      <c r="BP49" s="459">
        <f t="shared" si="48"/>
        <v>0</v>
      </c>
      <c r="BQ49" s="459">
        <f t="shared" si="46"/>
        <v>0</v>
      </c>
      <c r="BR49" s="459">
        <f t="shared" si="46"/>
        <v>0</v>
      </c>
      <c r="BS49" s="459">
        <f t="shared" si="46"/>
        <v>0</v>
      </c>
      <c r="BT49" s="459">
        <f t="shared" si="46"/>
        <v>0</v>
      </c>
      <c r="BU49" s="459">
        <f t="shared" si="46"/>
        <v>0</v>
      </c>
      <c r="BV49" s="459">
        <f t="shared" si="46"/>
        <v>0</v>
      </c>
      <c r="BW49" s="459">
        <f t="shared" si="46"/>
        <v>0</v>
      </c>
      <c r="BX49" s="459">
        <f t="shared" si="46"/>
        <v>0</v>
      </c>
      <c r="BY49" s="459">
        <f t="shared" si="46"/>
        <v>0</v>
      </c>
      <c r="BZ49" s="459">
        <f t="shared" si="46"/>
        <v>0</v>
      </c>
      <c r="CA49" s="459">
        <f t="shared" si="46"/>
        <v>0</v>
      </c>
    </row>
    <row r="50" spans="1:79" x14ac:dyDescent="0.25">
      <c r="A50" s="438">
        <v>42</v>
      </c>
      <c r="B50" s="456">
        <f t="shared" si="18"/>
        <v>4.2000000000000003E-2</v>
      </c>
      <c r="C50" s="456" t="str">
        <f t="shared" si="19"/>
        <v xml:space="preserve"> </v>
      </c>
      <c r="D50" s="438" t="str">
        <f t="shared" si="20"/>
        <v xml:space="preserve"> </v>
      </c>
      <c r="E50" s="457" t="str">
        <f t="shared" si="21"/>
        <v xml:space="preserve"> </v>
      </c>
      <c r="F50" s="458" t="s">
        <v>284</v>
      </c>
      <c r="G50" s="423" t="s">
        <v>283</v>
      </c>
      <c r="H50" s="423">
        <f t="shared" si="24"/>
        <v>0</v>
      </c>
      <c r="I50" s="423">
        <f t="shared" si="25"/>
        <v>0</v>
      </c>
      <c r="J50" s="423">
        <f t="shared" si="26"/>
        <v>0</v>
      </c>
      <c r="K50" s="423">
        <f t="shared" si="27"/>
        <v>0</v>
      </c>
      <c r="L50" s="423">
        <f t="shared" si="28"/>
        <v>0</v>
      </c>
      <c r="M50" s="423">
        <f t="shared" si="29"/>
        <v>0</v>
      </c>
      <c r="N50" s="423">
        <f t="shared" si="30"/>
        <v>0</v>
      </c>
      <c r="O50" s="423">
        <f t="shared" si="31"/>
        <v>0</v>
      </c>
      <c r="P50" s="423">
        <f t="shared" si="32"/>
        <v>0</v>
      </c>
      <c r="Q50" s="423">
        <f t="shared" si="33"/>
        <v>0</v>
      </c>
      <c r="R50" s="423">
        <f t="shared" si="34"/>
        <v>0</v>
      </c>
      <c r="S50" s="423">
        <f t="shared" si="35"/>
        <v>0</v>
      </c>
      <c r="T50" s="449">
        <f t="shared" si="36"/>
        <v>0</v>
      </c>
      <c r="U50" s="449">
        <f t="shared" si="37"/>
        <v>0</v>
      </c>
      <c r="V50" s="449">
        <f t="shared" si="38"/>
        <v>0</v>
      </c>
      <c r="W50" s="449">
        <f t="shared" si="39"/>
        <v>0</v>
      </c>
      <c r="X50" s="448"/>
      <c r="Y50" s="459">
        <f t="shared" si="47"/>
        <v>0</v>
      </c>
      <c r="Z50" s="459">
        <f t="shared" si="47"/>
        <v>0</v>
      </c>
      <c r="AA50" s="459">
        <f t="shared" si="47"/>
        <v>0</v>
      </c>
      <c r="AB50" s="459">
        <f t="shared" si="48"/>
        <v>0</v>
      </c>
      <c r="AC50" s="459">
        <f t="shared" si="48"/>
        <v>0</v>
      </c>
      <c r="AD50" s="459">
        <f t="shared" si="48"/>
        <v>0</v>
      </c>
      <c r="AE50" s="459">
        <f t="shared" si="48"/>
        <v>0</v>
      </c>
      <c r="AF50" s="459">
        <f t="shared" si="48"/>
        <v>0</v>
      </c>
      <c r="AG50" s="459">
        <f t="shared" si="48"/>
        <v>0</v>
      </c>
      <c r="AH50" s="459">
        <f t="shared" si="48"/>
        <v>0</v>
      </c>
      <c r="AI50" s="459">
        <f t="shared" si="48"/>
        <v>0</v>
      </c>
      <c r="AJ50" s="459">
        <f t="shared" si="48"/>
        <v>0</v>
      </c>
      <c r="AK50" s="459">
        <f t="shared" si="48"/>
        <v>0</v>
      </c>
      <c r="AL50" s="459">
        <f t="shared" si="48"/>
        <v>0</v>
      </c>
      <c r="AM50" s="459">
        <f t="shared" si="48"/>
        <v>0</v>
      </c>
      <c r="AN50" s="459">
        <f t="shared" si="48"/>
        <v>0</v>
      </c>
      <c r="AO50" s="459">
        <f t="shared" si="48"/>
        <v>0</v>
      </c>
      <c r="AP50" s="459">
        <f t="shared" si="48"/>
        <v>0</v>
      </c>
      <c r="AQ50" s="459">
        <f t="shared" si="48"/>
        <v>0</v>
      </c>
      <c r="AR50" s="459">
        <f t="shared" si="48"/>
        <v>0</v>
      </c>
      <c r="AS50" s="459">
        <f t="shared" si="48"/>
        <v>0</v>
      </c>
      <c r="AT50" s="459">
        <f t="shared" si="48"/>
        <v>0</v>
      </c>
      <c r="AU50" s="459">
        <f t="shared" si="48"/>
        <v>0</v>
      </c>
      <c r="AV50" s="459">
        <f t="shared" si="48"/>
        <v>0</v>
      </c>
      <c r="AW50" s="459">
        <f t="shared" si="48"/>
        <v>0</v>
      </c>
      <c r="AX50" s="459">
        <f t="shared" si="48"/>
        <v>0</v>
      </c>
      <c r="AY50" s="459">
        <f t="shared" si="48"/>
        <v>0</v>
      </c>
      <c r="AZ50" s="459">
        <f t="shared" si="48"/>
        <v>0</v>
      </c>
      <c r="BA50" s="459">
        <f t="shared" si="48"/>
        <v>0</v>
      </c>
      <c r="BB50" s="459">
        <f t="shared" si="48"/>
        <v>0</v>
      </c>
      <c r="BC50" s="459">
        <f t="shared" si="48"/>
        <v>0</v>
      </c>
      <c r="BD50" s="459">
        <f t="shared" si="48"/>
        <v>0</v>
      </c>
      <c r="BE50" s="459">
        <f t="shared" si="48"/>
        <v>0</v>
      </c>
      <c r="BF50" s="459">
        <f t="shared" si="48"/>
        <v>0</v>
      </c>
      <c r="BG50" s="459">
        <f t="shared" si="48"/>
        <v>0</v>
      </c>
      <c r="BH50" s="459">
        <f t="shared" si="48"/>
        <v>0</v>
      </c>
      <c r="BI50" s="459">
        <f t="shared" si="48"/>
        <v>0</v>
      </c>
      <c r="BJ50" s="459">
        <f t="shared" si="48"/>
        <v>0</v>
      </c>
      <c r="BK50" s="459">
        <f t="shared" si="48"/>
        <v>0</v>
      </c>
      <c r="BL50" s="459">
        <f t="shared" si="48"/>
        <v>0</v>
      </c>
      <c r="BM50" s="459">
        <f t="shared" si="48"/>
        <v>0</v>
      </c>
      <c r="BN50" s="459">
        <f t="shared" si="48"/>
        <v>0</v>
      </c>
      <c r="BO50" s="459">
        <f t="shared" si="48"/>
        <v>0</v>
      </c>
      <c r="BP50" s="459">
        <f t="shared" si="48"/>
        <v>0</v>
      </c>
      <c r="BQ50" s="459">
        <f t="shared" si="46"/>
        <v>0</v>
      </c>
      <c r="BR50" s="459">
        <f t="shared" si="46"/>
        <v>0</v>
      </c>
      <c r="BS50" s="459">
        <f t="shared" si="46"/>
        <v>0</v>
      </c>
      <c r="BT50" s="459">
        <f t="shared" si="46"/>
        <v>0</v>
      </c>
      <c r="BU50" s="459">
        <f t="shared" si="46"/>
        <v>0</v>
      </c>
      <c r="BV50" s="459">
        <f t="shared" si="46"/>
        <v>0</v>
      </c>
      <c r="BW50" s="459">
        <f t="shared" si="46"/>
        <v>0</v>
      </c>
      <c r="BX50" s="459">
        <f t="shared" si="46"/>
        <v>0</v>
      </c>
      <c r="BY50" s="459">
        <f t="shared" si="46"/>
        <v>0</v>
      </c>
      <c r="BZ50" s="459">
        <f t="shared" si="46"/>
        <v>0</v>
      </c>
      <c r="CA50" s="459">
        <f t="shared" si="46"/>
        <v>0</v>
      </c>
    </row>
    <row r="51" spans="1:79" x14ac:dyDescent="0.25">
      <c r="A51" s="438">
        <v>43</v>
      </c>
      <c r="B51" s="456">
        <f t="shared" si="18"/>
        <v>4.2999999999999997E-2</v>
      </c>
      <c r="C51" s="456" t="str">
        <f t="shared" si="19"/>
        <v xml:space="preserve"> </v>
      </c>
      <c r="D51" s="438" t="str">
        <f t="shared" si="20"/>
        <v xml:space="preserve"> </v>
      </c>
      <c r="E51" s="457" t="str">
        <f t="shared" si="21"/>
        <v xml:space="preserve"> </v>
      </c>
      <c r="F51" s="458" t="s">
        <v>223</v>
      </c>
      <c r="G51" s="423" t="s">
        <v>34</v>
      </c>
      <c r="H51" s="423">
        <f t="shared" si="24"/>
        <v>0</v>
      </c>
      <c r="I51" s="423">
        <f t="shared" si="25"/>
        <v>0</v>
      </c>
      <c r="J51" s="423">
        <f t="shared" si="26"/>
        <v>0</v>
      </c>
      <c r="K51" s="423">
        <f t="shared" si="27"/>
        <v>0</v>
      </c>
      <c r="L51" s="423">
        <f t="shared" si="28"/>
        <v>0</v>
      </c>
      <c r="M51" s="423">
        <f t="shared" si="29"/>
        <v>0</v>
      </c>
      <c r="N51" s="423">
        <f t="shared" si="30"/>
        <v>0</v>
      </c>
      <c r="O51" s="423">
        <f t="shared" si="31"/>
        <v>0</v>
      </c>
      <c r="P51" s="423">
        <f t="shared" si="32"/>
        <v>0</v>
      </c>
      <c r="Q51" s="423">
        <f t="shared" si="33"/>
        <v>0</v>
      </c>
      <c r="R51" s="423">
        <f t="shared" si="34"/>
        <v>0</v>
      </c>
      <c r="S51" s="423">
        <f t="shared" si="35"/>
        <v>0</v>
      </c>
      <c r="T51" s="449">
        <f t="shared" si="36"/>
        <v>0</v>
      </c>
      <c r="U51" s="449">
        <f t="shared" si="37"/>
        <v>0</v>
      </c>
      <c r="V51" s="449">
        <f t="shared" si="38"/>
        <v>0</v>
      </c>
      <c r="W51" s="449">
        <f t="shared" si="39"/>
        <v>0</v>
      </c>
      <c r="X51" s="448"/>
      <c r="Y51" s="459">
        <f t="shared" si="47"/>
        <v>0</v>
      </c>
      <c r="Z51" s="459">
        <f t="shared" si="47"/>
        <v>0</v>
      </c>
      <c r="AA51" s="459">
        <f t="shared" si="47"/>
        <v>0</v>
      </c>
      <c r="AB51" s="459">
        <f t="shared" si="48"/>
        <v>0</v>
      </c>
      <c r="AC51" s="459">
        <f t="shared" si="48"/>
        <v>0</v>
      </c>
      <c r="AD51" s="459">
        <f t="shared" si="48"/>
        <v>0</v>
      </c>
      <c r="AE51" s="459">
        <f t="shared" si="48"/>
        <v>0</v>
      </c>
      <c r="AF51" s="459">
        <f t="shared" si="48"/>
        <v>0</v>
      </c>
      <c r="AG51" s="459">
        <f t="shared" si="48"/>
        <v>0</v>
      </c>
      <c r="AH51" s="459">
        <f t="shared" si="48"/>
        <v>0</v>
      </c>
      <c r="AI51" s="459">
        <f t="shared" si="48"/>
        <v>0</v>
      </c>
      <c r="AJ51" s="459">
        <f t="shared" si="48"/>
        <v>0</v>
      </c>
      <c r="AK51" s="459">
        <f t="shared" si="48"/>
        <v>0</v>
      </c>
      <c r="AL51" s="459">
        <f t="shared" si="48"/>
        <v>0</v>
      </c>
      <c r="AM51" s="459">
        <f t="shared" si="48"/>
        <v>0</v>
      </c>
      <c r="AN51" s="459">
        <f t="shared" si="48"/>
        <v>0</v>
      </c>
      <c r="AO51" s="459">
        <f t="shared" si="48"/>
        <v>0</v>
      </c>
      <c r="AP51" s="459">
        <f t="shared" si="48"/>
        <v>0</v>
      </c>
      <c r="AQ51" s="459">
        <f t="shared" si="48"/>
        <v>0</v>
      </c>
      <c r="AR51" s="459">
        <f t="shared" si="48"/>
        <v>0</v>
      </c>
      <c r="AS51" s="459">
        <f t="shared" si="48"/>
        <v>0</v>
      </c>
      <c r="AT51" s="459">
        <f t="shared" si="48"/>
        <v>0</v>
      </c>
      <c r="AU51" s="459">
        <f t="shared" si="48"/>
        <v>0</v>
      </c>
      <c r="AV51" s="459">
        <f t="shared" si="48"/>
        <v>0</v>
      </c>
      <c r="AW51" s="459">
        <f t="shared" si="48"/>
        <v>0</v>
      </c>
      <c r="AX51" s="459">
        <f t="shared" si="48"/>
        <v>0</v>
      </c>
      <c r="AY51" s="459">
        <f t="shared" si="48"/>
        <v>0</v>
      </c>
      <c r="AZ51" s="459">
        <f t="shared" si="48"/>
        <v>0</v>
      </c>
      <c r="BA51" s="459">
        <f t="shared" si="48"/>
        <v>0</v>
      </c>
      <c r="BB51" s="459">
        <f t="shared" si="48"/>
        <v>0</v>
      </c>
      <c r="BC51" s="459">
        <f t="shared" si="48"/>
        <v>0</v>
      </c>
      <c r="BD51" s="459">
        <f t="shared" si="48"/>
        <v>0</v>
      </c>
      <c r="BE51" s="459">
        <f t="shared" si="48"/>
        <v>0</v>
      </c>
      <c r="BF51" s="459">
        <f t="shared" si="48"/>
        <v>0</v>
      </c>
      <c r="BG51" s="459">
        <f t="shared" si="48"/>
        <v>0</v>
      </c>
      <c r="BH51" s="459">
        <f t="shared" si="48"/>
        <v>0</v>
      </c>
      <c r="BI51" s="459">
        <f t="shared" si="48"/>
        <v>0</v>
      </c>
      <c r="BJ51" s="459">
        <f t="shared" si="48"/>
        <v>0</v>
      </c>
      <c r="BK51" s="459">
        <f t="shared" si="48"/>
        <v>0</v>
      </c>
      <c r="BL51" s="459">
        <f t="shared" si="48"/>
        <v>0</v>
      </c>
      <c r="BM51" s="459">
        <f t="shared" si="48"/>
        <v>0</v>
      </c>
      <c r="BN51" s="459">
        <f t="shared" si="48"/>
        <v>0</v>
      </c>
      <c r="BO51" s="459">
        <f t="shared" si="48"/>
        <v>0</v>
      </c>
      <c r="BP51" s="459">
        <f t="shared" si="48"/>
        <v>0</v>
      </c>
      <c r="BQ51" s="459">
        <f t="shared" si="46"/>
        <v>0</v>
      </c>
      <c r="BR51" s="459">
        <f t="shared" si="46"/>
        <v>0</v>
      </c>
      <c r="BS51" s="459">
        <f t="shared" si="46"/>
        <v>0</v>
      </c>
      <c r="BT51" s="459">
        <f t="shared" si="46"/>
        <v>0</v>
      </c>
      <c r="BU51" s="459">
        <f t="shared" si="46"/>
        <v>0</v>
      </c>
      <c r="BV51" s="459">
        <f t="shared" si="46"/>
        <v>0</v>
      </c>
      <c r="BW51" s="459">
        <f t="shared" si="46"/>
        <v>0</v>
      </c>
      <c r="BX51" s="459">
        <f t="shared" si="46"/>
        <v>0</v>
      </c>
      <c r="BY51" s="459">
        <f t="shared" si="46"/>
        <v>0</v>
      </c>
      <c r="BZ51" s="459">
        <f t="shared" si="46"/>
        <v>0</v>
      </c>
      <c r="CA51" s="459">
        <f t="shared" si="46"/>
        <v>0</v>
      </c>
    </row>
    <row r="52" spans="1:79" x14ac:dyDescent="0.25">
      <c r="A52" s="438">
        <v>44</v>
      </c>
      <c r="B52" s="456">
        <f t="shared" si="18"/>
        <v>4.3999999999999997E-2</v>
      </c>
      <c r="C52" s="456" t="str">
        <f t="shared" si="19"/>
        <v xml:space="preserve"> </v>
      </c>
      <c r="D52" s="438" t="str">
        <f t="shared" si="20"/>
        <v xml:space="preserve"> </v>
      </c>
      <c r="E52" s="457" t="str">
        <f t="shared" si="21"/>
        <v xml:space="preserve"> </v>
      </c>
      <c r="F52" s="458" t="s">
        <v>315</v>
      </c>
      <c r="G52" s="423" t="s">
        <v>314</v>
      </c>
      <c r="H52" s="423">
        <f t="shared" si="24"/>
        <v>0</v>
      </c>
      <c r="I52" s="423">
        <f t="shared" si="25"/>
        <v>0</v>
      </c>
      <c r="J52" s="423">
        <f t="shared" si="26"/>
        <v>0</v>
      </c>
      <c r="K52" s="423">
        <f t="shared" si="27"/>
        <v>0</v>
      </c>
      <c r="L52" s="423">
        <f t="shared" si="28"/>
        <v>0</v>
      </c>
      <c r="M52" s="423">
        <f t="shared" si="29"/>
        <v>0</v>
      </c>
      <c r="N52" s="423">
        <f t="shared" si="30"/>
        <v>0</v>
      </c>
      <c r="O52" s="423">
        <f t="shared" si="31"/>
        <v>0</v>
      </c>
      <c r="P52" s="423">
        <f t="shared" si="32"/>
        <v>0</v>
      </c>
      <c r="Q52" s="423">
        <f t="shared" si="33"/>
        <v>0</v>
      </c>
      <c r="R52" s="423">
        <f t="shared" si="34"/>
        <v>0</v>
      </c>
      <c r="S52" s="423">
        <f t="shared" si="35"/>
        <v>0</v>
      </c>
      <c r="T52" s="449">
        <f t="shared" si="36"/>
        <v>0</v>
      </c>
      <c r="U52" s="449">
        <f t="shared" si="37"/>
        <v>0</v>
      </c>
      <c r="V52" s="449">
        <f t="shared" si="38"/>
        <v>0</v>
      </c>
      <c r="W52" s="449">
        <f t="shared" si="39"/>
        <v>0</v>
      </c>
      <c r="X52" s="448"/>
      <c r="Y52" s="459">
        <f t="shared" si="47"/>
        <v>0</v>
      </c>
      <c r="Z52" s="459">
        <f t="shared" si="47"/>
        <v>0</v>
      </c>
      <c r="AA52" s="459">
        <f t="shared" si="47"/>
        <v>0</v>
      </c>
      <c r="AB52" s="459">
        <f t="shared" si="48"/>
        <v>0</v>
      </c>
      <c r="AC52" s="459">
        <f t="shared" si="48"/>
        <v>0</v>
      </c>
      <c r="AD52" s="459">
        <f t="shared" si="48"/>
        <v>0</v>
      </c>
      <c r="AE52" s="459">
        <f t="shared" si="48"/>
        <v>0</v>
      </c>
      <c r="AF52" s="459">
        <f t="shared" si="48"/>
        <v>0</v>
      </c>
      <c r="AG52" s="459">
        <f t="shared" si="48"/>
        <v>0</v>
      </c>
      <c r="AH52" s="459">
        <f t="shared" si="48"/>
        <v>0</v>
      </c>
      <c r="AI52" s="459">
        <f t="shared" si="48"/>
        <v>0</v>
      </c>
      <c r="AJ52" s="459">
        <f t="shared" si="48"/>
        <v>0</v>
      </c>
      <c r="AK52" s="459">
        <f t="shared" si="48"/>
        <v>0</v>
      </c>
      <c r="AL52" s="459">
        <f t="shared" si="48"/>
        <v>0</v>
      </c>
      <c r="AM52" s="459">
        <f t="shared" si="48"/>
        <v>0</v>
      </c>
      <c r="AN52" s="459">
        <f t="shared" si="48"/>
        <v>0</v>
      </c>
      <c r="AO52" s="459">
        <f t="shared" si="48"/>
        <v>0</v>
      </c>
      <c r="AP52" s="459">
        <f t="shared" si="48"/>
        <v>0</v>
      </c>
      <c r="AQ52" s="459">
        <f t="shared" si="48"/>
        <v>0</v>
      </c>
      <c r="AR52" s="459">
        <f t="shared" si="48"/>
        <v>0</v>
      </c>
      <c r="AS52" s="459">
        <f t="shared" si="48"/>
        <v>0</v>
      </c>
      <c r="AT52" s="459">
        <f t="shared" si="48"/>
        <v>0</v>
      </c>
      <c r="AU52" s="459">
        <f t="shared" si="48"/>
        <v>0</v>
      </c>
      <c r="AV52" s="459">
        <f t="shared" si="48"/>
        <v>0</v>
      </c>
      <c r="AW52" s="459">
        <f t="shared" si="48"/>
        <v>0</v>
      </c>
      <c r="AX52" s="459">
        <f t="shared" si="48"/>
        <v>0</v>
      </c>
      <c r="AY52" s="459">
        <f t="shared" si="48"/>
        <v>0</v>
      </c>
      <c r="AZ52" s="459">
        <f t="shared" si="48"/>
        <v>0</v>
      </c>
      <c r="BA52" s="459">
        <f t="shared" si="48"/>
        <v>0</v>
      </c>
      <c r="BB52" s="459">
        <f t="shared" si="48"/>
        <v>0</v>
      </c>
      <c r="BC52" s="459">
        <f t="shared" si="48"/>
        <v>0</v>
      </c>
      <c r="BD52" s="459">
        <f t="shared" si="48"/>
        <v>0</v>
      </c>
      <c r="BE52" s="459">
        <f t="shared" si="48"/>
        <v>0</v>
      </c>
      <c r="BF52" s="459">
        <f t="shared" si="48"/>
        <v>0</v>
      </c>
      <c r="BG52" s="459">
        <f t="shared" si="48"/>
        <v>0</v>
      </c>
      <c r="BH52" s="459">
        <f t="shared" si="48"/>
        <v>0</v>
      </c>
      <c r="BI52" s="459">
        <f t="shared" si="48"/>
        <v>0</v>
      </c>
      <c r="BJ52" s="459">
        <f t="shared" si="48"/>
        <v>0</v>
      </c>
      <c r="BK52" s="459">
        <f t="shared" si="48"/>
        <v>0</v>
      </c>
      <c r="BL52" s="459">
        <f t="shared" si="48"/>
        <v>0</v>
      </c>
      <c r="BM52" s="459">
        <f t="shared" si="48"/>
        <v>0</v>
      </c>
      <c r="BN52" s="459">
        <f t="shared" si="48"/>
        <v>0</v>
      </c>
      <c r="BO52" s="459">
        <f t="shared" si="48"/>
        <v>0</v>
      </c>
      <c r="BP52" s="459">
        <f t="shared" si="48"/>
        <v>0</v>
      </c>
      <c r="BQ52" s="459">
        <f t="shared" si="46"/>
        <v>0</v>
      </c>
      <c r="BR52" s="459">
        <f t="shared" si="46"/>
        <v>0</v>
      </c>
      <c r="BS52" s="459">
        <f t="shared" si="46"/>
        <v>0</v>
      </c>
      <c r="BT52" s="459">
        <f t="shared" si="46"/>
        <v>0</v>
      </c>
      <c r="BU52" s="459">
        <f t="shared" si="46"/>
        <v>0</v>
      </c>
      <c r="BV52" s="459">
        <f t="shared" si="46"/>
        <v>0</v>
      </c>
      <c r="BW52" s="459">
        <f t="shared" si="46"/>
        <v>0</v>
      </c>
      <c r="BX52" s="459">
        <f t="shared" si="46"/>
        <v>0</v>
      </c>
      <c r="BY52" s="459">
        <f t="shared" si="46"/>
        <v>0</v>
      </c>
      <c r="BZ52" s="459">
        <f t="shared" si="46"/>
        <v>0</v>
      </c>
      <c r="CA52" s="459">
        <f t="shared" si="46"/>
        <v>0</v>
      </c>
    </row>
    <row r="53" spans="1:79" x14ac:dyDescent="0.25">
      <c r="A53" s="438">
        <v>45</v>
      </c>
      <c r="B53" s="456">
        <f t="shared" si="18"/>
        <v>4.4999999999999998E-2</v>
      </c>
      <c r="C53" s="456" t="str">
        <f t="shared" si="19"/>
        <v xml:space="preserve"> </v>
      </c>
      <c r="D53" s="438" t="str">
        <f t="shared" si="20"/>
        <v xml:space="preserve"> </v>
      </c>
      <c r="E53" s="457" t="str">
        <f t="shared" si="21"/>
        <v xml:space="preserve"> </v>
      </c>
      <c r="F53" s="458" t="s">
        <v>475</v>
      </c>
      <c r="G53" s="423" t="s">
        <v>476</v>
      </c>
      <c r="H53" s="423">
        <f t="shared" si="24"/>
        <v>0</v>
      </c>
      <c r="I53" s="423">
        <f t="shared" si="25"/>
        <v>0</v>
      </c>
      <c r="J53" s="423">
        <f t="shared" si="26"/>
        <v>0</v>
      </c>
      <c r="K53" s="423">
        <f t="shared" si="27"/>
        <v>0</v>
      </c>
      <c r="L53" s="423">
        <f t="shared" si="28"/>
        <v>0</v>
      </c>
      <c r="M53" s="423">
        <f t="shared" si="29"/>
        <v>0</v>
      </c>
      <c r="N53" s="423">
        <f t="shared" si="30"/>
        <v>0</v>
      </c>
      <c r="O53" s="423">
        <f t="shared" si="31"/>
        <v>0</v>
      </c>
      <c r="P53" s="423">
        <f t="shared" si="32"/>
        <v>0</v>
      </c>
      <c r="Q53" s="423">
        <f t="shared" si="33"/>
        <v>0</v>
      </c>
      <c r="R53" s="423">
        <f t="shared" si="34"/>
        <v>0</v>
      </c>
      <c r="S53" s="423">
        <f t="shared" si="35"/>
        <v>0</v>
      </c>
      <c r="T53" s="449">
        <f t="shared" si="36"/>
        <v>0</v>
      </c>
      <c r="U53" s="449">
        <f t="shared" si="37"/>
        <v>0</v>
      </c>
      <c r="V53" s="449">
        <f t="shared" si="38"/>
        <v>0</v>
      </c>
      <c r="W53" s="449">
        <f t="shared" si="39"/>
        <v>0</v>
      </c>
      <c r="X53" s="448"/>
      <c r="Y53" s="459">
        <f t="shared" si="47"/>
        <v>0</v>
      </c>
      <c r="Z53" s="459">
        <f t="shared" si="47"/>
        <v>0</v>
      </c>
      <c r="AA53" s="459">
        <f t="shared" si="47"/>
        <v>0</v>
      </c>
      <c r="AB53" s="459">
        <f t="shared" si="48"/>
        <v>0</v>
      </c>
      <c r="AC53" s="459">
        <f t="shared" si="48"/>
        <v>0</v>
      </c>
      <c r="AD53" s="459">
        <f t="shared" si="48"/>
        <v>0</v>
      </c>
      <c r="AE53" s="459">
        <f t="shared" si="48"/>
        <v>0</v>
      </c>
      <c r="AF53" s="459">
        <f t="shared" si="48"/>
        <v>0</v>
      </c>
      <c r="AG53" s="459">
        <f t="shared" si="48"/>
        <v>0</v>
      </c>
      <c r="AH53" s="459">
        <f t="shared" si="48"/>
        <v>0</v>
      </c>
      <c r="AI53" s="459">
        <f t="shared" ref="AB53:BP59" si="49">COUNTIF(AI$2:AI$6,$G53)</f>
        <v>0</v>
      </c>
      <c r="AJ53" s="459">
        <f t="shared" si="49"/>
        <v>0</v>
      </c>
      <c r="AK53" s="459">
        <f t="shared" si="49"/>
        <v>0</v>
      </c>
      <c r="AL53" s="459">
        <f t="shared" si="49"/>
        <v>0</v>
      </c>
      <c r="AM53" s="459">
        <f t="shared" si="49"/>
        <v>0</v>
      </c>
      <c r="AN53" s="459">
        <f t="shared" si="49"/>
        <v>0</v>
      </c>
      <c r="AO53" s="459">
        <f t="shared" si="49"/>
        <v>0</v>
      </c>
      <c r="AP53" s="459">
        <f t="shared" si="49"/>
        <v>0</v>
      </c>
      <c r="AQ53" s="459">
        <f t="shared" si="49"/>
        <v>0</v>
      </c>
      <c r="AR53" s="459">
        <f t="shared" si="49"/>
        <v>0</v>
      </c>
      <c r="AS53" s="459">
        <f t="shared" si="49"/>
        <v>0</v>
      </c>
      <c r="AT53" s="459">
        <f t="shared" si="49"/>
        <v>0</v>
      </c>
      <c r="AU53" s="459">
        <f t="shared" si="49"/>
        <v>0</v>
      </c>
      <c r="AV53" s="459">
        <f t="shared" si="49"/>
        <v>0</v>
      </c>
      <c r="AW53" s="459">
        <f t="shared" si="49"/>
        <v>0</v>
      </c>
      <c r="AX53" s="459">
        <f t="shared" si="49"/>
        <v>0</v>
      </c>
      <c r="AY53" s="459">
        <f t="shared" si="49"/>
        <v>0</v>
      </c>
      <c r="AZ53" s="459">
        <f t="shared" si="49"/>
        <v>0</v>
      </c>
      <c r="BA53" s="459">
        <f t="shared" si="49"/>
        <v>0</v>
      </c>
      <c r="BB53" s="459">
        <f t="shared" si="49"/>
        <v>0</v>
      </c>
      <c r="BC53" s="459">
        <f t="shared" si="49"/>
        <v>0</v>
      </c>
      <c r="BD53" s="459">
        <f t="shared" si="49"/>
        <v>0</v>
      </c>
      <c r="BE53" s="459">
        <f t="shared" si="49"/>
        <v>0</v>
      </c>
      <c r="BF53" s="459">
        <f t="shared" si="49"/>
        <v>0</v>
      </c>
      <c r="BG53" s="459">
        <f t="shared" si="49"/>
        <v>0</v>
      </c>
      <c r="BH53" s="459">
        <f t="shared" si="49"/>
        <v>0</v>
      </c>
      <c r="BI53" s="459">
        <f t="shared" si="49"/>
        <v>0</v>
      </c>
      <c r="BJ53" s="459">
        <f t="shared" si="49"/>
        <v>0</v>
      </c>
      <c r="BK53" s="459">
        <f t="shared" si="49"/>
        <v>0</v>
      </c>
      <c r="BL53" s="459">
        <f t="shared" si="49"/>
        <v>0</v>
      </c>
      <c r="BM53" s="459">
        <f t="shared" si="49"/>
        <v>0</v>
      </c>
      <c r="BN53" s="459">
        <f t="shared" si="49"/>
        <v>0</v>
      </c>
      <c r="BO53" s="459">
        <f t="shared" si="49"/>
        <v>0</v>
      </c>
      <c r="BP53" s="459">
        <f t="shared" si="49"/>
        <v>0</v>
      </c>
      <c r="BQ53" s="459">
        <f t="shared" si="46"/>
        <v>0</v>
      </c>
      <c r="BR53" s="459">
        <f t="shared" si="46"/>
        <v>0</v>
      </c>
      <c r="BS53" s="459">
        <f t="shared" si="46"/>
        <v>0</v>
      </c>
      <c r="BT53" s="459">
        <f t="shared" si="46"/>
        <v>0</v>
      </c>
      <c r="BU53" s="459">
        <f t="shared" si="46"/>
        <v>0</v>
      </c>
      <c r="BV53" s="459">
        <f t="shared" si="46"/>
        <v>0</v>
      </c>
      <c r="BW53" s="459">
        <f t="shared" si="46"/>
        <v>0</v>
      </c>
      <c r="BX53" s="459">
        <f t="shared" si="46"/>
        <v>0</v>
      </c>
      <c r="BY53" s="459">
        <f t="shared" si="46"/>
        <v>0</v>
      </c>
      <c r="BZ53" s="459">
        <f t="shared" si="46"/>
        <v>0</v>
      </c>
      <c r="CA53" s="459">
        <f t="shared" si="46"/>
        <v>0</v>
      </c>
    </row>
    <row r="54" spans="1:79" x14ac:dyDescent="0.25">
      <c r="A54" s="438">
        <v>46</v>
      </c>
      <c r="B54" s="456">
        <f t="shared" si="18"/>
        <v>4.5999999999999999E-2</v>
      </c>
      <c r="C54" s="456" t="str">
        <f t="shared" si="19"/>
        <v xml:space="preserve"> </v>
      </c>
      <c r="D54" s="438" t="str">
        <f t="shared" si="20"/>
        <v xml:space="preserve"> </v>
      </c>
      <c r="E54" s="457" t="str">
        <f t="shared" si="21"/>
        <v xml:space="preserve"> </v>
      </c>
      <c r="F54" s="458" t="s">
        <v>215</v>
      </c>
      <c r="G54" s="423" t="s">
        <v>7</v>
      </c>
      <c r="H54" s="423">
        <f t="shared" si="24"/>
        <v>0</v>
      </c>
      <c r="I54" s="423">
        <f t="shared" si="25"/>
        <v>0</v>
      </c>
      <c r="J54" s="423">
        <f t="shared" si="26"/>
        <v>0</v>
      </c>
      <c r="K54" s="423">
        <f t="shared" si="27"/>
        <v>0</v>
      </c>
      <c r="L54" s="423">
        <f t="shared" si="28"/>
        <v>0</v>
      </c>
      <c r="M54" s="423">
        <f t="shared" si="29"/>
        <v>0</v>
      </c>
      <c r="N54" s="423">
        <f t="shared" si="30"/>
        <v>0</v>
      </c>
      <c r="O54" s="423">
        <f t="shared" si="31"/>
        <v>0</v>
      </c>
      <c r="P54" s="423">
        <f t="shared" si="32"/>
        <v>0</v>
      </c>
      <c r="Q54" s="423">
        <f t="shared" si="33"/>
        <v>0</v>
      </c>
      <c r="R54" s="423">
        <f t="shared" si="34"/>
        <v>0</v>
      </c>
      <c r="S54" s="423">
        <f t="shared" si="35"/>
        <v>0</v>
      </c>
      <c r="T54" s="449">
        <f t="shared" si="36"/>
        <v>0</v>
      </c>
      <c r="U54" s="449">
        <f t="shared" si="37"/>
        <v>0</v>
      </c>
      <c r="V54" s="449">
        <f t="shared" si="38"/>
        <v>0</v>
      </c>
      <c r="W54" s="449">
        <f t="shared" si="39"/>
        <v>0</v>
      </c>
      <c r="X54" s="448"/>
      <c r="Y54" s="459">
        <f t="shared" si="47"/>
        <v>0</v>
      </c>
      <c r="Z54" s="459">
        <f t="shared" si="47"/>
        <v>0</v>
      </c>
      <c r="AA54" s="459">
        <f t="shared" si="47"/>
        <v>0</v>
      </c>
      <c r="AB54" s="459">
        <f t="shared" si="49"/>
        <v>0</v>
      </c>
      <c r="AC54" s="459">
        <f t="shared" si="49"/>
        <v>0</v>
      </c>
      <c r="AD54" s="459">
        <f t="shared" si="49"/>
        <v>0</v>
      </c>
      <c r="AE54" s="459">
        <f t="shared" si="49"/>
        <v>0</v>
      </c>
      <c r="AF54" s="459">
        <f t="shared" si="49"/>
        <v>0</v>
      </c>
      <c r="AG54" s="459">
        <f t="shared" si="49"/>
        <v>0</v>
      </c>
      <c r="AH54" s="459">
        <f t="shared" si="49"/>
        <v>0</v>
      </c>
      <c r="AI54" s="459">
        <f t="shared" si="49"/>
        <v>0</v>
      </c>
      <c r="AJ54" s="459">
        <f t="shared" si="49"/>
        <v>0</v>
      </c>
      <c r="AK54" s="459">
        <f t="shared" si="49"/>
        <v>0</v>
      </c>
      <c r="AL54" s="459">
        <f t="shared" si="49"/>
        <v>0</v>
      </c>
      <c r="AM54" s="459">
        <f t="shared" si="49"/>
        <v>0</v>
      </c>
      <c r="AN54" s="459">
        <f t="shared" si="49"/>
        <v>0</v>
      </c>
      <c r="AO54" s="459">
        <f t="shared" si="49"/>
        <v>0</v>
      </c>
      <c r="AP54" s="459">
        <f t="shared" si="49"/>
        <v>0</v>
      </c>
      <c r="AQ54" s="459">
        <f t="shared" si="49"/>
        <v>0</v>
      </c>
      <c r="AR54" s="459">
        <f t="shared" si="49"/>
        <v>0</v>
      </c>
      <c r="AS54" s="459">
        <f t="shared" si="49"/>
        <v>0</v>
      </c>
      <c r="AT54" s="459">
        <f t="shared" si="49"/>
        <v>0</v>
      </c>
      <c r="AU54" s="459">
        <f t="shared" si="49"/>
        <v>0</v>
      </c>
      <c r="AV54" s="459">
        <f t="shared" si="49"/>
        <v>0</v>
      </c>
      <c r="AW54" s="459">
        <f t="shared" si="49"/>
        <v>0</v>
      </c>
      <c r="AX54" s="459">
        <f t="shared" si="49"/>
        <v>0</v>
      </c>
      <c r="AY54" s="459">
        <f t="shared" si="49"/>
        <v>0</v>
      </c>
      <c r="AZ54" s="459">
        <f t="shared" si="49"/>
        <v>0</v>
      </c>
      <c r="BA54" s="459">
        <f t="shared" si="49"/>
        <v>0</v>
      </c>
      <c r="BB54" s="459">
        <f t="shared" si="49"/>
        <v>0</v>
      </c>
      <c r="BC54" s="459">
        <f t="shared" si="49"/>
        <v>0</v>
      </c>
      <c r="BD54" s="459">
        <f t="shared" si="49"/>
        <v>0</v>
      </c>
      <c r="BE54" s="459">
        <f t="shared" si="49"/>
        <v>0</v>
      </c>
      <c r="BF54" s="459">
        <f t="shared" si="49"/>
        <v>0</v>
      </c>
      <c r="BG54" s="459">
        <f t="shared" si="49"/>
        <v>0</v>
      </c>
      <c r="BH54" s="459">
        <f t="shared" si="49"/>
        <v>0</v>
      </c>
      <c r="BI54" s="459">
        <f t="shared" si="49"/>
        <v>0</v>
      </c>
      <c r="BJ54" s="459">
        <f t="shared" si="49"/>
        <v>0</v>
      </c>
      <c r="BK54" s="459">
        <f t="shared" si="49"/>
        <v>0</v>
      </c>
      <c r="BL54" s="459">
        <f t="shared" si="49"/>
        <v>0</v>
      </c>
      <c r="BM54" s="459">
        <f t="shared" si="49"/>
        <v>0</v>
      </c>
      <c r="BN54" s="459">
        <f t="shared" si="49"/>
        <v>0</v>
      </c>
      <c r="BO54" s="459">
        <f t="shared" si="49"/>
        <v>0</v>
      </c>
      <c r="BP54" s="459">
        <f t="shared" si="49"/>
        <v>0</v>
      </c>
      <c r="BQ54" s="459">
        <f t="shared" si="46"/>
        <v>0</v>
      </c>
      <c r="BR54" s="459">
        <f t="shared" si="46"/>
        <v>0</v>
      </c>
      <c r="BS54" s="459">
        <f t="shared" si="46"/>
        <v>0</v>
      </c>
      <c r="BT54" s="459">
        <f t="shared" si="46"/>
        <v>0</v>
      </c>
      <c r="BU54" s="459">
        <f t="shared" si="46"/>
        <v>0</v>
      </c>
      <c r="BV54" s="459">
        <f t="shared" si="46"/>
        <v>0</v>
      </c>
      <c r="BW54" s="459">
        <f t="shared" si="46"/>
        <v>0</v>
      </c>
      <c r="BX54" s="459">
        <f t="shared" si="46"/>
        <v>0</v>
      </c>
      <c r="BY54" s="459">
        <f t="shared" si="46"/>
        <v>0</v>
      </c>
      <c r="BZ54" s="459">
        <f t="shared" si="46"/>
        <v>0</v>
      </c>
      <c r="CA54" s="459">
        <f t="shared" si="46"/>
        <v>0</v>
      </c>
    </row>
    <row r="55" spans="1:79" x14ac:dyDescent="0.25">
      <c r="A55" s="438">
        <v>47</v>
      </c>
      <c r="B55" s="456">
        <f t="shared" si="18"/>
        <v>4.7E-2</v>
      </c>
      <c r="C55" s="456" t="str">
        <f t="shared" si="19"/>
        <v xml:space="preserve"> </v>
      </c>
      <c r="D55" s="438" t="str">
        <f t="shared" si="20"/>
        <v xml:space="preserve"> </v>
      </c>
      <c r="E55" s="457" t="str">
        <f t="shared" si="21"/>
        <v xml:space="preserve"> </v>
      </c>
      <c r="F55" s="458" t="s">
        <v>342</v>
      </c>
      <c r="G55" s="423" t="s">
        <v>341</v>
      </c>
      <c r="H55" s="423">
        <f t="shared" si="24"/>
        <v>0</v>
      </c>
      <c r="I55" s="423">
        <f t="shared" si="25"/>
        <v>0</v>
      </c>
      <c r="J55" s="423">
        <f t="shared" si="26"/>
        <v>0</v>
      </c>
      <c r="K55" s="423">
        <f t="shared" si="27"/>
        <v>0</v>
      </c>
      <c r="L55" s="423">
        <f t="shared" si="28"/>
        <v>0</v>
      </c>
      <c r="M55" s="423">
        <f t="shared" si="29"/>
        <v>0</v>
      </c>
      <c r="N55" s="423">
        <f t="shared" si="30"/>
        <v>0</v>
      </c>
      <c r="O55" s="423">
        <f t="shared" si="31"/>
        <v>0</v>
      </c>
      <c r="P55" s="423">
        <f t="shared" si="32"/>
        <v>0</v>
      </c>
      <c r="Q55" s="423">
        <f t="shared" si="33"/>
        <v>0</v>
      </c>
      <c r="R55" s="423">
        <f t="shared" si="34"/>
        <v>0</v>
      </c>
      <c r="S55" s="423">
        <f t="shared" si="35"/>
        <v>0</v>
      </c>
      <c r="T55" s="449">
        <f t="shared" si="36"/>
        <v>0</v>
      </c>
      <c r="U55" s="449">
        <f t="shared" si="37"/>
        <v>0</v>
      </c>
      <c r="V55" s="449">
        <f t="shared" si="38"/>
        <v>0</v>
      </c>
      <c r="W55" s="449">
        <f t="shared" si="39"/>
        <v>0</v>
      </c>
      <c r="X55" s="448"/>
      <c r="Y55" s="459">
        <f t="shared" si="47"/>
        <v>0</v>
      </c>
      <c r="Z55" s="459">
        <f t="shared" si="47"/>
        <v>0</v>
      </c>
      <c r="AA55" s="459">
        <f t="shared" si="47"/>
        <v>0</v>
      </c>
      <c r="AB55" s="459">
        <f t="shared" si="49"/>
        <v>0</v>
      </c>
      <c r="AC55" s="459">
        <f t="shared" si="49"/>
        <v>0</v>
      </c>
      <c r="AD55" s="459">
        <f t="shared" si="49"/>
        <v>0</v>
      </c>
      <c r="AE55" s="459">
        <f t="shared" si="49"/>
        <v>0</v>
      </c>
      <c r="AF55" s="459">
        <f t="shared" si="49"/>
        <v>0</v>
      </c>
      <c r="AG55" s="459">
        <f t="shared" si="49"/>
        <v>0</v>
      </c>
      <c r="AH55" s="459">
        <f t="shared" si="49"/>
        <v>0</v>
      </c>
      <c r="AI55" s="459">
        <f t="shared" si="49"/>
        <v>0</v>
      </c>
      <c r="AJ55" s="459">
        <f t="shared" si="49"/>
        <v>0</v>
      </c>
      <c r="AK55" s="459">
        <f t="shared" si="49"/>
        <v>0</v>
      </c>
      <c r="AL55" s="459">
        <f t="shared" si="49"/>
        <v>0</v>
      </c>
      <c r="AM55" s="459">
        <f t="shared" si="49"/>
        <v>0</v>
      </c>
      <c r="AN55" s="459">
        <f t="shared" si="49"/>
        <v>0</v>
      </c>
      <c r="AO55" s="459">
        <f t="shared" si="49"/>
        <v>0</v>
      </c>
      <c r="AP55" s="459">
        <f t="shared" si="49"/>
        <v>0</v>
      </c>
      <c r="AQ55" s="459">
        <f t="shared" si="49"/>
        <v>0</v>
      </c>
      <c r="AR55" s="459">
        <f t="shared" si="49"/>
        <v>0</v>
      </c>
      <c r="AS55" s="459">
        <f t="shared" si="49"/>
        <v>0</v>
      </c>
      <c r="AT55" s="459">
        <f t="shared" si="49"/>
        <v>0</v>
      </c>
      <c r="AU55" s="459">
        <f t="shared" si="49"/>
        <v>0</v>
      </c>
      <c r="AV55" s="459">
        <f t="shared" si="49"/>
        <v>0</v>
      </c>
      <c r="AW55" s="459">
        <f t="shared" si="49"/>
        <v>0</v>
      </c>
      <c r="AX55" s="459">
        <f t="shared" si="49"/>
        <v>0</v>
      </c>
      <c r="AY55" s="459">
        <f t="shared" si="49"/>
        <v>0</v>
      </c>
      <c r="AZ55" s="459">
        <f t="shared" si="49"/>
        <v>0</v>
      </c>
      <c r="BA55" s="459">
        <f t="shared" si="49"/>
        <v>0</v>
      </c>
      <c r="BB55" s="459">
        <f t="shared" si="49"/>
        <v>0</v>
      </c>
      <c r="BC55" s="459">
        <f t="shared" si="49"/>
        <v>0</v>
      </c>
      <c r="BD55" s="459">
        <f t="shared" si="49"/>
        <v>0</v>
      </c>
      <c r="BE55" s="459">
        <f t="shared" si="49"/>
        <v>0</v>
      </c>
      <c r="BF55" s="459">
        <f t="shared" si="49"/>
        <v>0</v>
      </c>
      <c r="BG55" s="459">
        <f t="shared" si="49"/>
        <v>0</v>
      </c>
      <c r="BH55" s="459">
        <f t="shared" si="49"/>
        <v>0</v>
      </c>
      <c r="BI55" s="459">
        <f t="shared" si="49"/>
        <v>0</v>
      </c>
      <c r="BJ55" s="459">
        <f t="shared" si="49"/>
        <v>0</v>
      </c>
      <c r="BK55" s="459">
        <f t="shared" si="49"/>
        <v>0</v>
      </c>
      <c r="BL55" s="459">
        <f t="shared" si="49"/>
        <v>0</v>
      </c>
      <c r="BM55" s="459">
        <f t="shared" si="49"/>
        <v>0</v>
      </c>
      <c r="BN55" s="459">
        <f t="shared" si="49"/>
        <v>0</v>
      </c>
      <c r="BO55" s="459">
        <f t="shared" si="49"/>
        <v>0</v>
      </c>
      <c r="BP55" s="459">
        <f t="shared" si="49"/>
        <v>0</v>
      </c>
      <c r="BQ55" s="459">
        <f t="shared" si="46"/>
        <v>0</v>
      </c>
      <c r="BR55" s="459">
        <f t="shared" si="46"/>
        <v>0</v>
      </c>
      <c r="BS55" s="459">
        <f t="shared" si="46"/>
        <v>0</v>
      </c>
      <c r="BT55" s="459">
        <f t="shared" si="46"/>
        <v>0</v>
      </c>
      <c r="BU55" s="459">
        <f t="shared" si="46"/>
        <v>0</v>
      </c>
      <c r="BV55" s="459">
        <f t="shared" si="46"/>
        <v>0</v>
      </c>
      <c r="BW55" s="459">
        <f t="shared" si="46"/>
        <v>0</v>
      </c>
      <c r="BX55" s="459">
        <f t="shared" si="46"/>
        <v>0</v>
      </c>
      <c r="BY55" s="459">
        <f t="shared" si="46"/>
        <v>0</v>
      </c>
      <c r="BZ55" s="459">
        <f t="shared" si="46"/>
        <v>0</v>
      </c>
      <c r="CA55" s="459">
        <f t="shared" si="46"/>
        <v>0</v>
      </c>
    </row>
    <row r="56" spans="1:79" x14ac:dyDescent="0.25">
      <c r="A56" s="438">
        <v>48</v>
      </c>
      <c r="B56" s="456">
        <f t="shared" si="18"/>
        <v>4.8000000000000001E-2</v>
      </c>
      <c r="C56" s="456" t="str">
        <f t="shared" si="19"/>
        <v xml:space="preserve"> </v>
      </c>
      <c r="D56" s="438" t="str">
        <f t="shared" si="20"/>
        <v xml:space="preserve"> </v>
      </c>
      <c r="E56" s="457" t="str">
        <f t="shared" si="21"/>
        <v xml:space="preserve"> </v>
      </c>
      <c r="F56" s="458" t="s">
        <v>477</v>
      </c>
      <c r="G56" s="423" t="s">
        <v>478</v>
      </c>
      <c r="H56" s="423">
        <f t="shared" si="24"/>
        <v>0</v>
      </c>
      <c r="I56" s="423">
        <f t="shared" si="25"/>
        <v>0</v>
      </c>
      <c r="J56" s="423">
        <f t="shared" si="26"/>
        <v>0</v>
      </c>
      <c r="K56" s="423">
        <f t="shared" si="27"/>
        <v>0</v>
      </c>
      <c r="L56" s="423">
        <f t="shared" si="28"/>
        <v>0</v>
      </c>
      <c r="M56" s="423">
        <f t="shared" si="29"/>
        <v>0</v>
      </c>
      <c r="N56" s="423">
        <f t="shared" si="30"/>
        <v>0</v>
      </c>
      <c r="O56" s="423">
        <f t="shared" si="31"/>
        <v>0</v>
      </c>
      <c r="P56" s="423">
        <f t="shared" si="32"/>
        <v>0</v>
      </c>
      <c r="Q56" s="423">
        <f t="shared" si="33"/>
        <v>0</v>
      </c>
      <c r="R56" s="423">
        <f t="shared" si="34"/>
        <v>0</v>
      </c>
      <c r="S56" s="423">
        <f t="shared" si="35"/>
        <v>0</v>
      </c>
      <c r="T56" s="449">
        <f t="shared" si="36"/>
        <v>0</v>
      </c>
      <c r="U56" s="449">
        <f t="shared" si="37"/>
        <v>0</v>
      </c>
      <c r="V56" s="449">
        <f t="shared" si="38"/>
        <v>0</v>
      </c>
      <c r="W56" s="449">
        <f t="shared" si="39"/>
        <v>0</v>
      </c>
      <c r="X56" s="448"/>
      <c r="Y56" s="459">
        <f t="shared" si="47"/>
        <v>0</v>
      </c>
      <c r="Z56" s="459">
        <f t="shared" si="47"/>
        <v>0</v>
      </c>
      <c r="AA56" s="459">
        <f t="shared" si="47"/>
        <v>0</v>
      </c>
      <c r="AB56" s="459">
        <f t="shared" si="49"/>
        <v>0</v>
      </c>
      <c r="AC56" s="459">
        <f t="shared" si="49"/>
        <v>0</v>
      </c>
      <c r="AD56" s="459">
        <f t="shared" si="49"/>
        <v>0</v>
      </c>
      <c r="AE56" s="459">
        <f t="shared" si="49"/>
        <v>0</v>
      </c>
      <c r="AF56" s="459">
        <f t="shared" si="49"/>
        <v>0</v>
      </c>
      <c r="AG56" s="459">
        <f t="shared" si="49"/>
        <v>0</v>
      </c>
      <c r="AH56" s="459">
        <f t="shared" si="49"/>
        <v>0</v>
      </c>
      <c r="AI56" s="459">
        <f t="shared" si="49"/>
        <v>0</v>
      </c>
      <c r="AJ56" s="459">
        <f t="shared" si="49"/>
        <v>0</v>
      </c>
      <c r="AK56" s="459">
        <f t="shared" si="49"/>
        <v>0</v>
      </c>
      <c r="AL56" s="459">
        <f t="shared" si="49"/>
        <v>0</v>
      </c>
      <c r="AM56" s="459">
        <f t="shared" si="49"/>
        <v>0</v>
      </c>
      <c r="AN56" s="459">
        <f t="shared" si="49"/>
        <v>0</v>
      </c>
      <c r="AO56" s="459">
        <f t="shared" si="49"/>
        <v>0</v>
      </c>
      <c r="AP56" s="459">
        <f t="shared" si="49"/>
        <v>0</v>
      </c>
      <c r="AQ56" s="459">
        <f t="shared" si="49"/>
        <v>0</v>
      </c>
      <c r="AR56" s="459">
        <f t="shared" si="49"/>
        <v>0</v>
      </c>
      <c r="AS56" s="459">
        <f t="shared" si="49"/>
        <v>0</v>
      </c>
      <c r="AT56" s="459">
        <f t="shared" si="49"/>
        <v>0</v>
      </c>
      <c r="AU56" s="459">
        <f t="shared" si="49"/>
        <v>0</v>
      </c>
      <c r="AV56" s="459">
        <f t="shared" si="49"/>
        <v>0</v>
      </c>
      <c r="AW56" s="459">
        <f t="shared" si="49"/>
        <v>0</v>
      </c>
      <c r="AX56" s="459">
        <f t="shared" si="49"/>
        <v>0</v>
      </c>
      <c r="AY56" s="459">
        <f t="shared" si="49"/>
        <v>0</v>
      </c>
      <c r="AZ56" s="459">
        <f t="shared" si="49"/>
        <v>0</v>
      </c>
      <c r="BA56" s="459">
        <f t="shared" si="49"/>
        <v>0</v>
      </c>
      <c r="BB56" s="459">
        <f t="shared" si="49"/>
        <v>0</v>
      </c>
      <c r="BC56" s="459">
        <f t="shared" si="49"/>
        <v>0</v>
      </c>
      <c r="BD56" s="459">
        <f t="shared" si="49"/>
        <v>0</v>
      </c>
      <c r="BE56" s="459">
        <f t="shared" si="49"/>
        <v>0</v>
      </c>
      <c r="BF56" s="459">
        <f t="shared" si="49"/>
        <v>0</v>
      </c>
      <c r="BG56" s="459">
        <f t="shared" si="49"/>
        <v>0</v>
      </c>
      <c r="BH56" s="459">
        <f t="shared" si="49"/>
        <v>0</v>
      </c>
      <c r="BI56" s="459">
        <f t="shared" si="49"/>
        <v>0</v>
      </c>
      <c r="BJ56" s="459">
        <f t="shared" si="49"/>
        <v>0</v>
      </c>
      <c r="BK56" s="459">
        <f t="shared" si="49"/>
        <v>0</v>
      </c>
      <c r="BL56" s="459">
        <f t="shared" si="49"/>
        <v>0</v>
      </c>
      <c r="BM56" s="459">
        <f t="shared" si="49"/>
        <v>0</v>
      </c>
      <c r="BN56" s="459">
        <f t="shared" si="49"/>
        <v>0</v>
      </c>
      <c r="BO56" s="459">
        <f t="shared" si="49"/>
        <v>0</v>
      </c>
      <c r="BP56" s="459">
        <f t="shared" si="49"/>
        <v>0</v>
      </c>
      <c r="BQ56" s="459">
        <f t="shared" si="46"/>
        <v>0</v>
      </c>
      <c r="BR56" s="459">
        <f t="shared" si="46"/>
        <v>0</v>
      </c>
      <c r="BS56" s="459">
        <f t="shared" si="46"/>
        <v>0</v>
      </c>
      <c r="BT56" s="459">
        <f t="shared" si="46"/>
        <v>0</v>
      </c>
      <c r="BU56" s="459">
        <f t="shared" si="46"/>
        <v>0</v>
      </c>
      <c r="BV56" s="459">
        <f t="shared" si="46"/>
        <v>0</v>
      </c>
      <c r="BW56" s="459">
        <f t="shared" si="46"/>
        <v>0</v>
      </c>
      <c r="BX56" s="459">
        <f t="shared" si="46"/>
        <v>0</v>
      </c>
      <c r="BY56" s="459">
        <f t="shared" si="46"/>
        <v>0</v>
      </c>
      <c r="BZ56" s="459">
        <f t="shared" si="46"/>
        <v>0</v>
      </c>
      <c r="CA56" s="459">
        <f t="shared" si="46"/>
        <v>0</v>
      </c>
    </row>
    <row r="57" spans="1:79" x14ac:dyDescent="0.25">
      <c r="A57" s="438">
        <v>49</v>
      </c>
      <c r="B57" s="456">
        <f t="shared" si="18"/>
        <v>4.9000000000000002E-2</v>
      </c>
      <c r="C57" s="456" t="str">
        <f t="shared" si="19"/>
        <v xml:space="preserve"> </v>
      </c>
      <c r="D57" s="438" t="str">
        <f t="shared" si="20"/>
        <v xml:space="preserve"> </v>
      </c>
      <c r="E57" s="457" t="str">
        <f t="shared" si="21"/>
        <v xml:space="preserve"> </v>
      </c>
      <c r="F57" s="458" t="s">
        <v>218</v>
      </c>
      <c r="G57" s="423" t="s">
        <v>19</v>
      </c>
      <c r="H57" s="423">
        <f t="shared" si="24"/>
        <v>0</v>
      </c>
      <c r="I57" s="423">
        <f t="shared" si="25"/>
        <v>0</v>
      </c>
      <c r="J57" s="423">
        <f t="shared" si="26"/>
        <v>0</v>
      </c>
      <c r="K57" s="423">
        <f t="shared" si="27"/>
        <v>0</v>
      </c>
      <c r="L57" s="423">
        <f t="shared" si="28"/>
        <v>0</v>
      </c>
      <c r="M57" s="423">
        <f t="shared" si="29"/>
        <v>0</v>
      </c>
      <c r="N57" s="423">
        <f t="shared" si="30"/>
        <v>0</v>
      </c>
      <c r="O57" s="423">
        <f t="shared" si="31"/>
        <v>0</v>
      </c>
      <c r="P57" s="423">
        <f t="shared" si="32"/>
        <v>0</v>
      </c>
      <c r="Q57" s="423">
        <f t="shared" si="33"/>
        <v>0</v>
      </c>
      <c r="R57" s="423">
        <f t="shared" si="34"/>
        <v>0</v>
      </c>
      <c r="S57" s="423">
        <f t="shared" si="35"/>
        <v>0</v>
      </c>
      <c r="T57" s="449">
        <f t="shared" si="36"/>
        <v>0</v>
      </c>
      <c r="U57" s="449">
        <f t="shared" si="37"/>
        <v>0</v>
      </c>
      <c r="V57" s="449">
        <f t="shared" si="38"/>
        <v>0</v>
      </c>
      <c r="W57" s="449">
        <f t="shared" si="39"/>
        <v>0</v>
      </c>
      <c r="X57" s="448"/>
      <c r="Y57" s="459">
        <f t="shared" si="47"/>
        <v>0</v>
      </c>
      <c r="Z57" s="459">
        <f t="shared" si="47"/>
        <v>0</v>
      </c>
      <c r="AA57" s="459">
        <f t="shared" si="47"/>
        <v>0</v>
      </c>
      <c r="AB57" s="459">
        <f t="shared" si="49"/>
        <v>0</v>
      </c>
      <c r="AC57" s="459">
        <f t="shared" si="49"/>
        <v>0</v>
      </c>
      <c r="AD57" s="459">
        <f t="shared" si="49"/>
        <v>0</v>
      </c>
      <c r="AE57" s="459">
        <f t="shared" si="49"/>
        <v>0</v>
      </c>
      <c r="AF57" s="459">
        <f t="shared" si="49"/>
        <v>0</v>
      </c>
      <c r="AG57" s="459">
        <f t="shared" si="49"/>
        <v>0</v>
      </c>
      <c r="AH57" s="459">
        <f t="shared" si="49"/>
        <v>0</v>
      </c>
      <c r="AI57" s="459">
        <f t="shared" si="49"/>
        <v>0</v>
      </c>
      <c r="AJ57" s="459">
        <f t="shared" si="49"/>
        <v>0</v>
      </c>
      <c r="AK57" s="459">
        <f t="shared" si="49"/>
        <v>0</v>
      </c>
      <c r="AL57" s="459">
        <f t="shared" si="49"/>
        <v>0</v>
      </c>
      <c r="AM57" s="459">
        <f t="shared" si="49"/>
        <v>0</v>
      </c>
      <c r="AN57" s="459">
        <f t="shared" si="49"/>
        <v>0</v>
      </c>
      <c r="AO57" s="459">
        <f t="shared" si="49"/>
        <v>0</v>
      </c>
      <c r="AP57" s="459">
        <f t="shared" si="49"/>
        <v>0</v>
      </c>
      <c r="AQ57" s="459">
        <f t="shared" si="49"/>
        <v>0</v>
      </c>
      <c r="AR57" s="459">
        <f t="shared" si="49"/>
        <v>0</v>
      </c>
      <c r="AS57" s="459">
        <f t="shared" si="49"/>
        <v>0</v>
      </c>
      <c r="AT57" s="459">
        <f t="shared" si="49"/>
        <v>0</v>
      </c>
      <c r="AU57" s="459">
        <f t="shared" si="49"/>
        <v>0</v>
      </c>
      <c r="AV57" s="459">
        <f t="shared" si="49"/>
        <v>0</v>
      </c>
      <c r="AW57" s="459">
        <f t="shared" si="49"/>
        <v>0</v>
      </c>
      <c r="AX57" s="459">
        <f t="shared" si="49"/>
        <v>0</v>
      </c>
      <c r="AY57" s="459">
        <f t="shared" si="49"/>
        <v>0</v>
      </c>
      <c r="AZ57" s="459">
        <f t="shared" si="49"/>
        <v>0</v>
      </c>
      <c r="BA57" s="459">
        <f t="shared" si="49"/>
        <v>0</v>
      </c>
      <c r="BB57" s="459">
        <f t="shared" si="49"/>
        <v>0</v>
      </c>
      <c r="BC57" s="459">
        <f t="shared" si="49"/>
        <v>0</v>
      </c>
      <c r="BD57" s="459">
        <f t="shared" si="49"/>
        <v>0</v>
      </c>
      <c r="BE57" s="459">
        <f t="shared" si="49"/>
        <v>0</v>
      </c>
      <c r="BF57" s="459">
        <f t="shared" si="49"/>
        <v>0</v>
      </c>
      <c r="BG57" s="459">
        <f t="shared" si="49"/>
        <v>0</v>
      </c>
      <c r="BH57" s="459">
        <f t="shared" si="49"/>
        <v>0</v>
      </c>
      <c r="BI57" s="459">
        <f t="shared" si="49"/>
        <v>0</v>
      </c>
      <c r="BJ57" s="459">
        <f t="shared" si="49"/>
        <v>0</v>
      </c>
      <c r="BK57" s="459">
        <f t="shared" si="49"/>
        <v>0</v>
      </c>
      <c r="BL57" s="459">
        <f t="shared" si="49"/>
        <v>0</v>
      </c>
      <c r="BM57" s="459">
        <f t="shared" si="49"/>
        <v>0</v>
      </c>
      <c r="BN57" s="459">
        <f t="shared" si="49"/>
        <v>0</v>
      </c>
      <c r="BO57" s="459">
        <f t="shared" si="49"/>
        <v>0</v>
      </c>
      <c r="BP57" s="459">
        <f t="shared" si="49"/>
        <v>0</v>
      </c>
      <c r="BQ57" s="459">
        <f t="shared" ref="BQ57:CA72" si="50">COUNTIF(BQ$2:BQ$6,$G57)</f>
        <v>0</v>
      </c>
      <c r="BR57" s="459">
        <f t="shared" si="50"/>
        <v>0</v>
      </c>
      <c r="BS57" s="459">
        <f t="shared" si="50"/>
        <v>0</v>
      </c>
      <c r="BT57" s="459">
        <f t="shared" si="50"/>
        <v>0</v>
      </c>
      <c r="BU57" s="459">
        <f t="shared" si="50"/>
        <v>0</v>
      </c>
      <c r="BV57" s="459">
        <f t="shared" si="50"/>
        <v>0</v>
      </c>
      <c r="BW57" s="459">
        <f t="shared" si="50"/>
        <v>0</v>
      </c>
      <c r="BX57" s="459">
        <f t="shared" si="50"/>
        <v>0</v>
      </c>
      <c r="BY57" s="459">
        <f t="shared" si="50"/>
        <v>0</v>
      </c>
      <c r="BZ57" s="459">
        <f t="shared" si="50"/>
        <v>0</v>
      </c>
      <c r="CA57" s="459">
        <f t="shared" si="50"/>
        <v>0</v>
      </c>
    </row>
    <row r="58" spans="1:79" x14ac:dyDescent="0.25">
      <c r="A58" s="438">
        <v>50</v>
      </c>
      <c r="B58" s="456">
        <f t="shared" si="18"/>
        <v>0.05</v>
      </c>
      <c r="C58" s="456" t="str">
        <f t="shared" si="19"/>
        <v xml:space="preserve"> </v>
      </c>
      <c r="D58" s="438" t="str">
        <f t="shared" si="20"/>
        <v xml:space="preserve"> </v>
      </c>
      <c r="E58" s="457" t="str">
        <f t="shared" si="21"/>
        <v xml:space="preserve"> </v>
      </c>
      <c r="F58" s="458" t="s">
        <v>479</v>
      </c>
      <c r="G58" s="423" t="s">
        <v>237</v>
      </c>
      <c r="H58" s="423">
        <f t="shared" si="24"/>
        <v>0</v>
      </c>
      <c r="I58" s="423">
        <f t="shared" si="25"/>
        <v>0</v>
      </c>
      <c r="J58" s="423">
        <f t="shared" si="26"/>
        <v>0</v>
      </c>
      <c r="K58" s="423">
        <f t="shared" si="27"/>
        <v>0</v>
      </c>
      <c r="L58" s="423">
        <f t="shared" si="28"/>
        <v>0</v>
      </c>
      <c r="M58" s="423">
        <f t="shared" si="29"/>
        <v>0</v>
      </c>
      <c r="N58" s="423">
        <f t="shared" si="30"/>
        <v>0</v>
      </c>
      <c r="O58" s="423">
        <f t="shared" si="31"/>
        <v>0</v>
      </c>
      <c r="P58" s="423">
        <f t="shared" si="32"/>
        <v>0</v>
      </c>
      <c r="Q58" s="423">
        <f t="shared" si="33"/>
        <v>0</v>
      </c>
      <c r="R58" s="423">
        <f t="shared" si="34"/>
        <v>0</v>
      </c>
      <c r="S58" s="423">
        <f t="shared" si="35"/>
        <v>0</v>
      </c>
      <c r="T58" s="449">
        <f t="shared" si="36"/>
        <v>0</v>
      </c>
      <c r="U58" s="449">
        <f t="shared" si="37"/>
        <v>0</v>
      </c>
      <c r="V58" s="449">
        <f t="shared" si="38"/>
        <v>0</v>
      </c>
      <c r="W58" s="449">
        <f t="shared" si="39"/>
        <v>0</v>
      </c>
      <c r="X58" s="448"/>
      <c r="Y58" s="459">
        <f t="shared" si="47"/>
        <v>0</v>
      </c>
      <c r="Z58" s="459">
        <f t="shared" si="47"/>
        <v>0</v>
      </c>
      <c r="AA58" s="459">
        <f t="shared" si="47"/>
        <v>0</v>
      </c>
      <c r="AB58" s="459">
        <f t="shared" si="49"/>
        <v>0</v>
      </c>
      <c r="AC58" s="459">
        <f t="shared" si="49"/>
        <v>0</v>
      </c>
      <c r="AD58" s="459">
        <f t="shared" si="49"/>
        <v>0</v>
      </c>
      <c r="AE58" s="459">
        <f t="shared" si="49"/>
        <v>0</v>
      </c>
      <c r="AF58" s="459">
        <f t="shared" si="49"/>
        <v>0</v>
      </c>
      <c r="AG58" s="459">
        <f t="shared" si="49"/>
        <v>0</v>
      </c>
      <c r="AH58" s="459">
        <f t="shared" si="49"/>
        <v>0</v>
      </c>
      <c r="AI58" s="459">
        <f t="shared" si="49"/>
        <v>0</v>
      </c>
      <c r="AJ58" s="459">
        <f t="shared" si="49"/>
        <v>0</v>
      </c>
      <c r="AK58" s="459">
        <f t="shared" si="49"/>
        <v>0</v>
      </c>
      <c r="AL58" s="459">
        <f t="shared" si="49"/>
        <v>0</v>
      </c>
      <c r="AM58" s="459">
        <f t="shared" si="49"/>
        <v>0</v>
      </c>
      <c r="AN58" s="459">
        <f t="shared" si="49"/>
        <v>0</v>
      </c>
      <c r="AO58" s="459">
        <f t="shared" si="49"/>
        <v>0</v>
      </c>
      <c r="AP58" s="459">
        <f t="shared" si="49"/>
        <v>0</v>
      </c>
      <c r="AQ58" s="459">
        <f t="shared" si="49"/>
        <v>0</v>
      </c>
      <c r="AR58" s="459">
        <f t="shared" si="49"/>
        <v>0</v>
      </c>
      <c r="AS58" s="459">
        <f t="shared" si="49"/>
        <v>0</v>
      </c>
      <c r="AT58" s="459">
        <f t="shared" si="49"/>
        <v>0</v>
      </c>
      <c r="AU58" s="459">
        <f t="shared" si="49"/>
        <v>0</v>
      </c>
      <c r="AV58" s="459">
        <f t="shared" si="49"/>
        <v>0</v>
      </c>
      <c r="AW58" s="459">
        <f t="shared" si="49"/>
        <v>0</v>
      </c>
      <c r="AX58" s="459">
        <f t="shared" si="49"/>
        <v>0</v>
      </c>
      <c r="AY58" s="459">
        <f t="shared" si="49"/>
        <v>0</v>
      </c>
      <c r="AZ58" s="459">
        <f t="shared" si="49"/>
        <v>0</v>
      </c>
      <c r="BA58" s="459">
        <f t="shared" si="49"/>
        <v>0</v>
      </c>
      <c r="BB58" s="459">
        <f t="shared" si="49"/>
        <v>0</v>
      </c>
      <c r="BC58" s="459">
        <f t="shared" si="49"/>
        <v>0</v>
      </c>
      <c r="BD58" s="459">
        <f t="shared" si="49"/>
        <v>0</v>
      </c>
      <c r="BE58" s="459">
        <f t="shared" si="49"/>
        <v>0</v>
      </c>
      <c r="BF58" s="459">
        <f t="shared" si="49"/>
        <v>0</v>
      </c>
      <c r="BG58" s="459">
        <f t="shared" si="49"/>
        <v>0</v>
      </c>
      <c r="BH58" s="459">
        <f t="shared" si="49"/>
        <v>0</v>
      </c>
      <c r="BI58" s="459">
        <f t="shared" si="49"/>
        <v>0</v>
      </c>
      <c r="BJ58" s="459">
        <f t="shared" si="49"/>
        <v>0</v>
      </c>
      <c r="BK58" s="459">
        <f t="shared" si="49"/>
        <v>0</v>
      </c>
      <c r="BL58" s="459">
        <f t="shared" si="49"/>
        <v>0</v>
      </c>
      <c r="BM58" s="459">
        <f t="shared" si="49"/>
        <v>0</v>
      </c>
      <c r="BN58" s="459">
        <f t="shared" si="49"/>
        <v>0</v>
      </c>
      <c r="BO58" s="459">
        <f t="shared" si="49"/>
        <v>0</v>
      </c>
      <c r="BP58" s="459">
        <f t="shared" si="49"/>
        <v>0</v>
      </c>
      <c r="BQ58" s="459">
        <f t="shared" si="50"/>
        <v>0</v>
      </c>
      <c r="BR58" s="459">
        <f t="shared" si="50"/>
        <v>0</v>
      </c>
      <c r="BS58" s="459">
        <f t="shared" si="50"/>
        <v>0</v>
      </c>
      <c r="BT58" s="459">
        <f t="shared" si="50"/>
        <v>0</v>
      </c>
      <c r="BU58" s="459">
        <f t="shared" si="50"/>
        <v>0</v>
      </c>
      <c r="BV58" s="459">
        <f t="shared" si="50"/>
        <v>0</v>
      </c>
      <c r="BW58" s="459">
        <f t="shared" si="50"/>
        <v>0</v>
      </c>
      <c r="BX58" s="459">
        <f t="shared" si="50"/>
        <v>0</v>
      </c>
      <c r="BY58" s="459">
        <f t="shared" si="50"/>
        <v>0</v>
      </c>
      <c r="BZ58" s="459">
        <f t="shared" si="50"/>
        <v>0</v>
      </c>
      <c r="CA58" s="459">
        <f t="shared" si="50"/>
        <v>0</v>
      </c>
    </row>
    <row r="59" spans="1:79" x14ac:dyDescent="0.25">
      <c r="A59" s="438">
        <v>51</v>
      </c>
      <c r="B59" s="456">
        <f t="shared" si="18"/>
        <v>5.0999999999999997E-2</v>
      </c>
      <c r="C59" s="456" t="str">
        <f t="shared" si="19"/>
        <v xml:space="preserve"> </v>
      </c>
      <c r="D59" s="438" t="str">
        <f t="shared" si="20"/>
        <v xml:space="preserve"> </v>
      </c>
      <c r="E59" s="457" t="str">
        <f t="shared" si="21"/>
        <v xml:space="preserve"> </v>
      </c>
      <c r="F59" s="458" t="s">
        <v>212</v>
      </c>
      <c r="G59" s="423" t="s">
        <v>1</v>
      </c>
      <c r="H59" s="423">
        <f t="shared" si="24"/>
        <v>0</v>
      </c>
      <c r="I59" s="423">
        <f t="shared" si="25"/>
        <v>0</v>
      </c>
      <c r="J59" s="423">
        <f t="shared" si="26"/>
        <v>0</v>
      </c>
      <c r="K59" s="423">
        <f t="shared" si="27"/>
        <v>0</v>
      </c>
      <c r="L59" s="423">
        <f t="shared" si="28"/>
        <v>0</v>
      </c>
      <c r="M59" s="423">
        <f t="shared" si="29"/>
        <v>0</v>
      </c>
      <c r="N59" s="423">
        <f t="shared" si="30"/>
        <v>0</v>
      </c>
      <c r="O59" s="423">
        <f t="shared" si="31"/>
        <v>0</v>
      </c>
      <c r="P59" s="423">
        <f t="shared" si="32"/>
        <v>0</v>
      </c>
      <c r="Q59" s="423">
        <f t="shared" si="33"/>
        <v>0</v>
      </c>
      <c r="R59" s="423">
        <f t="shared" si="34"/>
        <v>0</v>
      </c>
      <c r="S59" s="423">
        <f t="shared" si="35"/>
        <v>0</v>
      </c>
      <c r="T59" s="449">
        <f t="shared" si="36"/>
        <v>0</v>
      </c>
      <c r="U59" s="449">
        <f t="shared" si="37"/>
        <v>0</v>
      </c>
      <c r="V59" s="449">
        <f t="shared" si="38"/>
        <v>0</v>
      </c>
      <c r="W59" s="449">
        <f t="shared" si="39"/>
        <v>0</v>
      </c>
      <c r="X59" s="448"/>
      <c r="Y59" s="459">
        <f t="shared" si="47"/>
        <v>0</v>
      </c>
      <c r="Z59" s="459">
        <f t="shared" si="47"/>
        <v>0</v>
      </c>
      <c r="AA59" s="459">
        <f t="shared" si="47"/>
        <v>0</v>
      </c>
      <c r="AB59" s="459">
        <f t="shared" si="49"/>
        <v>0</v>
      </c>
      <c r="AC59" s="459">
        <f t="shared" si="49"/>
        <v>0</v>
      </c>
      <c r="AD59" s="459">
        <f t="shared" si="49"/>
        <v>0</v>
      </c>
      <c r="AE59" s="459">
        <f t="shared" si="49"/>
        <v>0</v>
      </c>
      <c r="AF59" s="459">
        <f t="shared" si="49"/>
        <v>0</v>
      </c>
      <c r="AG59" s="459">
        <f t="shared" si="49"/>
        <v>0</v>
      </c>
      <c r="AH59" s="459">
        <f t="shared" si="49"/>
        <v>0</v>
      </c>
      <c r="AI59" s="459">
        <f t="shared" si="49"/>
        <v>0</v>
      </c>
      <c r="AJ59" s="459">
        <f t="shared" si="49"/>
        <v>0</v>
      </c>
      <c r="AK59" s="459">
        <f t="shared" si="49"/>
        <v>0</v>
      </c>
      <c r="AL59" s="459">
        <f t="shared" si="49"/>
        <v>0</v>
      </c>
      <c r="AM59" s="459">
        <f t="shared" si="49"/>
        <v>0</v>
      </c>
      <c r="AN59" s="459">
        <f t="shared" si="49"/>
        <v>0</v>
      </c>
      <c r="AO59" s="459">
        <f t="shared" si="49"/>
        <v>0</v>
      </c>
      <c r="AP59" s="459">
        <f t="shared" si="49"/>
        <v>0</v>
      </c>
      <c r="AQ59" s="459">
        <f t="shared" si="49"/>
        <v>0</v>
      </c>
      <c r="AR59" s="459">
        <f t="shared" ref="AB59:BP65" si="51">COUNTIF(AR$2:AR$6,$G59)</f>
        <v>0</v>
      </c>
      <c r="AS59" s="459">
        <f t="shared" si="51"/>
        <v>0</v>
      </c>
      <c r="AT59" s="459">
        <f t="shared" si="51"/>
        <v>0</v>
      </c>
      <c r="AU59" s="459">
        <f t="shared" si="51"/>
        <v>0</v>
      </c>
      <c r="AV59" s="459">
        <f t="shared" si="51"/>
        <v>0</v>
      </c>
      <c r="AW59" s="459">
        <f t="shared" si="51"/>
        <v>0</v>
      </c>
      <c r="AX59" s="459">
        <f t="shared" si="51"/>
        <v>0</v>
      </c>
      <c r="AY59" s="459">
        <f t="shared" si="51"/>
        <v>0</v>
      </c>
      <c r="AZ59" s="459">
        <f t="shared" si="51"/>
        <v>0</v>
      </c>
      <c r="BA59" s="459">
        <f t="shared" si="51"/>
        <v>0</v>
      </c>
      <c r="BB59" s="459">
        <f t="shared" si="51"/>
        <v>0</v>
      </c>
      <c r="BC59" s="459">
        <f t="shared" si="51"/>
        <v>0</v>
      </c>
      <c r="BD59" s="459">
        <f t="shared" si="51"/>
        <v>0</v>
      </c>
      <c r="BE59" s="459">
        <f t="shared" si="51"/>
        <v>0</v>
      </c>
      <c r="BF59" s="459">
        <f t="shared" si="51"/>
        <v>0</v>
      </c>
      <c r="BG59" s="459">
        <f t="shared" si="51"/>
        <v>0</v>
      </c>
      <c r="BH59" s="459">
        <f t="shared" si="51"/>
        <v>0</v>
      </c>
      <c r="BI59" s="459">
        <f t="shared" si="51"/>
        <v>0</v>
      </c>
      <c r="BJ59" s="459">
        <f t="shared" si="51"/>
        <v>0</v>
      </c>
      <c r="BK59" s="459">
        <f t="shared" si="51"/>
        <v>0</v>
      </c>
      <c r="BL59" s="459">
        <f t="shared" si="51"/>
        <v>0</v>
      </c>
      <c r="BM59" s="459">
        <f t="shared" si="51"/>
        <v>0</v>
      </c>
      <c r="BN59" s="459">
        <f t="shared" si="51"/>
        <v>0</v>
      </c>
      <c r="BO59" s="459">
        <f t="shared" si="51"/>
        <v>0</v>
      </c>
      <c r="BP59" s="459">
        <f t="shared" si="51"/>
        <v>0</v>
      </c>
      <c r="BQ59" s="459">
        <f t="shared" si="50"/>
        <v>0</v>
      </c>
      <c r="BR59" s="459">
        <f t="shared" si="50"/>
        <v>0</v>
      </c>
      <c r="BS59" s="459">
        <f t="shared" si="50"/>
        <v>0</v>
      </c>
      <c r="BT59" s="459">
        <f t="shared" si="50"/>
        <v>0</v>
      </c>
      <c r="BU59" s="459">
        <f t="shared" si="50"/>
        <v>0</v>
      </c>
      <c r="BV59" s="459">
        <f t="shared" si="50"/>
        <v>0</v>
      </c>
      <c r="BW59" s="459">
        <f t="shared" si="50"/>
        <v>0</v>
      </c>
      <c r="BX59" s="459">
        <f t="shared" si="50"/>
        <v>0</v>
      </c>
      <c r="BY59" s="459">
        <f t="shared" si="50"/>
        <v>0</v>
      </c>
      <c r="BZ59" s="459">
        <f t="shared" si="50"/>
        <v>0</v>
      </c>
      <c r="CA59" s="459">
        <f t="shared" si="50"/>
        <v>0</v>
      </c>
    </row>
    <row r="60" spans="1:79" x14ac:dyDescent="0.25">
      <c r="A60" s="438">
        <v>52</v>
      </c>
      <c r="B60" s="456">
        <f t="shared" si="18"/>
        <v>5.1999999999999998E-2</v>
      </c>
      <c r="C60" s="456" t="str">
        <f t="shared" si="19"/>
        <v xml:space="preserve"> </v>
      </c>
      <c r="D60" s="438" t="str">
        <f t="shared" si="20"/>
        <v xml:space="preserve"> </v>
      </c>
      <c r="E60" s="457" t="str">
        <f t="shared" si="21"/>
        <v xml:space="preserve"> </v>
      </c>
      <c r="F60" s="458" t="s">
        <v>301</v>
      </c>
      <c r="G60" s="423" t="s">
        <v>300</v>
      </c>
      <c r="H60" s="423">
        <f t="shared" si="24"/>
        <v>0</v>
      </c>
      <c r="I60" s="423">
        <f t="shared" si="25"/>
        <v>0</v>
      </c>
      <c r="J60" s="423">
        <f t="shared" si="26"/>
        <v>0</v>
      </c>
      <c r="K60" s="423">
        <f t="shared" si="27"/>
        <v>0</v>
      </c>
      <c r="L60" s="423">
        <f t="shared" si="28"/>
        <v>0</v>
      </c>
      <c r="M60" s="423">
        <f t="shared" si="29"/>
        <v>0</v>
      </c>
      <c r="N60" s="423">
        <f t="shared" si="30"/>
        <v>0</v>
      </c>
      <c r="O60" s="423">
        <f t="shared" si="31"/>
        <v>0</v>
      </c>
      <c r="P60" s="423">
        <f t="shared" si="32"/>
        <v>0</v>
      </c>
      <c r="Q60" s="423">
        <f t="shared" si="33"/>
        <v>0</v>
      </c>
      <c r="R60" s="423">
        <f t="shared" si="34"/>
        <v>0</v>
      </c>
      <c r="S60" s="423">
        <f t="shared" si="35"/>
        <v>0</v>
      </c>
      <c r="T60" s="449">
        <f t="shared" si="36"/>
        <v>0</v>
      </c>
      <c r="U60" s="449">
        <f t="shared" si="37"/>
        <v>0</v>
      </c>
      <c r="V60" s="449">
        <f t="shared" si="38"/>
        <v>0</v>
      </c>
      <c r="W60" s="449">
        <f t="shared" si="39"/>
        <v>0</v>
      </c>
      <c r="X60" s="448"/>
      <c r="Y60" s="459">
        <f t="shared" si="47"/>
        <v>0</v>
      </c>
      <c r="Z60" s="459">
        <f t="shared" si="47"/>
        <v>0</v>
      </c>
      <c r="AA60" s="459">
        <f t="shared" si="47"/>
        <v>0</v>
      </c>
      <c r="AB60" s="459">
        <f t="shared" si="51"/>
        <v>0</v>
      </c>
      <c r="AC60" s="459">
        <f t="shared" si="51"/>
        <v>0</v>
      </c>
      <c r="AD60" s="459">
        <f t="shared" si="51"/>
        <v>0</v>
      </c>
      <c r="AE60" s="459">
        <f t="shared" si="51"/>
        <v>0</v>
      </c>
      <c r="AF60" s="459">
        <f t="shared" si="51"/>
        <v>0</v>
      </c>
      <c r="AG60" s="459">
        <f t="shared" si="51"/>
        <v>0</v>
      </c>
      <c r="AH60" s="459">
        <f t="shared" si="51"/>
        <v>0</v>
      </c>
      <c r="AI60" s="459">
        <f t="shared" si="51"/>
        <v>0</v>
      </c>
      <c r="AJ60" s="459">
        <f t="shared" si="51"/>
        <v>0</v>
      </c>
      <c r="AK60" s="459">
        <f t="shared" si="51"/>
        <v>0</v>
      </c>
      <c r="AL60" s="459">
        <f t="shared" si="51"/>
        <v>0</v>
      </c>
      <c r="AM60" s="459">
        <f t="shared" si="51"/>
        <v>0</v>
      </c>
      <c r="AN60" s="459">
        <f t="shared" si="51"/>
        <v>0</v>
      </c>
      <c r="AO60" s="459">
        <f t="shared" si="51"/>
        <v>0</v>
      </c>
      <c r="AP60" s="459">
        <f t="shared" si="51"/>
        <v>0</v>
      </c>
      <c r="AQ60" s="459">
        <f t="shared" si="51"/>
        <v>0</v>
      </c>
      <c r="AR60" s="459">
        <f t="shared" si="51"/>
        <v>0</v>
      </c>
      <c r="AS60" s="459">
        <f t="shared" si="51"/>
        <v>0</v>
      </c>
      <c r="AT60" s="459">
        <f t="shared" si="51"/>
        <v>0</v>
      </c>
      <c r="AU60" s="459">
        <f t="shared" si="51"/>
        <v>0</v>
      </c>
      <c r="AV60" s="459">
        <f t="shared" si="51"/>
        <v>0</v>
      </c>
      <c r="AW60" s="459">
        <f t="shared" si="51"/>
        <v>0</v>
      </c>
      <c r="AX60" s="459">
        <f t="shared" si="51"/>
        <v>0</v>
      </c>
      <c r="AY60" s="459">
        <f t="shared" si="51"/>
        <v>0</v>
      </c>
      <c r="AZ60" s="459">
        <f t="shared" si="51"/>
        <v>0</v>
      </c>
      <c r="BA60" s="459">
        <f t="shared" si="51"/>
        <v>0</v>
      </c>
      <c r="BB60" s="459">
        <f t="shared" si="51"/>
        <v>0</v>
      </c>
      <c r="BC60" s="459">
        <f t="shared" si="51"/>
        <v>0</v>
      </c>
      <c r="BD60" s="459">
        <f t="shared" si="51"/>
        <v>0</v>
      </c>
      <c r="BE60" s="459">
        <f t="shared" si="51"/>
        <v>0</v>
      </c>
      <c r="BF60" s="459">
        <f t="shared" si="51"/>
        <v>0</v>
      </c>
      <c r="BG60" s="459">
        <f t="shared" si="51"/>
        <v>0</v>
      </c>
      <c r="BH60" s="459">
        <f t="shared" si="51"/>
        <v>0</v>
      </c>
      <c r="BI60" s="459">
        <f t="shared" si="51"/>
        <v>0</v>
      </c>
      <c r="BJ60" s="459">
        <f t="shared" si="51"/>
        <v>0</v>
      </c>
      <c r="BK60" s="459">
        <f t="shared" si="51"/>
        <v>0</v>
      </c>
      <c r="BL60" s="459">
        <f t="shared" si="51"/>
        <v>0</v>
      </c>
      <c r="BM60" s="459">
        <f t="shared" si="51"/>
        <v>0</v>
      </c>
      <c r="BN60" s="459">
        <f t="shared" si="51"/>
        <v>0</v>
      </c>
      <c r="BO60" s="459">
        <f t="shared" si="51"/>
        <v>0</v>
      </c>
      <c r="BP60" s="459">
        <f t="shared" si="51"/>
        <v>0</v>
      </c>
      <c r="BQ60" s="459">
        <f t="shared" si="50"/>
        <v>0</v>
      </c>
      <c r="BR60" s="459">
        <f t="shared" si="50"/>
        <v>0</v>
      </c>
      <c r="BS60" s="459">
        <f t="shared" si="50"/>
        <v>0</v>
      </c>
      <c r="BT60" s="459">
        <f t="shared" si="50"/>
        <v>0</v>
      </c>
      <c r="BU60" s="459">
        <f t="shared" si="50"/>
        <v>0</v>
      </c>
      <c r="BV60" s="459">
        <f t="shared" si="50"/>
        <v>0</v>
      </c>
      <c r="BW60" s="459">
        <f t="shared" si="50"/>
        <v>0</v>
      </c>
      <c r="BX60" s="459">
        <f t="shared" si="50"/>
        <v>0</v>
      </c>
      <c r="BY60" s="459">
        <f t="shared" si="50"/>
        <v>0</v>
      </c>
      <c r="BZ60" s="459">
        <f t="shared" si="50"/>
        <v>0</v>
      </c>
      <c r="CA60" s="459">
        <f t="shared" si="50"/>
        <v>0</v>
      </c>
    </row>
    <row r="61" spans="1:79" x14ac:dyDescent="0.25">
      <c r="A61" s="438">
        <v>53</v>
      </c>
      <c r="B61" s="456">
        <f t="shared" si="18"/>
        <v>5.2999999999999999E-2</v>
      </c>
      <c r="C61" s="456" t="str">
        <f t="shared" si="19"/>
        <v xml:space="preserve"> </v>
      </c>
      <c r="D61" s="438" t="str">
        <f t="shared" si="20"/>
        <v xml:space="preserve"> </v>
      </c>
      <c r="E61" s="457" t="str">
        <f t="shared" si="21"/>
        <v xml:space="preserve"> </v>
      </c>
      <c r="F61" s="458" t="s">
        <v>480</v>
      </c>
      <c r="G61" s="423" t="s">
        <v>481</v>
      </c>
      <c r="H61" s="423">
        <f t="shared" si="24"/>
        <v>0</v>
      </c>
      <c r="I61" s="423">
        <f t="shared" si="25"/>
        <v>0</v>
      </c>
      <c r="J61" s="423">
        <f t="shared" si="26"/>
        <v>0</v>
      </c>
      <c r="K61" s="423">
        <f t="shared" si="27"/>
        <v>0</v>
      </c>
      <c r="L61" s="423">
        <f t="shared" si="28"/>
        <v>0</v>
      </c>
      <c r="M61" s="423">
        <f t="shared" si="29"/>
        <v>0</v>
      </c>
      <c r="N61" s="423">
        <f t="shared" si="30"/>
        <v>0</v>
      </c>
      <c r="O61" s="423">
        <f t="shared" si="31"/>
        <v>0</v>
      </c>
      <c r="P61" s="423">
        <f t="shared" si="32"/>
        <v>0</v>
      </c>
      <c r="Q61" s="423">
        <f t="shared" si="33"/>
        <v>0</v>
      </c>
      <c r="R61" s="423">
        <f t="shared" si="34"/>
        <v>0</v>
      </c>
      <c r="S61" s="423">
        <f t="shared" si="35"/>
        <v>0</v>
      </c>
      <c r="T61" s="449">
        <f t="shared" si="36"/>
        <v>0</v>
      </c>
      <c r="U61" s="449">
        <f t="shared" si="37"/>
        <v>0</v>
      </c>
      <c r="V61" s="449">
        <f t="shared" si="38"/>
        <v>0</v>
      </c>
      <c r="W61" s="449">
        <f t="shared" si="39"/>
        <v>0</v>
      </c>
      <c r="X61" s="448"/>
      <c r="Y61" s="459">
        <f t="shared" si="47"/>
        <v>0</v>
      </c>
      <c r="Z61" s="459">
        <f t="shared" si="47"/>
        <v>0</v>
      </c>
      <c r="AA61" s="459">
        <f t="shared" si="47"/>
        <v>0</v>
      </c>
      <c r="AB61" s="459">
        <f t="shared" si="51"/>
        <v>0</v>
      </c>
      <c r="AC61" s="459">
        <f t="shared" si="51"/>
        <v>0</v>
      </c>
      <c r="AD61" s="459">
        <f t="shared" si="51"/>
        <v>0</v>
      </c>
      <c r="AE61" s="459">
        <f t="shared" si="51"/>
        <v>0</v>
      </c>
      <c r="AF61" s="459">
        <f t="shared" si="51"/>
        <v>0</v>
      </c>
      <c r="AG61" s="459">
        <f t="shared" si="51"/>
        <v>0</v>
      </c>
      <c r="AH61" s="459">
        <f t="shared" si="51"/>
        <v>0</v>
      </c>
      <c r="AI61" s="459">
        <f t="shared" si="51"/>
        <v>0</v>
      </c>
      <c r="AJ61" s="459">
        <f t="shared" si="51"/>
        <v>0</v>
      </c>
      <c r="AK61" s="459">
        <f t="shared" si="51"/>
        <v>0</v>
      </c>
      <c r="AL61" s="459">
        <f t="shared" si="51"/>
        <v>0</v>
      </c>
      <c r="AM61" s="459">
        <f t="shared" si="51"/>
        <v>0</v>
      </c>
      <c r="AN61" s="459">
        <f t="shared" si="51"/>
        <v>0</v>
      </c>
      <c r="AO61" s="459">
        <f t="shared" si="51"/>
        <v>0</v>
      </c>
      <c r="AP61" s="459">
        <f t="shared" si="51"/>
        <v>0</v>
      </c>
      <c r="AQ61" s="459">
        <f t="shared" si="51"/>
        <v>0</v>
      </c>
      <c r="AR61" s="459">
        <f t="shared" si="51"/>
        <v>0</v>
      </c>
      <c r="AS61" s="459">
        <f t="shared" si="51"/>
        <v>0</v>
      </c>
      <c r="AT61" s="459">
        <f t="shared" si="51"/>
        <v>0</v>
      </c>
      <c r="AU61" s="459">
        <f t="shared" si="51"/>
        <v>0</v>
      </c>
      <c r="AV61" s="459">
        <f t="shared" si="51"/>
        <v>0</v>
      </c>
      <c r="AW61" s="459">
        <f t="shared" si="51"/>
        <v>0</v>
      </c>
      <c r="AX61" s="459">
        <f t="shared" si="51"/>
        <v>0</v>
      </c>
      <c r="AY61" s="459">
        <f t="shared" si="51"/>
        <v>0</v>
      </c>
      <c r="AZ61" s="459">
        <f t="shared" si="51"/>
        <v>0</v>
      </c>
      <c r="BA61" s="459">
        <f t="shared" si="51"/>
        <v>0</v>
      </c>
      <c r="BB61" s="459">
        <f t="shared" si="51"/>
        <v>0</v>
      </c>
      <c r="BC61" s="459">
        <f t="shared" si="51"/>
        <v>0</v>
      </c>
      <c r="BD61" s="459">
        <f t="shared" si="51"/>
        <v>0</v>
      </c>
      <c r="BE61" s="459">
        <f t="shared" si="51"/>
        <v>0</v>
      </c>
      <c r="BF61" s="459">
        <f t="shared" si="51"/>
        <v>0</v>
      </c>
      <c r="BG61" s="459">
        <f t="shared" si="51"/>
        <v>0</v>
      </c>
      <c r="BH61" s="459">
        <f t="shared" si="51"/>
        <v>0</v>
      </c>
      <c r="BI61" s="459">
        <f t="shared" si="51"/>
        <v>0</v>
      </c>
      <c r="BJ61" s="459">
        <f t="shared" si="51"/>
        <v>0</v>
      </c>
      <c r="BK61" s="459">
        <f t="shared" si="51"/>
        <v>0</v>
      </c>
      <c r="BL61" s="459">
        <f t="shared" si="51"/>
        <v>0</v>
      </c>
      <c r="BM61" s="459">
        <f t="shared" si="51"/>
        <v>0</v>
      </c>
      <c r="BN61" s="459">
        <f t="shared" si="51"/>
        <v>0</v>
      </c>
      <c r="BO61" s="459">
        <f t="shared" si="51"/>
        <v>0</v>
      </c>
      <c r="BP61" s="459">
        <f t="shared" si="51"/>
        <v>0</v>
      </c>
      <c r="BQ61" s="459">
        <f t="shared" si="50"/>
        <v>0</v>
      </c>
      <c r="BR61" s="459">
        <f t="shared" si="50"/>
        <v>0</v>
      </c>
      <c r="BS61" s="459">
        <f t="shared" si="50"/>
        <v>0</v>
      </c>
      <c r="BT61" s="459">
        <f t="shared" si="50"/>
        <v>0</v>
      </c>
      <c r="BU61" s="459">
        <f t="shared" si="50"/>
        <v>0</v>
      </c>
      <c r="BV61" s="459">
        <f t="shared" si="50"/>
        <v>0</v>
      </c>
      <c r="BW61" s="459">
        <f t="shared" si="50"/>
        <v>0</v>
      </c>
      <c r="BX61" s="459">
        <f t="shared" si="50"/>
        <v>0</v>
      </c>
      <c r="BY61" s="459">
        <f t="shared" si="50"/>
        <v>0</v>
      </c>
      <c r="BZ61" s="459">
        <f t="shared" si="50"/>
        <v>0</v>
      </c>
      <c r="CA61" s="459">
        <f t="shared" si="50"/>
        <v>0</v>
      </c>
    </row>
    <row r="62" spans="1:79" x14ac:dyDescent="0.25">
      <c r="A62" s="438">
        <v>54</v>
      </c>
      <c r="B62" s="456">
        <f t="shared" si="18"/>
        <v>5.3999999999999999E-2</v>
      </c>
      <c r="C62" s="456" t="str">
        <f t="shared" si="19"/>
        <v xml:space="preserve"> </v>
      </c>
      <c r="D62" s="438" t="str">
        <f t="shared" si="20"/>
        <v xml:space="preserve"> </v>
      </c>
      <c r="E62" s="457" t="str">
        <f t="shared" si="21"/>
        <v xml:space="preserve"> </v>
      </c>
      <c r="F62" s="458" t="s">
        <v>482</v>
      </c>
      <c r="G62" s="423" t="s">
        <v>483</v>
      </c>
      <c r="H62" s="423">
        <f t="shared" si="24"/>
        <v>0</v>
      </c>
      <c r="I62" s="423">
        <f t="shared" si="25"/>
        <v>0</v>
      </c>
      <c r="J62" s="423">
        <f t="shared" si="26"/>
        <v>0</v>
      </c>
      <c r="K62" s="423">
        <f t="shared" si="27"/>
        <v>0</v>
      </c>
      <c r="L62" s="423">
        <f t="shared" si="28"/>
        <v>0</v>
      </c>
      <c r="M62" s="423">
        <f t="shared" si="29"/>
        <v>0</v>
      </c>
      <c r="N62" s="423">
        <f t="shared" si="30"/>
        <v>0</v>
      </c>
      <c r="O62" s="423">
        <f t="shared" si="31"/>
        <v>0</v>
      </c>
      <c r="P62" s="423">
        <f t="shared" si="32"/>
        <v>0</v>
      </c>
      <c r="Q62" s="423">
        <f t="shared" si="33"/>
        <v>0</v>
      </c>
      <c r="R62" s="423">
        <f t="shared" si="34"/>
        <v>0</v>
      </c>
      <c r="S62" s="423">
        <f t="shared" si="35"/>
        <v>0</v>
      </c>
      <c r="T62" s="449">
        <f t="shared" si="36"/>
        <v>0</v>
      </c>
      <c r="U62" s="449">
        <f t="shared" si="37"/>
        <v>0</v>
      </c>
      <c r="V62" s="449">
        <f t="shared" si="38"/>
        <v>0</v>
      </c>
      <c r="W62" s="449">
        <f t="shared" si="39"/>
        <v>0</v>
      </c>
      <c r="X62" s="448"/>
      <c r="Y62" s="459">
        <f t="shared" si="47"/>
        <v>0</v>
      </c>
      <c r="Z62" s="459">
        <f t="shared" si="47"/>
        <v>0</v>
      </c>
      <c r="AA62" s="459">
        <f t="shared" si="47"/>
        <v>0</v>
      </c>
      <c r="AB62" s="459">
        <f t="shared" si="51"/>
        <v>0</v>
      </c>
      <c r="AC62" s="459">
        <f t="shared" si="51"/>
        <v>0</v>
      </c>
      <c r="AD62" s="459">
        <f t="shared" si="51"/>
        <v>0</v>
      </c>
      <c r="AE62" s="459">
        <f t="shared" si="51"/>
        <v>0</v>
      </c>
      <c r="AF62" s="459">
        <f t="shared" si="51"/>
        <v>0</v>
      </c>
      <c r="AG62" s="459">
        <f t="shared" si="51"/>
        <v>0</v>
      </c>
      <c r="AH62" s="459">
        <f t="shared" si="51"/>
        <v>0</v>
      </c>
      <c r="AI62" s="459">
        <f t="shared" si="51"/>
        <v>0</v>
      </c>
      <c r="AJ62" s="459">
        <f t="shared" si="51"/>
        <v>0</v>
      </c>
      <c r="AK62" s="459">
        <f t="shared" si="51"/>
        <v>0</v>
      </c>
      <c r="AL62" s="459">
        <f t="shared" si="51"/>
        <v>0</v>
      </c>
      <c r="AM62" s="459">
        <f t="shared" si="51"/>
        <v>0</v>
      </c>
      <c r="AN62" s="459">
        <f t="shared" si="51"/>
        <v>0</v>
      </c>
      <c r="AO62" s="459">
        <f t="shared" si="51"/>
        <v>0</v>
      </c>
      <c r="AP62" s="459">
        <f t="shared" si="51"/>
        <v>0</v>
      </c>
      <c r="AQ62" s="459">
        <f t="shared" si="51"/>
        <v>0</v>
      </c>
      <c r="AR62" s="459">
        <f t="shared" si="51"/>
        <v>0</v>
      </c>
      <c r="AS62" s="459">
        <f t="shared" si="51"/>
        <v>0</v>
      </c>
      <c r="AT62" s="459">
        <f t="shared" si="51"/>
        <v>0</v>
      </c>
      <c r="AU62" s="459">
        <f t="shared" si="51"/>
        <v>0</v>
      </c>
      <c r="AV62" s="459">
        <f t="shared" si="51"/>
        <v>0</v>
      </c>
      <c r="AW62" s="459">
        <f t="shared" si="51"/>
        <v>0</v>
      </c>
      <c r="AX62" s="459">
        <f t="shared" si="51"/>
        <v>0</v>
      </c>
      <c r="AY62" s="459">
        <f t="shared" si="51"/>
        <v>0</v>
      </c>
      <c r="AZ62" s="459">
        <f t="shared" si="51"/>
        <v>0</v>
      </c>
      <c r="BA62" s="459">
        <f t="shared" si="51"/>
        <v>0</v>
      </c>
      <c r="BB62" s="459">
        <f t="shared" si="51"/>
        <v>0</v>
      </c>
      <c r="BC62" s="459">
        <f t="shared" si="51"/>
        <v>0</v>
      </c>
      <c r="BD62" s="459">
        <f t="shared" si="51"/>
        <v>0</v>
      </c>
      <c r="BE62" s="459">
        <f t="shared" si="51"/>
        <v>0</v>
      </c>
      <c r="BF62" s="459">
        <f t="shared" si="51"/>
        <v>0</v>
      </c>
      <c r="BG62" s="459">
        <f t="shared" si="51"/>
        <v>0</v>
      </c>
      <c r="BH62" s="459">
        <f t="shared" si="51"/>
        <v>0</v>
      </c>
      <c r="BI62" s="459">
        <f t="shared" si="51"/>
        <v>0</v>
      </c>
      <c r="BJ62" s="459">
        <f t="shared" si="51"/>
        <v>0</v>
      </c>
      <c r="BK62" s="459">
        <f t="shared" si="51"/>
        <v>0</v>
      </c>
      <c r="BL62" s="459">
        <f t="shared" si="51"/>
        <v>0</v>
      </c>
      <c r="BM62" s="459">
        <f t="shared" si="51"/>
        <v>0</v>
      </c>
      <c r="BN62" s="459">
        <f t="shared" si="51"/>
        <v>0</v>
      </c>
      <c r="BO62" s="459">
        <f t="shared" si="51"/>
        <v>0</v>
      </c>
      <c r="BP62" s="459">
        <f t="shared" si="51"/>
        <v>0</v>
      </c>
      <c r="BQ62" s="459">
        <f t="shared" si="50"/>
        <v>0</v>
      </c>
      <c r="BR62" s="459">
        <f t="shared" si="50"/>
        <v>0</v>
      </c>
      <c r="BS62" s="459">
        <f t="shared" si="50"/>
        <v>0</v>
      </c>
      <c r="BT62" s="459">
        <f t="shared" si="50"/>
        <v>0</v>
      </c>
      <c r="BU62" s="459">
        <f t="shared" si="50"/>
        <v>0</v>
      </c>
      <c r="BV62" s="459">
        <f t="shared" si="50"/>
        <v>0</v>
      </c>
      <c r="BW62" s="459">
        <f t="shared" si="50"/>
        <v>0</v>
      </c>
      <c r="BX62" s="459">
        <f t="shared" si="50"/>
        <v>0</v>
      </c>
      <c r="BY62" s="459">
        <f t="shared" si="50"/>
        <v>0</v>
      </c>
      <c r="BZ62" s="459">
        <f t="shared" si="50"/>
        <v>0</v>
      </c>
      <c r="CA62" s="459">
        <f t="shared" si="50"/>
        <v>0</v>
      </c>
    </row>
    <row r="63" spans="1:79" x14ac:dyDescent="0.25">
      <c r="A63" s="438">
        <v>55</v>
      </c>
      <c r="B63" s="456">
        <f t="shared" si="18"/>
        <v>5.5E-2</v>
      </c>
      <c r="C63" s="456" t="str">
        <f t="shared" si="19"/>
        <v xml:space="preserve"> </v>
      </c>
      <c r="D63" s="438" t="str">
        <f t="shared" si="20"/>
        <v xml:space="preserve"> </v>
      </c>
      <c r="E63" s="457" t="str">
        <f t="shared" si="21"/>
        <v xml:space="preserve"> </v>
      </c>
      <c r="F63" s="458" t="s">
        <v>484</v>
      </c>
      <c r="G63" s="423" t="s">
        <v>485</v>
      </c>
      <c r="H63" s="423">
        <f t="shared" si="24"/>
        <v>0</v>
      </c>
      <c r="I63" s="423">
        <f t="shared" si="25"/>
        <v>0</v>
      </c>
      <c r="J63" s="423">
        <f t="shared" si="26"/>
        <v>0</v>
      </c>
      <c r="K63" s="423">
        <f t="shared" si="27"/>
        <v>0</v>
      </c>
      <c r="L63" s="423">
        <f t="shared" si="28"/>
        <v>0</v>
      </c>
      <c r="M63" s="423">
        <f t="shared" si="29"/>
        <v>0</v>
      </c>
      <c r="N63" s="423">
        <f t="shared" si="30"/>
        <v>0</v>
      </c>
      <c r="O63" s="423">
        <f t="shared" si="31"/>
        <v>0</v>
      </c>
      <c r="P63" s="423">
        <f t="shared" si="32"/>
        <v>0</v>
      </c>
      <c r="Q63" s="423">
        <f t="shared" si="33"/>
        <v>0</v>
      </c>
      <c r="R63" s="423">
        <f t="shared" si="34"/>
        <v>0</v>
      </c>
      <c r="S63" s="423">
        <f t="shared" si="35"/>
        <v>0</v>
      </c>
      <c r="T63" s="449">
        <f t="shared" si="36"/>
        <v>0</v>
      </c>
      <c r="U63" s="449">
        <f t="shared" si="37"/>
        <v>0</v>
      </c>
      <c r="V63" s="449">
        <f t="shared" si="38"/>
        <v>0</v>
      </c>
      <c r="W63" s="449">
        <f t="shared" si="39"/>
        <v>0</v>
      </c>
      <c r="X63" s="448"/>
      <c r="Y63" s="459">
        <f t="shared" si="47"/>
        <v>0</v>
      </c>
      <c r="Z63" s="459">
        <f t="shared" si="47"/>
        <v>0</v>
      </c>
      <c r="AA63" s="459">
        <f t="shared" si="47"/>
        <v>0</v>
      </c>
      <c r="AB63" s="459">
        <f t="shared" si="51"/>
        <v>0</v>
      </c>
      <c r="AC63" s="459">
        <f t="shared" si="51"/>
        <v>0</v>
      </c>
      <c r="AD63" s="459">
        <f t="shared" si="51"/>
        <v>0</v>
      </c>
      <c r="AE63" s="459">
        <f t="shared" si="51"/>
        <v>0</v>
      </c>
      <c r="AF63" s="459">
        <f t="shared" si="51"/>
        <v>0</v>
      </c>
      <c r="AG63" s="459">
        <f t="shared" si="51"/>
        <v>0</v>
      </c>
      <c r="AH63" s="459">
        <f t="shared" si="51"/>
        <v>0</v>
      </c>
      <c r="AI63" s="459">
        <f t="shared" si="51"/>
        <v>0</v>
      </c>
      <c r="AJ63" s="459">
        <f t="shared" si="51"/>
        <v>0</v>
      </c>
      <c r="AK63" s="459">
        <f t="shared" si="51"/>
        <v>0</v>
      </c>
      <c r="AL63" s="459">
        <f t="shared" si="51"/>
        <v>0</v>
      </c>
      <c r="AM63" s="459">
        <f t="shared" si="51"/>
        <v>0</v>
      </c>
      <c r="AN63" s="459">
        <f t="shared" si="51"/>
        <v>0</v>
      </c>
      <c r="AO63" s="459">
        <f t="shared" si="51"/>
        <v>0</v>
      </c>
      <c r="AP63" s="459">
        <f t="shared" si="51"/>
        <v>0</v>
      </c>
      <c r="AQ63" s="459">
        <f t="shared" si="51"/>
        <v>0</v>
      </c>
      <c r="AR63" s="459">
        <f t="shared" si="51"/>
        <v>0</v>
      </c>
      <c r="AS63" s="459">
        <f t="shared" si="51"/>
        <v>0</v>
      </c>
      <c r="AT63" s="459">
        <f t="shared" si="51"/>
        <v>0</v>
      </c>
      <c r="AU63" s="459">
        <f t="shared" si="51"/>
        <v>0</v>
      </c>
      <c r="AV63" s="459">
        <f t="shared" si="51"/>
        <v>0</v>
      </c>
      <c r="AW63" s="459">
        <f t="shared" si="51"/>
        <v>0</v>
      </c>
      <c r="AX63" s="459">
        <f t="shared" si="51"/>
        <v>0</v>
      </c>
      <c r="AY63" s="459">
        <f t="shared" si="51"/>
        <v>0</v>
      </c>
      <c r="AZ63" s="459">
        <f t="shared" si="51"/>
        <v>0</v>
      </c>
      <c r="BA63" s="459">
        <f t="shared" si="51"/>
        <v>0</v>
      </c>
      <c r="BB63" s="459">
        <f t="shared" si="51"/>
        <v>0</v>
      </c>
      <c r="BC63" s="459">
        <f t="shared" si="51"/>
        <v>0</v>
      </c>
      <c r="BD63" s="459">
        <f t="shared" si="51"/>
        <v>0</v>
      </c>
      <c r="BE63" s="459">
        <f t="shared" si="51"/>
        <v>0</v>
      </c>
      <c r="BF63" s="459">
        <f t="shared" si="51"/>
        <v>0</v>
      </c>
      <c r="BG63" s="459">
        <f t="shared" si="51"/>
        <v>0</v>
      </c>
      <c r="BH63" s="459">
        <f t="shared" si="51"/>
        <v>0</v>
      </c>
      <c r="BI63" s="459">
        <f t="shared" si="51"/>
        <v>0</v>
      </c>
      <c r="BJ63" s="459">
        <f t="shared" si="51"/>
        <v>0</v>
      </c>
      <c r="BK63" s="459">
        <f t="shared" si="51"/>
        <v>0</v>
      </c>
      <c r="BL63" s="459">
        <f t="shared" si="51"/>
        <v>0</v>
      </c>
      <c r="BM63" s="459">
        <f t="shared" si="51"/>
        <v>0</v>
      </c>
      <c r="BN63" s="459">
        <f t="shared" si="51"/>
        <v>0</v>
      </c>
      <c r="BO63" s="459">
        <f t="shared" si="51"/>
        <v>0</v>
      </c>
      <c r="BP63" s="459">
        <f t="shared" si="51"/>
        <v>0</v>
      </c>
      <c r="BQ63" s="459">
        <f t="shared" si="50"/>
        <v>0</v>
      </c>
      <c r="BR63" s="459">
        <f t="shared" si="50"/>
        <v>0</v>
      </c>
      <c r="BS63" s="459">
        <f t="shared" si="50"/>
        <v>0</v>
      </c>
      <c r="BT63" s="459">
        <f t="shared" si="50"/>
        <v>0</v>
      </c>
      <c r="BU63" s="459">
        <f t="shared" si="50"/>
        <v>0</v>
      </c>
      <c r="BV63" s="459">
        <f t="shared" si="50"/>
        <v>0</v>
      </c>
      <c r="BW63" s="459">
        <f t="shared" si="50"/>
        <v>0</v>
      </c>
      <c r="BX63" s="459">
        <f t="shared" si="50"/>
        <v>0</v>
      </c>
      <c r="BY63" s="459">
        <f t="shared" si="50"/>
        <v>0</v>
      </c>
      <c r="BZ63" s="459">
        <f t="shared" si="50"/>
        <v>0</v>
      </c>
      <c r="CA63" s="459">
        <f t="shared" si="50"/>
        <v>0</v>
      </c>
    </row>
    <row r="64" spans="1:79" x14ac:dyDescent="0.25">
      <c r="A64" s="438">
        <v>56</v>
      </c>
      <c r="B64" s="456">
        <f t="shared" si="18"/>
        <v>5.6000000000000001E-2</v>
      </c>
      <c r="C64" s="456" t="str">
        <f t="shared" si="19"/>
        <v xml:space="preserve"> </v>
      </c>
      <c r="D64" s="438" t="str">
        <f t="shared" si="20"/>
        <v xml:space="preserve"> </v>
      </c>
      <c r="E64" s="457" t="str">
        <f t="shared" si="21"/>
        <v xml:space="preserve"> </v>
      </c>
      <c r="F64" s="458" t="s">
        <v>256</v>
      </c>
      <c r="G64" s="423" t="s">
        <v>255</v>
      </c>
      <c r="H64" s="423">
        <f t="shared" si="24"/>
        <v>0</v>
      </c>
      <c r="I64" s="423">
        <f t="shared" si="25"/>
        <v>0</v>
      </c>
      <c r="J64" s="423">
        <f t="shared" si="26"/>
        <v>0</v>
      </c>
      <c r="K64" s="423">
        <f t="shared" si="27"/>
        <v>0</v>
      </c>
      <c r="L64" s="423">
        <f t="shared" si="28"/>
        <v>0</v>
      </c>
      <c r="M64" s="423">
        <f t="shared" si="29"/>
        <v>0</v>
      </c>
      <c r="N64" s="423">
        <f t="shared" si="30"/>
        <v>0</v>
      </c>
      <c r="O64" s="423">
        <f t="shared" si="31"/>
        <v>0</v>
      </c>
      <c r="P64" s="423">
        <f t="shared" si="32"/>
        <v>0</v>
      </c>
      <c r="Q64" s="423">
        <f t="shared" si="33"/>
        <v>0</v>
      </c>
      <c r="R64" s="423">
        <f t="shared" si="34"/>
        <v>0</v>
      </c>
      <c r="S64" s="423">
        <f t="shared" si="35"/>
        <v>0</v>
      </c>
      <c r="T64" s="449">
        <f t="shared" si="36"/>
        <v>0</v>
      </c>
      <c r="U64" s="449">
        <f t="shared" si="37"/>
        <v>0</v>
      </c>
      <c r="V64" s="449">
        <f t="shared" si="38"/>
        <v>0</v>
      </c>
      <c r="W64" s="449">
        <f t="shared" si="39"/>
        <v>0</v>
      </c>
      <c r="X64" s="448"/>
      <c r="Y64" s="459">
        <f t="shared" si="47"/>
        <v>0</v>
      </c>
      <c r="Z64" s="459">
        <f t="shared" si="47"/>
        <v>0</v>
      </c>
      <c r="AA64" s="459">
        <f t="shared" si="47"/>
        <v>0</v>
      </c>
      <c r="AB64" s="459">
        <f t="shared" si="51"/>
        <v>0</v>
      </c>
      <c r="AC64" s="459">
        <f t="shared" si="51"/>
        <v>0</v>
      </c>
      <c r="AD64" s="459">
        <f t="shared" si="51"/>
        <v>0</v>
      </c>
      <c r="AE64" s="459">
        <f t="shared" si="51"/>
        <v>0</v>
      </c>
      <c r="AF64" s="459">
        <f t="shared" si="51"/>
        <v>0</v>
      </c>
      <c r="AG64" s="459">
        <f t="shared" si="51"/>
        <v>0</v>
      </c>
      <c r="AH64" s="459">
        <f t="shared" si="51"/>
        <v>0</v>
      </c>
      <c r="AI64" s="459">
        <f t="shared" si="51"/>
        <v>0</v>
      </c>
      <c r="AJ64" s="459">
        <f t="shared" si="51"/>
        <v>0</v>
      </c>
      <c r="AK64" s="459">
        <f t="shared" si="51"/>
        <v>0</v>
      </c>
      <c r="AL64" s="459">
        <f t="shared" si="51"/>
        <v>0</v>
      </c>
      <c r="AM64" s="459">
        <f t="shared" si="51"/>
        <v>0</v>
      </c>
      <c r="AN64" s="459">
        <f t="shared" si="51"/>
        <v>0</v>
      </c>
      <c r="AO64" s="459">
        <f t="shared" si="51"/>
        <v>0</v>
      </c>
      <c r="AP64" s="459">
        <f t="shared" si="51"/>
        <v>0</v>
      </c>
      <c r="AQ64" s="459">
        <f t="shared" si="51"/>
        <v>0</v>
      </c>
      <c r="AR64" s="459">
        <f t="shared" si="51"/>
        <v>0</v>
      </c>
      <c r="AS64" s="459">
        <f t="shared" si="51"/>
        <v>0</v>
      </c>
      <c r="AT64" s="459">
        <f t="shared" si="51"/>
        <v>0</v>
      </c>
      <c r="AU64" s="459">
        <f t="shared" si="51"/>
        <v>0</v>
      </c>
      <c r="AV64" s="459">
        <f t="shared" si="51"/>
        <v>0</v>
      </c>
      <c r="AW64" s="459">
        <f t="shared" si="51"/>
        <v>0</v>
      </c>
      <c r="AX64" s="459">
        <f t="shared" si="51"/>
        <v>0</v>
      </c>
      <c r="AY64" s="459">
        <f t="shared" si="51"/>
        <v>0</v>
      </c>
      <c r="AZ64" s="459">
        <f t="shared" si="51"/>
        <v>0</v>
      </c>
      <c r="BA64" s="459">
        <f t="shared" si="51"/>
        <v>0</v>
      </c>
      <c r="BB64" s="459">
        <f t="shared" si="51"/>
        <v>0</v>
      </c>
      <c r="BC64" s="459">
        <f t="shared" si="51"/>
        <v>0</v>
      </c>
      <c r="BD64" s="459">
        <f t="shared" si="51"/>
        <v>0</v>
      </c>
      <c r="BE64" s="459">
        <f t="shared" si="51"/>
        <v>0</v>
      </c>
      <c r="BF64" s="459">
        <f t="shared" si="51"/>
        <v>0</v>
      </c>
      <c r="BG64" s="459">
        <f t="shared" si="51"/>
        <v>0</v>
      </c>
      <c r="BH64" s="459">
        <f t="shared" si="51"/>
        <v>0</v>
      </c>
      <c r="BI64" s="459">
        <f t="shared" si="51"/>
        <v>0</v>
      </c>
      <c r="BJ64" s="459">
        <f t="shared" si="51"/>
        <v>0</v>
      </c>
      <c r="BK64" s="459">
        <f t="shared" si="51"/>
        <v>0</v>
      </c>
      <c r="BL64" s="459">
        <f t="shared" si="51"/>
        <v>0</v>
      </c>
      <c r="BM64" s="459">
        <f t="shared" si="51"/>
        <v>0</v>
      </c>
      <c r="BN64" s="459">
        <f t="shared" si="51"/>
        <v>0</v>
      </c>
      <c r="BO64" s="459">
        <f t="shared" si="51"/>
        <v>0</v>
      </c>
      <c r="BP64" s="459">
        <f t="shared" si="51"/>
        <v>0</v>
      </c>
      <c r="BQ64" s="459">
        <f t="shared" si="50"/>
        <v>0</v>
      </c>
      <c r="BR64" s="459">
        <f t="shared" si="50"/>
        <v>0</v>
      </c>
      <c r="BS64" s="459">
        <f t="shared" si="50"/>
        <v>0</v>
      </c>
      <c r="BT64" s="459">
        <f t="shared" si="50"/>
        <v>0</v>
      </c>
      <c r="BU64" s="459">
        <f t="shared" si="50"/>
        <v>0</v>
      </c>
      <c r="BV64" s="459">
        <f t="shared" si="50"/>
        <v>0</v>
      </c>
      <c r="BW64" s="459">
        <f t="shared" si="50"/>
        <v>0</v>
      </c>
      <c r="BX64" s="459">
        <f t="shared" si="50"/>
        <v>0</v>
      </c>
      <c r="BY64" s="459">
        <f t="shared" si="50"/>
        <v>0</v>
      </c>
      <c r="BZ64" s="459">
        <f t="shared" si="50"/>
        <v>0</v>
      </c>
      <c r="CA64" s="459">
        <f t="shared" si="50"/>
        <v>0</v>
      </c>
    </row>
    <row r="65" spans="1:79" x14ac:dyDescent="0.25">
      <c r="A65" s="438">
        <v>57</v>
      </c>
      <c r="B65" s="456">
        <f t="shared" si="18"/>
        <v>5.7000000000000002E-2</v>
      </c>
      <c r="C65" s="456" t="str">
        <f t="shared" si="19"/>
        <v xml:space="preserve"> </v>
      </c>
      <c r="D65" s="438" t="str">
        <f t="shared" si="20"/>
        <v xml:space="preserve"> </v>
      </c>
      <c r="E65" s="457" t="str">
        <f t="shared" si="21"/>
        <v xml:space="preserve"> </v>
      </c>
      <c r="F65" s="458" t="s">
        <v>486</v>
      </c>
      <c r="G65" s="423" t="s">
        <v>487</v>
      </c>
      <c r="H65" s="423">
        <f t="shared" si="24"/>
        <v>0</v>
      </c>
      <c r="I65" s="423">
        <f t="shared" si="25"/>
        <v>0</v>
      </c>
      <c r="J65" s="423">
        <f t="shared" si="26"/>
        <v>0</v>
      </c>
      <c r="K65" s="423">
        <f t="shared" si="27"/>
        <v>0</v>
      </c>
      <c r="L65" s="423">
        <f t="shared" si="28"/>
        <v>0</v>
      </c>
      <c r="M65" s="423">
        <f t="shared" si="29"/>
        <v>0</v>
      </c>
      <c r="N65" s="423">
        <f t="shared" si="30"/>
        <v>0</v>
      </c>
      <c r="O65" s="423">
        <f t="shared" si="31"/>
        <v>0</v>
      </c>
      <c r="P65" s="423">
        <f t="shared" si="32"/>
        <v>0</v>
      </c>
      <c r="Q65" s="423">
        <f t="shared" si="33"/>
        <v>0</v>
      </c>
      <c r="R65" s="423">
        <f t="shared" si="34"/>
        <v>0</v>
      </c>
      <c r="S65" s="423">
        <f t="shared" si="35"/>
        <v>0</v>
      </c>
      <c r="T65" s="449">
        <f t="shared" si="36"/>
        <v>0</v>
      </c>
      <c r="U65" s="449">
        <f t="shared" si="37"/>
        <v>0</v>
      </c>
      <c r="V65" s="449">
        <f t="shared" si="38"/>
        <v>0</v>
      </c>
      <c r="W65" s="449">
        <f t="shared" si="39"/>
        <v>0</v>
      </c>
      <c r="X65" s="448"/>
      <c r="Y65" s="459">
        <f t="shared" si="47"/>
        <v>0</v>
      </c>
      <c r="Z65" s="459">
        <f t="shared" si="47"/>
        <v>0</v>
      </c>
      <c r="AA65" s="459">
        <f t="shared" si="47"/>
        <v>0</v>
      </c>
      <c r="AB65" s="459">
        <f t="shared" si="51"/>
        <v>0</v>
      </c>
      <c r="AC65" s="459">
        <f t="shared" si="51"/>
        <v>0</v>
      </c>
      <c r="AD65" s="459">
        <f t="shared" si="51"/>
        <v>0</v>
      </c>
      <c r="AE65" s="459">
        <f t="shared" si="51"/>
        <v>0</v>
      </c>
      <c r="AF65" s="459">
        <f t="shared" si="51"/>
        <v>0</v>
      </c>
      <c r="AG65" s="459">
        <f t="shared" si="51"/>
        <v>0</v>
      </c>
      <c r="AH65" s="459">
        <f t="shared" si="51"/>
        <v>0</v>
      </c>
      <c r="AI65" s="459">
        <f t="shared" si="51"/>
        <v>0</v>
      </c>
      <c r="AJ65" s="459">
        <f t="shared" si="51"/>
        <v>0</v>
      </c>
      <c r="AK65" s="459">
        <f t="shared" si="51"/>
        <v>0</v>
      </c>
      <c r="AL65" s="459">
        <f t="shared" si="51"/>
        <v>0</v>
      </c>
      <c r="AM65" s="459">
        <f t="shared" si="51"/>
        <v>0</v>
      </c>
      <c r="AN65" s="459">
        <f t="shared" si="51"/>
        <v>0</v>
      </c>
      <c r="AO65" s="459">
        <f t="shared" si="51"/>
        <v>0</v>
      </c>
      <c r="AP65" s="459">
        <f t="shared" si="51"/>
        <v>0</v>
      </c>
      <c r="AQ65" s="459">
        <f t="shared" si="51"/>
        <v>0</v>
      </c>
      <c r="AR65" s="459">
        <f t="shared" si="51"/>
        <v>0</v>
      </c>
      <c r="AS65" s="459">
        <f t="shared" si="51"/>
        <v>0</v>
      </c>
      <c r="AT65" s="459">
        <f t="shared" si="51"/>
        <v>0</v>
      </c>
      <c r="AU65" s="459">
        <f t="shared" si="51"/>
        <v>0</v>
      </c>
      <c r="AV65" s="459">
        <f t="shared" si="51"/>
        <v>0</v>
      </c>
      <c r="AW65" s="459">
        <f t="shared" si="51"/>
        <v>0</v>
      </c>
      <c r="AX65" s="459">
        <f t="shared" si="51"/>
        <v>0</v>
      </c>
      <c r="AY65" s="459">
        <f t="shared" si="51"/>
        <v>0</v>
      </c>
      <c r="AZ65" s="459">
        <f t="shared" si="51"/>
        <v>0</v>
      </c>
      <c r="BA65" s="459">
        <f t="shared" ref="AB65:BP71" si="52">COUNTIF(BA$2:BA$6,$G65)</f>
        <v>0</v>
      </c>
      <c r="BB65" s="459">
        <f t="shared" si="52"/>
        <v>0</v>
      </c>
      <c r="BC65" s="459">
        <f t="shared" si="52"/>
        <v>0</v>
      </c>
      <c r="BD65" s="459">
        <f t="shared" si="52"/>
        <v>0</v>
      </c>
      <c r="BE65" s="459">
        <f t="shared" si="52"/>
        <v>0</v>
      </c>
      <c r="BF65" s="459">
        <f t="shared" si="52"/>
        <v>0</v>
      </c>
      <c r="BG65" s="459">
        <f t="shared" si="52"/>
        <v>0</v>
      </c>
      <c r="BH65" s="459">
        <f t="shared" si="52"/>
        <v>0</v>
      </c>
      <c r="BI65" s="459">
        <f t="shared" si="52"/>
        <v>0</v>
      </c>
      <c r="BJ65" s="459">
        <f t="shared" si="52"/>
        <v>0</v>
      </c>
      <c r="BK65" s="459">
        <f t="shared" si="52"/>
        <v>0</v>
      </c>
      <c r="BL65" s="459">
        <f t="shared" si="52"/>
        <v>0</v>
      </c>
      <c r="BM65" s="459">
        <f t="shared" si="52"/>
        <v>0</v>
      </c>
      <c r="BN65" s="459">
        <f t="shared" si="52"/>
        <v>0</v>
      </c>
      <c r="BO65" s="459">
        <f t="shared" si="52"/>
        <v>0</v>
      </c>
      <c r="BP65" s="459">
        <f t="shared" si="52"/>
        <v>0</v>
      </c>
      <c r="BQ65" s="459">
        <f t="shared" si="50"/>
        <v>0</v>
      </c>
      <c r="BR65" s="459">
        <f t="shared" si="50"/>
        <v>0</v>
      </c>
      <c r="BS65" s="459">
        <f t="shared" si="50"/>
        <v>0</v>
      </c>
      <c r="BT65" s="459">
        <f t="shared" si="50"/>
        <v>0</v>
      </c>
      <c r="BU65" s="459">
        <f t="shared" si="50"/>
        <v>0</v>
      </c>
      <c r="BV65" s="459">
        <f t="shared" si="50"/>
        <v>0</v>
      </c>
      <c r="BW65" s="459">
        <f t="shared" si="50"/>
        <v>0</v>
      </c>
      <c r="BX65" s="459">
        <f t="shared" si="50"/>
        <v>0</v>
      </c>
      <c r="BY65" s="459">
        <f t="shared" si="50"/>
        <v>0</v>
      </c>
      <c r="BZ65" s="459">
        <f t="shared" si="50"/>
        <v>0</v>
      </c>
      <c r="CA65" s="459">
        <f t="shared" si="50"/>
        <v>0</v>
      </c>
    </row>
    <row r="66" spans="1:79" x14ac:dyDescent="0.25">
      <c r="A66" s="438">
        <v>58</v>
      </c>
      <c r="B66" s="456">
        <f t="shared" si="18"/>
        <v>5.8000000000000003E-2</v>
      </c>
      <c r="C66" s="456" t="str">
        <f t="shared" si="19"/>
        <v xml:space="preserve"> </v>
      </c>
      <c r="D66" s="438" t="str">
        <f t="shared" si="20"/>
        <v xml:space="preserve"> </v>
      </c>
      <c r="E66" s="457" t="str">
        <f t="shared" si="21"/>
        <v xml:space="preserve"> </v>
      </c>
      <c r="F66" s="458" t="s">
        <v>488</v>
      </c>
      <c r="G66" s="423" t="s">
        <v>489</v>
      </c>
      <c r="H66" s="423">
        <f t="shared" si="24"/>
        <v>0</v>
      </c>
      <c r="I66" s="423">
        <f t="shared" si="25"/>
        <v>0</v>
      </c>
      <c r="J66" s="423">
        <f t="shared" si="26"/>
        <v>0</v>
      </c>
      <c r="K66" s="423">
        <f t="shared" si="27"/>
        <v>0</v>
      </c>
      <c r="L66" s="423">
        <f t="shared" si="28"/>
        <v>0</v>
      </c>
      <c r="M66" s="423">
        <f t="shared" si="29"/>
        <v>0</v>
      </c>
      <c r="N66" s="423">
        <f t="shared" si="30"/>
        <v>0</v>
      </c>
      <c r="O66" s="423">
        <f t="shared" si="31"/>
        <v>0</v>
      </c>
      <c r="P66" s="423">
        <f t="shared" si="32"/>
        <v>0</v>
      </c>
      <c r="Q66" s="423">
        <f t="shared" si="33"/>
        <v>0</v>
      </c>
      <c r="R66" s="423">
        <f t="shared" si="34"/>
        <v>0</v>
      </c>
      <c r="S66" s="423">
        <f t="shared" si="35"/>
        <v>0</v>
      </c>
      <c r="T66" s="449">
        <f t="shared" si="36"/>
        <v>0</v>
      </c>
      <c r="U66" s="449">
        <f t="shared" si="37"/>
        <v>0</v>
      </c>
      <c r="V66" s="449">
        <f t="shared" si="38"/>
        <v>0</v>
      </c>
      <c r="W66" s="449">
        <f t="shared" si="39"/>
        <v>0</v>
      </c>
      <c r="X66" s="448"/>
      <c r="Y66" s="459">
        <f t="shared" si="47"/>
        <v>0</v>
      </c>
      <c r="Z66" s="459">
        <f t="shared" si="47"/>
        <v>0</v>
      </c>
      <c r="AA66" s="459">
        <f t="shared" si="47"/>
        <v>0</v>
      </c>
      <c r="AB66" s="459">
        <f t="shared" si="52"/>
        <v>0</v>
      </c>
      <c r="AC66" s="459">
        <f t="shared" si="52"/>
        <v>0</v>
      </c>
      <c r="AD66" s="459">
        <f t="shared" si="52"/>
        <v>0</v>
      </c>
      <c r="AE66" s="459">
        <f t="shared" si="52"/>
        <v>0</v>
      </c>
      <c r="AF66" s="459">
        <f t="shared" si="52"/>
        <v>0</v>
      </c>
      <c r="AG66" s="459">
        <f t="shared" si="52"/>
        <v>0</v>
      </c>
      <c r="AH66" s="459">
        <f t="shared" si="52"/>
        <v>0</v>
      </c>
      <c r="AI66" s="459">
        <f t="shared" si="52"/>
        <v>0</v>
      </c>
      <c r="AJ66" s="459">
        <f t="shared" si="52"/>
        <v>0</v>
      </c>
      <c r="AK66" s="459">
        <f t="shared" si="52"/>
        <v>0</v>
      </c>
      <c r="AL66" s="459">
        <f t="shared" si="52"/>
        <v>0</v>
      </c>
      <c r="AM66" s="459">
        <f t="shared" si="52"/>
        <v>0</v>
      </c>
      <c r="AN66" s="459">
        <f t="shared" si="52"/>
        <v>0</v>
      </c>
      <c r="AO66" s="459">
        <f t="shared" si="52"/>
        <v>0</v>
      </c>
      <c r="AP66" s="459">
        <f t="shared" si="52"/>
        <v>0</v>
      </c>
      <c r="AQ66" s="459">
        <f t="shared" si="52"/>
        <v>0</v>
      </c>
      <c r="AR66" s="459">
        <f t="shared" si="52"/>
        <v>0</v>
      </c>
      <c r="AS66" s="459">
        <f t="shared" si="52"/>
        <v>0</v>
      </c>
      <c r="AT66" s="459">
        <f t="shared" si="52"/>
        <v>0</v>
      </c>
      <c r="AU66" s="459">
        <f t="shared" si="52"/>
        <v>0</v>
      </c>
      <c r="AV66" s="459">
        <f t="shared" si="52"/>
        <v>0</v>
      </c>
      <c r="AW66" s="459">
        <f t="shared" si="52"/>
        <v>0</v>
      </c>
      <c r="AX66" s="459">
        <f t="shared" si="52"/>
        <v>0</v>
      </c>
      <c r="AY66" s="459">
        <f t="shared" si="52"/>
        <v>0</v>
      </c>
      <c r="AZ66" s="459">
        <f t="shared" si="52"/>
        <v>0</v>
      </c>
      <c r="BA66" s="459">
        <f t="shared" si="52"/>
        <v>0</v>
      </c>
      <c r="BB66" s="459">
        <f t="shared" si="52"/>
        <v>0</v>
      </c>
      <c r="BC66" s="459">
        <f t="shared" si="52"/>
        <v>0</v>
      </c>
      <c r="BD66" s="459">
        <f t="shared" si="52"/>
        <v>0</v>
      </c>
      <c r="BE66" s="459">
        <f t="shared" si="52"/>
        <v>0</v>
      </c>
      <c r="BF66" s="459">
        <f t="shared" si="52"/>
        <v>0</v>
      </c>
      <c r="BG66" s="459">
        <f t="shared" si="52"/>
        <v>0</v>
      </c>
      <c r="BH66" s="459">
        <f t="shared" si="52"/>
        <v>0</v>
      </c>
      <c r="BI66" s="459">
        <f t="shared" si="52"/>
        <v>0</v>
      </c>
      <c r="BJ66" s="459">
        <f t="shared" si="52"/>
        <v>0</v>
      </c>
      <c r="BK66" s="459">
        <f t="shared" si="52"/>
        <v>0</v>
      </c>
      <c r="BL66" s="459">
        <f t="shared" si="52"/>
        <v>0</v>
      </c>
      <c r="BM66" s="459">
        <f t="shared" si="52"/>
        <v>0</v>
      </c>
      <c r="BN66" s="459">
        <f t="shared" si="52"/>
        <v>0</v>
      </c>
      <c r="BO66" s="459">
        <f t="shared" si="52"/>
        <v>0</v>
      </c>
      <c r="BP66" s="459">
        <f t="shared" si="52"/>
        <v>0</v>
      </c>
      <c r="BQ66" s="459">
        <f t="shared" si="50"/>
        <v>0</v>
      </c>
      <c r="BR66" s="459">
        <f t="shared" si="50"/>
        <v>0</v>
      </c>
      <c r="BS66" s="459">
        <f t="shared" si="50"/>
        <v>0</v>
      </c>
      <c r="BT66" s="459">
        <f t="shared" si="50"/>
        <v>0</v>
      </c>
      <c r="BU66" s="459">
        <f t="shared" si="50"/>
        <v>0</v>
      </c>
      <c r="BV66" s="459">
        <f t="shared" si="50"/>
        <v>0</v>
      </c>
      <c r="BW66" s="459">
        <f t="shared" si="50"/>
        <v>0</v>
      </c>
      <c r="BX66" s="459">
        <f t="shared" si="50"/>
        <v>0</v>
      </c>
      <c r="BY66" s="459">
        <f t="shared" si="50"/>
        <v>0</v>
      </c>
      <c r="BZ66" s="459">
        <f t="shared" si="50"/>
        <v>0</v>
      </c>
      <c r="CA66" s="459">
        <f t="shared" si="50"/>
        <v>0</v>
      </c>
    </row>
    <row r="67" spans="1:79" x14ac:dyDescent="0.25">
      <c r="A67" s="438">
        <v>59</v>
      </c>
      <c r="B67" s="456">
        <f t="shared" si="18"/>
        <v>5.8999999999999997E-2</v>
      </c>
      <c r="C67" s="456" t="str">
        <f t="shared" si="19"/>
        <v xml:space="preserve"> </v>
      </c>
      <c r="D67" s="438" t="str">
        <f t="shared" si="20"/>
        <v xml:space="preserve"> </v>
      </c>
      <c r="E67" s="457" t="str">
        <f t="shared" si="21"/>
        <v xml:space="preserve"> </v>
      </c>
      <c r="F67" s="458" t="s">
        <v>490</v>
      </c>
      <c r="G67" s="423" t="s">
        <v>491</v>
      </c>
      <c r="H67" s="423">
        <f t="shared" si="24"/>
        <v>0</v>
      </c>
      <c r="I67" s="423">
        <f t="shared" si="25"/>
        <v>0</v>
      </c>
      <c r="J67" s="423">
        <f t="shared" si="26"/>
        <v>0</v>
      </c>
      <c r="K67" s="423">
        <f t="shared" si="27"/>
        <v>0</v>
      </c>
      <c r="L67" s="423">
        <f t="shared" si="28"/>
        <v>0</v>
      </c>
      <c r="M67" s="423">
        <f t="shared" si="29"/>
        <v>0</v>
      </c>
      <c r="N67" s="423">
        <f t="shared" si="30"/>
        <v>0</v>
      </c>
      <c r="O67" s="423">
        <f t="shared" si="31"/>
        <v>0</v>
      </c>
      <c r="P67" s="423">
        <f t="shared" si="32"/>
        <v>0</v>
      </c>
      <c r="Q67" s="423">
        <f t="shared" si="33"/>
        <v>0</v>
      </c>
      <c r="R67" s="423">
        <f t="shared" si="34"/>
        <v>0</v>
      </c>
      <c r="S67" s="423">
        <f t="shared" si="35"/>
        <v>0</v>
      </c>
      <c r="T67" s="449">
        <f t="shared" si="36"/>
        <v>0</v>
      </c>
      <c r="U67" s="449">
        <f t="shared" si="37"/>
        <v>0</v>
      </c>
      <c r="V67" s="449">
        <f t="shared" si="38"/>
        <v>0</v>
      </c>
      <c r="W67" s="449">
        <f t="shared" si="39"/>
        <v>0</v>
      </c>
      <c r="X67" s="448"/>
      <c r="Y67" s="459">
        <f t="shared" si="47"/>
        <v>0</v>
      </c>
      <c r="Z67" s="459">
        <f t="shared" si="47"/>
        <v>0</v>
      </c>
      <c r="AA67" s="459">
        <f t="shared" si="47"/>
        <v>0</v>
      </c>
      <c r="AB67" s="459">
        <f t="shared" si="52"/>
        <v>0</v>
      </c>
      <c r="AC67" s="459">
        <f t="shared" si="52"/>
        <v>0</v>
      </c>
      <c r="AD67" s="459">
        <f t="shared" si="52"/>
        <v>0</v>
      </c>
      <c r="AE67" s="459">
        <f t="shared" si="52"/>
        <v>0</v>
      </c>
      <c r="AF67" s="459">
        <f t="shared" si="52"/>
        <v>0</v>
      </c>
      <c r="AG67" s="459">
        <f t="shared" si="52"/>
        <v>0</v>
      </c>
      <c r="AH67" s="459">
        <f t="shared" si="52"/>
        <v>0</v>
      </c>
      <c r="AI67" s="459">
        <f t="shared" si="52"/>
        <v>0</v>
      </c>
      <c r="AJ67" s="459">
        <f t="shared" si="52"/>
        <v>0</v>
      </c>
      <c r="AK67" s="459">
        <f t="shared" si="52"/>
        <v>0</v>
      </c>
      <c r="AL67" s="459">
        <f t="shared" si="52"/>
        <v>0</v>
      </c>
      <c r="AM67" s="459">
        <f t="shared" si="52"/>
        <v>0</v>
      </c>
      <c r="AN67" s="459">
        <f t="shared" si="52"/>
        <v>0</v>
      </c>
      <c r="AO67" s="459">
        <f t="shared" si="52"/>
        <v>0</v>
      </c>
      <c r="AP67" s="459">
        <f t="shared" si="52"/>
        <v>0</v>
      </c>
      <c r="AQ67" s="459">
        <f t="shared" si="52"/>
        <v>0</v>
      </c>
      <c r="AR67" s="459">
        <f t="shared" si="52"/>
        <v>0</v>
      </c>
      <c r="AS67" s="459">
        <f t="shared" si="52"/>
        <v>0</v>
      </c>
      <c r="AT67" s="459">
        <f t="shared" si="52"/>
        <v>0</v>
      </c>
      <c r="AU67" s="459">
        <f t="shared" si="52"/>
        <v>0</v>
      </c>
      <c r="AV67" s="459">
        <f t="shared" si="52"/>
        <v>0</v>
      </c>
      <c r="AW67" s="459">
        <f t="shared" si="52"/>
        <v>0</v>
      </c>
      <c r="AX67" s="459">
        <f t="shared" si="52"/>
        <v>0</v>
      </c>
      <c r="AY67" s="459">
        <f t="shared" si="52"/>
        <v>0</v>
      </c>
      <c r="AZ67" s="459">
        <f t="shared" si="52"/>
        <v>0</v>
      </c>
      <c r="BA67" s="459">
        <f t="shared" si="52"/>
        <v>0</v>
      </c>
      <c r="BB67" s="459">
        <f t="shared" si="52"/>
        <v>0</v>
      </c>
      <c r="BC67" s="459">
        <f t="shared" si="52"/>
        <v>0</v>
      </c>
      <c r="BD67" s="459">
        <f t="shared" si="52"/>
        <v>0</v>
      </c>
      <c r="BE67" s="459">
        <f t="shared" si="52"/>
        <v>0</v>
      </c>
      <c r="BF67" s="459">
        <f t="shared" si="52"/>
        <v>0</v>
      </c>
      <c r="BG67" s="459">
        <f t="shared" si="52"/>
        <v>0</v>
      </c>
      <c r="BH67" s="459">
        <f t="shared" si="52"/>
        <v>0</v>
      </c>
      <c r="BI67" s="459">
        <f t="shared" si="52"/>
        <v>0</v>
      </c>
      <c r="BJ67" s="459">
        <f t="shared" si="52"/>
        <v>0</v>
      </c>
      <c r="BK67" s="459">
        <f t="shared" si="52"/>
        <v>0</v>
      </c>
      <c r="BL67" s="459">
        <f t="shared" si="52"/>
        <v>0</v>
      </c>
      <c r="BM67" s="459">
        <f t="shared" si="52"/>
        <v>0</v>
      </c>
      <c r="BN67" s="459">
        <f t="shared" si="52"/>
        <v>0</v>
      </c>
      <c r="BO67" s="459">
        <f t="shared" si="52"/>
        <v>0</v>
      </c>
      <c r="BP67" s="459">
        <f t="shared" si="52"/>
        <v>0</v>
      </c>
      <c r="BQ67" s="459">
        <f t="shared" si="50"/>
        <v>0</v>
      </c>
      <c r="BR67" s="459">
        <f t="shared" si="50"/>
        <v>0</v>
      </c>
      <c r="BS67" s="459">
        <f t="shared" si="50"/>
        <v>0</v>
      </c>
      <c r="BT67" s="459">
        <f t="shared" si="50"/>
        <v>0</v>
      </c>
      <c r="BU67" s="459">
        <f t="shared" si="50"/>
        <v>0</v>
      </c>
      <c r="BV67" s="459">
        <f t="shared" si="50"/>
        <v>0</v>
      </c>
      <c r="BW67" s="459">
        <f t="shared" si="50"/>
        <v>0</v>
      </c>
      <c r="BX67" s="459">
        <f t="shared" si="50"/>
        <v>0</v>
      </c>
      <c r="BY67" s="459">
        <f t="shared" si="50"/>
        <v>0</v>
      </c>
      <c r="BZ67" s="459">
        <f t="shared" si="50"/>
        <v>0</v>
      </c>
      <c r="CA67" s="459">
        <f t="shared" si="50"/>
        <v>0</v>
      </c>
    </row>
    <row r="68" spans="1:79" x14ac:dyDescent="0.25">
      <c r="A68" s="438">
        <v>60</v>
      </c>
      <c r="B68" s="456">
        <f t="shared" si="18"/>
        <v>0.06</v>
      </c>
      <c r="C68" s="456" t="str">
        <f t="shared" si="19"/>
        <v xml:space="preserve"> </v>
      </c>
      <c r="D68" s="438" t="str">
        <f t="shared" si="20"/>
        <v xml:space="preserve"> </v>
      </c>
      <c r="E68" s="457" t="str">
        <f t="shared" si="21"/>
        <v xml:space="preserve"> </v>
      </c>
      <c r="F68" s="458" t="s">
        <v>492</v>
      </c>
      <c r="G68" s="423" t="s">
        <v>493</v>
      </c>
      <c r="H68" s="423">
        <f t="shared" si="24"/>
        <v>0</v>
      </c>
      <c r="I68" s="423">
        <f t="shared" si="25"/>
        <v>0</v>
      </c>
      <c r="J68" s="423">
        <f t="shared" si="26"/>
        <v>0</v>
      </c>
      <c r="K68" s="423">
        <f t="shared" si="27"/>
        <v>0</v>
      </c>
      <c r="L68" s="423">
        <f t="shared" si="28"/>
        <v>0</v>
      </c>
      <c r="M68" s="423">
        <f t="shared" si="29"/>
        <v>0</v>
      </c>
      <c r="N68" s="423">
        <f t="shared" si="30"/>
        <v>0</v>
      </c>
      <c r="O68" s="423">
        <f t="shared" si="31"/>
        <v>0</v>
      </c>
      <c r="P68" s="423">
        <f t="shared" si="32"/>
        <v>0</v>
      </c>
      <c r="Q68" s="423">
        <f t="shared" si="33"/>
        <v>0</v>
      </c>
      <c r="R68" s="423">
        <f t="shared" si="34"/>
        <v>0</v>
      </c>
      <c r="S68" s="423">
        <f t="shared" si="35"/>
        <v>0</v>
      </c>
      <c r="T68" s="449">
        <f t="shared" si="36"/>
        <v>0</v>
      </c>
      <c r="U68" s="449">
        <f t="shared" si="37"/>
        <v>0</v>
      </c>
      <c r="V68" s="449">
        <f t="shared" si="38"/>
        <v>0</v>
      </c>
      <c r="W68" s="449">
        <f t="shared" si="39"/>
        <v>0</v>
      </c>
      <c r="X68" s="448"/>
      <c r="Y68" s="459">
        <f t="shared" si="47"/>
        <v>0</v>
      </c>
      <c r="Z68" s="459">
        <f t="shared" si="47"/>
        <v>0</v>
      </c>
      <c r="AA68" s="459">
        <f t="shared" si="47"/>
        <v>0</v>
      </c>
      <c r="AB68" s="459">
        <f t="shared" si="52"/>
        <v>0</v>
      </c>
      <c r="AC68" s="459">
        <f t="shared" si="52"/>
        <v>0</v>
      </c>
      <c r="AD68" s="459">
        <f t="shared" si="52"/>
        <v>0</v>
      </c>
      <c r="AE68" s="459">
        <f t="shared" si="52"/>
        <v>0</v>
      </c>
      <c r="AF68" s="459">
        <f t="shared" si="52"/>
        <v>0</v>
      </c>
      <c r="AG68" s="459">
        <f t="shared" si="52"/>
        <v>0</v>
      </c>
      <c r="AH68" s="459">
        <f t="shared" si="52"/>
        <v>0</v>
      </c>
      <c r="AI68" s="459">
        <f t="shared" si="52"/>
        <v>0</v>
      </c>
      <c r="AJ68" s="459">
        <f t="shared" si="52"/>
        <v>0</v>
      </c>
      <c r="AK68" s="459">
        <f t="shared" si="52"/>
        <v>0</v>
      </c>
      <c r="AL68" s="459">
        <f t="shared" si="52"/>
        <v>0</v>
      </c>
      <c r="AM68" s="459">
        <f t="shared" si="52"/>
        <v>0</v>
      </c>
      <c r="AN68" s="459">
        <f t="shared" si="52"/>
        <v>0</v>
      </c>
      <c r="AO68" s="459">
        <f t="shared" si="52"/>
        <v>0</v>
      </c>
      <c r="AP68" s="459">
        <f t="shared" si="52"/>
        <v>0</v>
      </c>
      <c r="AQ68" s="459">
        <f t="shared" si="52"/>
        <v>0</v>
      </c>
      <c r="AR68" s="459">
        <f t="shared" si="52"/>
        <v>0</v>
      </c>
      <c r="AS68" s="459">
        <f t="shared" si="52"/>
        <v>0</v>
      </c>
      <c r="AT68" s="459">
        <f t="shared" si="52"/>
        <v>0</v>
      </c>
      <c r="AU68" s="459">
        <f t="shared" si="52"/>
        <v>0</v>
      </c>
      <c r="AV68" s="459">
        <f t="shared" si="52"/>
        <v>0</v>
      </c>
      <c r="AW68" s="459">
        <f t="shared" si="52"/>
        <v>0</v>
      </c>
      <c r="AX68" s="459">
        <f t="shared" si="52"/>
        <v>0</v>
      </c>
      <c r="AY68" s="459">
        <f t="shared" si="52"/>
        <v>0</v>
      </c>
      <c r="AZ68" s="459">
        <f t="shared" si="52"/>
        <v>0</v>
      </c>
      <c r="BA68" s="459">
        <f t="shared" si="52"/>
        <v>0</v>
      </c>
      <c r="BB68" s="459">
        <f t="shared" si="52"/>
        <v>0</v>
      </c>
      <c r="BC68" s="459">
        <f t="shared" si="52"/>
        <v>0</v>
      </c>
      <c r="BD68" s="459">
        <f t="shared" si="52"/>
        <v>0</v>
      </c>
      <c r="BE68" s="459">
        <f t="shared" si="52"/>
        <v>0</v>
      </c>
      <c r="BF68" s="459">
        <f t="shared" si="52"/>
        <v>0</v>
      </c>
      <c r="BG68" s="459">
        <f t="shared" si="52"/>
        <v>0</v>
      </c>
      <c r="BH68" s="459">
        <f t="shared" si="52"/>
        <v>0</v>
      </c>
      <c r="BI68" s="459">
        <f t="shared" si="52"/>
        <v>0</v>
      </c>
      <c r="BJ68" s="459">
        <f t="shared" si="52"/>
        <v>0</v>
      </c>
      <c r="BK68" s="459">
        <f t="shared" si="52"/>
        <v>0</v>
      </c>
      <c r="BL68" s="459">
        <f t="shared" si="52"/>
        <v>0</v>
      </c>
      <c r="BM68" s="459">
        <f t="shared" si="52"/>
        <v>0</v>
      </c>
      <c r="BN68" s="459">
        <f t="shared" si="52"/>
        <v>0</v>
      </c>
      <c r="BO68" s="459">
        <f t="shared" si="52"/>
        <v>0</v>
      </c>
      <c r="BP68" s="459">
        <f t="shared" si="52"/>
        <v>0</v>
      </c>
      <c r="BQ68" s="459">
        <f t="shared" si="50"/>
        <v>0</v>
      </c>
      <c r="BR68" s="459">
        <f t="shared" si="50"/>
        <v>0</v>
      </c>
      <c r="BS68" s="459">
        <f t="shared" si="50"/>
        <v>0</v>
      </c>
      <c r="BT68" s="459">
        <f t="shared" si="50"/>
        <v>0</v>
      </c>
      <c r="BU68" s="459">
        <f t="shared" si="50"/>
        <v>0</v>
      </c>
      <c r="BV68" s="459">
        <f t="shared" si="50"/>
        <v>0</v>
      </c>
      <c r="BW68" s="459">
        <f t="shared" si="50"/>
        <v>0</v>
      </c>
      <c r="BX68" s="459">
        <f t="shared" si="50"/>
        <v>0</v>
      </c>
      <c r="BY68" s="459">
        <f t="shared" si="50"/>
        <v>0</v>
      </c>
      <c r="BZ68" s="459">
        <f t="shared" si="50"/>
        <v>0</v>
      </c>
      <c r="CA68" s="459">
        <f t="shared" si="50"/>
        <v>0</v>
      </c>
    </row>
    <row r="69" spans="1:79" x14ac:dyDescent="0.25">
      <c r="A69" s="438">
        <v>61</v>
      </c>
      <c r="B69" s="456">
        <f t="shared" si="18"/>
        <v>6.0999999999999999E-2</v>
      </c>
      <c r="C69" s="456" t="str">
        <f t="shared" si="19"/>
        <v xml:space="preserve"> </v>
      </c>
      <c r="D69" s="438" t="str">
        <f t="shared" si="20"/>
        <v xml:space="preserve"> </v>
      </c>
      <c r="E69" s="457" t="str">
        <f t="shared" si="21"/>
        <v xml:space="preserve"> </v>
      </c>
      <c r="F69" s="458" t="s">
        <v>494</v>
      </c>
      <c r="G69" s="423" t="s">
        <v>495</v>
      </c>
      <c r="H69" s="423">
        <f t="shared" si="24"/>
        <v>0</v>
      </c>
      <c r="I69" s="423">
        <f t="shared" si="25"/>
        <v>0</v>
      </c>
      <c r="J69" s="423">
        <f t="shared" si="26"/>
        <v>0</v>
      </c>
      <c r="K69" s="423">
        <f t="shared" si="27"/>
        <v>0</v>
      </c>
      <c r="L69" s="423">
        <f t="shared" si="28"/>
        <v>0</v>
      </c>
      <c r="M69" s="423">
        <f t="shared" si="29"/>
        <v>0</v>
      </c>
      <c r="N69" s="423">
        <f t="shared" si="30"/>
        <v>0</v>
      </c>
      <c r="O69" s="423">
        <f t="shared" si="31"/>
        <v>0</v>
      </c>
      <c r="P69" s="423">
        <f t="shared" si="32"/>
        <v>0</v>
      </c>
      <c r="Q69" s="423">
        <f t="shared" si="33"/>
        <v>0</v>
      </c>
      <c r="R69" s="423">
        <f t="shared" si="34"/>
        <v>0</v>
      </c>
      <c r="S69" s="423">
        <f t="shared" si="35"/>
        <v>0</v>
      </c>
      <c r="T69" s="449">
        <f t="shared" si="36"/>
        <v>0</v>
      </c>
      <c r="U69" s="449">
        <f t="shared" si="37"/>
        <v>0</v>
      </c>
      <c r="V69" s="449">
        <f t="shared" si="38"/>
        <v>0</v>
      </c>
      <c r="W69" s="449">
        <f t="shared" si="39"/>
        <v>0</v>
      </c>
      <c r="X69" s="448"/>
      <c r="Y69" s="459">
        <f t="shared" si="47"/>
        <v>0</v>
      </c>
      <c r="Z69" s="459">
        <f t="shared" si="47"/>
        <v>0</v>
      </c>
      <c r="AA69" s="459">
        <f t="shared" si="47"/>
        <v>0</v>
      </c>
      <c r="AB69" s="459">
        <f t="shared" si="52"/>
        <v>0</v>
      </c>
      <c r="AC69" s="459">
        <f t="shared" si="52"/>
        <v>0</v>
      </c>
      <c r="AD69" s="459">
        <f t="shared" si="52"/>
        <v>0</v>
      </c>
      <c r="AE69" s="459">
        <f t="shared" si="52"/>
        <v>0</v>
      </c>
      <c r="AF69" s="459">
        <f t="shared" si="52"/>
        <v>0</v>
      </c>
      <c r="AG69" s="459">
        <f t="shared" si="52"/>
        <v>0</v>
      </c>
      <c r="AH69" s="459">
        <f t="shared" si="52"/>
        <v>0</v>
      </c>
      <c r="AI69" s="459">
        <f t="shared" si="52"/>
        <v>0</v>
      </c>
      <c r="AJ69" s="459">
        <f t="shared" si="52"/>
        <v>0</v>
      </c>
      <c r="AK69" s="459">
        <f t="shared" si="52"/>
        <v>0</v>
      </c>
      <c r="AL69" s="459">
        <f t="shared" si="52"/>
        <v>0</v>
      </c>
      <c r="AM69" s="459">
        <f t="shared" si="52"/>
        <v>0</v>
      </c>
      <c r="AN69" s="459">
        <f t="shared" si="52"/>
        <v>0</v>
      </c>
      <c r="AO69" s="459">
        <f t="shared" si="52"/>
        <v>0</v>
      </c>
      <c r="AP69" s="459">
        <f t="shared" si="52"/>
        <v>0</v>
      </c>
      <c r="AQ69" s="459">
        <f t="shared" si="52"/>
        <v>0</v>
      </c>
      <c r="AR69" s="459">
        <f t="shared" si="52"/>
        <v>0</v>
      </c>
      <c r="AS69" s="459">
        <f t="shared" si="52"/>
        <v>0</v>
      </c>
      <c r="AT69" s="459">
        <f t="shared" si="52"/>
        <v>0</v>
      </c>
      <c r="AU69" s="459">
        <f t="shared" si="52"/>
        <v>0</v>
      </c>
      <c r="AV69" s="459">
        <f t="shared" si="52"/>
        <v>0</v>
      </c>
      <c r="AW69" s="459">
        <f t="shared" si="52"/>
        <v>0</v>
      </c>
      <c r="AX69" s="459">
        <f t="shared" si="52"/>
        <v>0</v>
      </c>
      <c r="AY69" s="459">
        <f t="shared" si="52"/>
        <v>0</v>
      </c>
      <c r="AZ69" s="459">
        <f t="shared" si="52"/>
        <v>0</v>
      </c>
      <c r="BA69" s="459">
        <f t="shared" si="52"/>
        <v>0</v>
      </c>
      <c r="BB69" s="459">
        <f t="shared" si="52"/>
        <v>0</v>
      </c>
      <c r="BC69" s="459">
        <f t="shared" si="52"/>
        <v>0</v>
      </c>
      <c r="BD69" s="459">
        <f t="shared" si="52"/>
        <v>0</v>
      </c>
      <c r="BE69" s="459">
        <f t="shared" si="52"/>
        <v>0</v>
      </c>
      <c r="BF69" s="459">
        <f t="shared" si="52"/>
        <v>0</v>
      </c>
      <c r="BG69" s="459">
        <f t="shared" si="52"/>
        <v>0</v>
      </c>
      <c r="BH69" s="459">
        <f t="shared" si="52"/>
        <v>0</v>
      </c>
      <c r="BI69" s="459">
        <f t="shared" si="52"/>
        <v>0</v>
      </c>
      <c r="BJ69" s="459">
        <f t="shared" si="52"/>
        <v>0</v>
      </c>
      <c r="BK69" s="459">
        <f t="shared" si="52"/>
        <v>0</v>
      </c>
      <c r="BL69" s="459">
        <f t="shared" si="52"/>
        <v>0</v>
      </c>
      <c r="BM69" s="459">
        <f t="shared" si="52"/>
        <v>0</v>
      </c>
      <c r="BN69" s="459">
        <f t="shared" si="52"/>
        <v>0</v>
      </c>
      <c r="BO69" s="459">
        <f t="shared" si="52"/>
        <v>0</v>
      </c>
      <c r="BP69" s="459">
        <f t="shared" si="52"/>
        <v>0</v>
      </c>
      <c r="BQ69" s="459">
        <f t="shared" si="50"/>
        <v>0</v>
      </c>
      <c r="BR69" s="459">
        <f t="shared" si="50"/>
        <v>0</v>
      </c>
      <c r="BS69" s="459">
        <f t="shared" si="50"/>
        <v>0</v>
      </c>
      <c r="BT69" s="459">
        <f t="shared" si="50"/>
        <v>0</v>
      </c>
      <c r="BU69" s="459">
        <f t="shared" si="50"/>
        <v>0</v>
      </c>
      <c r="BV69" s="459">
        <f t="shared" si="50"/>
        <v>0</v>
      </c>
      <c r="BW69" s="459">
        <f t="shared" si="50"/>
        <v>0</v>
      </c>
      <c r="BX69" s="459">
        <f t="shared" si="50"/>
        <v>0</v>
      </c>
      <c r="BY69" s="459">
        <f t="shared" si="50"/>
        <v>0</v>
      </c>
      <c r="BZ69" s="459">
        <f t="shared" si="50"/>
        <v>0</v>
      </c>
      <c r="CA69" s="459">
        <f t="shared" si="50"/>
        <v>0</v>
      </c>
    </row>
    <row r="70" spans="1:79" x14ac:dyDescent="0.25">
      <c r="A70" s="438">
        <v>62</v>
      </c>
      <c r="B70" s="456">
        <f t="shared" si="18"/>
        <v>6.2E-2</v>
      </c>
      <c r="C70" s="456" t="str">
        <f t="shared" si="19"/>
        <v xml:space="preserve"> </v>
      </c>
      <c r="D70" s="438" t="str">
        <f t="shared" si="20"/>
        <v xml:space="preserve"> </v>
      </c>
      <c r="E70" s="457" t="str">
        <f t="shared" si="21"/>
        <v xml:space="preserve"> </v>
      </c>
      <c r="F70" s="458" t="s">
        <v>232</v>
      </c>
      <c r="G70" s="423" t="s">
        <v>102</v>
      </c>
      <c r="H70" s="423">
        <f t="shared" si="24"/>
        <v>0</v>
      </c>
      <c r="I70" s="423">
        <f t="shared" si="25"/>
        <v>0</v>
      </c>
      <c r="J70" s="423">
        <f t="shared" si="26"/>
        <v>0</v>
      </c>
      <c r="K70" s="423">
        <f t="shared" si="27"/>
        <v>0</v>
      </c>
      <c r="L70" s="423">
        <f t="shared" si="28"/>
        <v>0</v>
      </c>
      <c r="M70" s="423">
        <f t="shared" si="29"/>
        <v>0</v>
      </c>
      <c r="N70" s="423">
        <f t="shared" si="30"/>
        <v>0</v>
      </c>
      <c r="O70" s="423">
        <f t="shared" si="31"/>
        <v>0</v>
      </c>
      <c r="P70" s="423">
        <f t="shared" si="32"/>
        <v>0</v>
      </c>
      <c r="Q70" s="423">
        <f t="shared" si="33"/>
        <v>0</v>
      </c>
      <c r="R70" s="423">
        <f t="shared" si="34"/>
        <v>0</v>
      </c>
      <c r="S70" s="423">
        <f t="shared" si="35"/>
        <v>0</v>
      </c>
      <c r="T70" s="449">
        <f t="shared" si="36"/>
        <v>0</v>
      </c>
      <c r="U70" s="449">
        <f t="shared" si="37"/>
        <v>0</v>
      </c>
      <c r="V70" s="449">
        <f t="shared" si="38"/>
        <v>0</v>
      </c>
      <c r="W70" s="449">
        <f t="shared" si="39"/>
        <v>0</v>
      </c>
      <c r="X70" s="448"/>
      <c r="Y70" s="459">
        <f t="shared" si="47"/>
        <v>0</v>
      </c>
      <c r="Z70" s="459">
        <f t="shared" si="47"/>
        <v>0</v>
      </c>
      <c r="AA70" s="459">
        <f t="shared" si="47"/>
        <v>0</v>
      </c>
      <c r="AB70" s="459">
        <f t="shared" si="52"/>
        <v>0</v>
      </c>
      <c r="AC70" s="459">
        <f t="shared" si="52"/>
        <v>0</v>
      </c>
      <c r="AD70" s="459">
        <f t="shared" si="52"/>
        <v>0</v>
      </c>
      <c r="AE70" s="459">
        <f t="shared" si="52"/>
        <v>0</v>
      </c>
      <c r="AF70" s="459">
        <f t="shared" si="52"/>
        <v>0</v>
      </c>
      <c r="AG70" s="459">
        <f t="shared" si="52"/>
        <v>0</v>
      </c>
      <c r="AH70" s="459">
        <f t="shared" si="52"/>
        <v>0</v>
      </c>
      <c r="AI70" s="459">
        <f t="shared" si="52"/>
        <v>0</v>
      </c>
      <c r="AJ70" s="459">
        <f t="shared" si="52"/>
        <v>0</v>
      </c>
      <c r="AK70" s="459">
        <f t="shared" si="52"/>
        <v>0</v>
      </c>
      <c r="AL70" s="459">
        <f t="shared" si="52"/>
        <v>0</v>
      </c>
      <c r="AM70" s="459">
        <f t="shared" si="52"/>
        <v>0</v>
      </c>
      <c r="AN70" s="459">
        <f t="shared" si="52"/>
        <v>0</v>
      </c>
      <c r="AO70" s="459">
        <f t="shared" si="52"/>
        <v>0</v>
      </c>
      <c r="AP70" s="459">
        <f t="shared" si="52"/>
        <v>0</v>
      </c>
      <c r="AQ70" s="459">
        <f t="shared" si="52"/>
        <v>0</v>
      </c>
      <c r="AR70" s="459">
        <f t="shared" si="52"/>
        <v>0</v>
      </c>
      <c r="AS70" s="459">
        <f t="shared" si="52"/>
        <v>0</v>
      </c>
      <c r="AT70" s="459">
        <f t="shared" si="52"/>
        <v>0</v>
      </c>
      <c r="AU70" s="459">
        <f t="shared" si="52"/>
        <v>0</v>
      </c>
      <c r="AV70" s="459">
        <f t="shared" si="52"/>
        <v>0</v>
      </c>
      <c r="AW70" s="459">
        <f t="shared" si="52"/>
        <v>0</v>
      </c>
      <c r="AX70" s="459">
        <f t="shared" si="52"/>
        <v>0</v>
      </c>
      <c r="AY70" s="459">
        <f t="shared" si="52"/>
        <v>0</v>
      </c>
      <c r="AZ70" s="459">
        <f t="shared" si="52"/>
        <v>0</v>
      </c>
      <c r="BA70" s="459">
        <f t="shared" si="52"/>
        <v>0</v>
      </c>
      <c r="BB70" s="459">
        <f t="shared" si="52"/>
        <v>0</v>
      </c>
      <c r="BC70" s="459">
        <f t="shared" si="52"/>
        <v>0</v>
      </c>
      <c r="BD70" s="459">
        <f t="shared" si="52"/>
        <v>0</v>
      </c>
      <c r="BE70" s="459">
        <f t="shared" si="52"/>
        <v>0</v>
      </c>
      <c r="BF70" s="459">
        <f t="shared" si="52"/>
        <v>0</v>
      </c>
      <c r="BG70" s="459">
        <f t="shared" si="52"/>
        <v>0</v>
      </c>
      <c r="BH70" s="459">
        <f t="shared" si="52"/>
        <v>0</v>
      </c>
      <c r="BI70" s="459">
        <f t="shared" si="52"/>
        <v>0</v>
      </c>
      <c r="BJ70" s="459">
        <f t="shared" si="52"/>
        <v>0</v>
      </c>
      <c r="BK70" s="459">
        <f t="shared" si="52"/>
        <v>0</v>
      </c>
      <c r="BL70" s="459">
        <f t="shared" si="52"/>
        <v>0</v>
      </c>
      <c r="BM70" s="459">
        <f t="shared" si="52"/>
        <v>0</v>
      </c>
      <c r="BN70" s="459">
        <f t="shared" si="52"/>
        <v>0</v>
      </c>
      <c r="BO70" s="459">
        <f t="shared" si="52"/>
        <v>0</v>
      </c>
      <c r="BP70" s="459">
        <f t="shared" si="52"/>
        <v>0</v>
      </c>
      <c r="BQ70" s="459">
        <f t="shared" si="50"/>
        <v>0</v>
      </c>
      <c r="BR70" s="459">
        <f t="shared" si="50"/>
        <v>0</v>
      </c>
      <c r="BS70" s="459">
        <f t="shared" si="50"/>
        <v>0</v>
      </c>
      <c r="BT70" s="459">
        <f t="shared" si="50"/>
        <v>0</v>
      </c>
      <c r="BU70" s="459">
        <f t="shared" si="50"/>
        <v>0</v>
      </c>
      <c r="BV70" s="459">
        <f t="shared" si="50"/>
        <v>0</v>
      </c>
      <c r="BW70" s="459">
        <f t="shared" si="50"/>
        <v>0</v>
      </c>
      <c r="BX70" s="459">
        <f t="shared" si="50"/>
        <v>0</v>
      </c>
      <c r="BY70" s="459">
        <f t="shared" si="50"/>
        <v>0</v>
      </c>
      <c r="BZ70" s="459">
        <f t="shared" si="50"/>
        <v>0</v>
      </c>
      <c r="CA70" s="459">
        <f t="shared" si="50"/>
        <v>0</v>
      </c>
    </row>
    <row r="71" spans="1:79" x14ac:dyDescent="0.25">
      <c r="A71" s="438">
        <v>63</v>
      </c>
      <c r="B71" s="456">
        <f t="shared" si="18"/>
        <v>6.3E-2</v>
      </c>
      <c r="C71" s="456" t="str">
        <f t="shared" si="19"/>
        <v xml:space="preserve"> </v>
      </c>
      <c r="D71" s="438" t="str">
        <f t="shared" si="20"/>
        <v xml:space="preserve"> </v>
      </c>
      <c r="E71" s="457" t="str">
        <f t="shared" si="21"/>
        <v xml:space="preserve"> </v>
      </c>
      <c r="F71" s="458" t="s">
        <v>280</v>
      </c>
      <c r="G71" s="423" t="s">
        <v>81</v>
      </c>
      <c r="H71" s="423">
        <f t="shared" si="24"/>
        <v>0</v>
      </c>
      <c r="I71" s="423">
        <f t="shared" si="25"/>
        <v>0</v>
      </c>
      <c r="J71" s="423">
        <f t="shared" si="26"/>
        <v>0</v>
      </c>
      <c r="K71" s="423">
        <f t="shared" si="27"/>
        <v>0</v>
      </c>
      <c r="L71" s="423">
        <f t="shared" si="28"/>
        <v>0</v>
      </c>
      <c r="M71" s="423">
        <f t="shared" si="29"/>
        <v>0</v>
      </c>
      <c r="N71" s="423">
        <f t="shared" si="30"/>
        <v>0</v>
      </c>
      <c r="O71" s="423">
        <f t="shared" si="31"/>
        <v>0</v>
      </c>
      <c r="P71" s="423">
        <f t="shared" si="32"/>
        <v>0</v>
      </c>
      <c r="Q71" s="423">
        <f t="shared" si="33"/>
        <v>0</v>
      </c>
      <c r="R71" s="423">
        <f t="shared" si="34"/>
        <v>0</v>
      </c>
      <c r="S71" s="423">
        <f t="shared" si="35"/>
        <v>0</v>
      </c>
      <c r="T71" s="449">
        <f t="shared" si="36"/>
        <v>0</v>
      </c>
      <c r="U71" s="449">
        <f t="shared" si="37"/>
        <v>0</v>
      </c>
      <c r="V71" s="449">
        <f t="shared" si="38"/>
        <v>0</v>
      </c>
      <c r="W71" s="449">
        <f t="shared" si="39"/>
        <v>0</v>
      </c>
      <c r="X71" s="448"/>
      <c r="Y71" s="459">
        <f t="shared" si="47"/>
        <v>0</v>
      </c>
      <c r="Z71" s="459">
        <f t="shared" si="47"/>
        <v>0</v>
      </c>
      <c r="AA71" s="459">
        <f t="shared" si="47"/>
        <v>0</v>
      </c>
      <c r="AB71" s="459">
        <f t="shared" si="52"/>
        <v>0</v>
      </c>
      <c r="AC71" s="459">
        <f t="shared" si="52"/>
        <v>0</v>
      </c>
      <c r="AD71" s="459">
        <f t="shared" si="52"/>
        <v>0</v>
      </c>
      <c r="AE71" s="459">
        <f t="shared" si="52"/>
        <v>0</v>
      </c>
      <c r="AF71" s="459">
        <f t="shared" si="52"/>
        <v>0</v>
      </c>
      <c r="AG71" s="459">
        <f t="shared" si="52"/>
        <v>0</v>
      </c>
      <c r="AH71" s="459">
        <f t="shared" si="52"/>
        <v>0</v>
      </c>
      <c r="AI71" s="459">
        <f t="shared" si="52"/>
        <v>0</v>
      </c>
      <c r="AJ71" s="459">
        <f t="shared" si="52"/>
        <v>0</v>
      </c>
      <c r="AK71" s="459">
        <f t="shared" si="52"/>
        <v>0</v>
      </c>
      <c r="AL71" s="459">
        <f t="shared" si="52"/>
        <v>0</v>
      </c>
      <c r="AM71" s="459">
        <f t="shared" si="52"/>
        <v>0</v>
      </c>
      <c r="AN71" s="459">
        <f t="shared" si="52"/>
        <v>0</v>
      </c>
      <c r="AO71" s="459">
        <f t="shared" si="52"/>
        <v>0</v>
      </c>
      <c r="AP71" s="459">
        <f t="shared" si="52"/>
        <v>0</v>
      </c>
      <c r="AQ71" s="459">
        <f t="shared" si="52"/>
        <v>0</v>
      </c>
      <c r="AR71" s="459">
        <f t="shared" si="52"/>
        <v>0</v>
      </c>
      <c r="AS71" s="459">
        <f t="shared" si="52"/>
        <v>0</v>
      </c>
      <c r="AT71" s="459">
        <f t="shared" si="52"/>
        <v>0</v>
      </c>
      <c r="AU71" s="459">
        <f t="shared" si="52"/>
        <v>0</v>
      </c>
      <c r="AV71" s="459">
        <f t="shared" si="52"/>
        <v>0</v>
      </c>
      <c r="AW71" s="459">
        <f t="shared" si="52"/>
        <v>0</v>
      </c>
      <c r="AX71" s="459">
        <f t="shared" si="52"/>
        <v>0</v>
      </c>
      <c r="AY71" s="459">
        <f t="shared" si="52"/>
        <v>0</v>
      </c>
      <c r="AZ71" s="459">
        <f t="shared" si="52"/>
        <v>0</v>
      </c>
      <c r="BA71" s="459">
        <f t="shared" si="52"/>
        <v>0</v>
      </c>
      <c r="BB71" s="459">
        <f t="shared" si="52"/>
        <v>0</v>
      </c>
      <c r="BC71" s="459">
        <f t="shared" si="52"/>
        <v>0</v>
      </c>
      <c r="BD71" s="459">
        <f t="shared" si="52"/>
        <v>0</v>
      </c>
      <c r="BE71" s="459">
        <f t="shared" si="52"/>
        <v>0</v>
      </c>
      <c r="BF71" s="459">
        <f t="shared" si="52"/>
        <v>0</v>
      </c>
      <c r="BG71" s="459">
        <f t="shared" si="52"/>
        <v>0</v>
      </c>
      <c r="BH71" s="459">
        <f t="shared" si="52"/>
        <v>0</v>
      </c>
      <c r="BI71" s="459">
        <f t="shared" si="52"/>
        <v>0</v>
      </c>
      <c r="BJ71" s="459">
        <f t="shared" ref="AB71:BP78" si="53">COUNTIF(BJ$2:BJ$6,$G71)</f>
        <v>0</v>
      </c>
      <c r="BK71" s="459">
        <f t="shared" si="53"/>
        <v>0</v>
      </c>
      <c r="BL71" s="459">
        <f t="shared" si="53"/>
        <v>0</v>
      </c>
      <c r="BM71" s="459">
        <f t="shared" si="53"/>
        <v>0</v>
      </c>
      <c r="BN71" s="459">
        <f t="shared" si="53"/>
        <v>0</v>
      </c>
      <c r="BO71" s="459">
        <f t="shared" si="53"/>
        <v>0</v>
      </c>
      <c r="BP71" s="459">
        <f t="shared" si="53"/>
        <v>0</v>
      </c>
      <c r="BQ71" s="459">
        <f t="shared" si="50"/>
        <v>0</v>
      </c>
      <c r="BR71" s="459">
        <f t="shared" si="50"/>
        <v>0</v>
      </c>
      <c r="BS71" s="459">
        <f t="shared" si="50"/>
        <v>0</v>
      </c>
      <c r="BT71" s="459">
        <f t="shared" si="50"/>
        <v>0</v>
      </c>
      <c r="BU71" s="459">
        <f t="shared" si="50"/>
        <v>0</v>
      </c>
      <c r="BV71" s="459">
        <f t="shared" si="50"/>
        <v>0</v>
      </c>
      <c r="BW71" s="459">
        <f t="shared" si="50"/>
        <v>0</v>
      </c>
      <c r="BX71" s="459">
        <f t="shared" si="50"/>
        <v>0</v>
      </c>
      <c r="BY71" s="459">
        <f t="shared" si="50"/>
        <v>0</v>
      </c>
      <c r="BZ71" s="459">
        <f t="shared" si="50"/>
        <v>0</v>
      </c>
      <c r="CA71" s="459">
        <f t="shared" si="50"/>
        <v>0</v>
      </c>
    </row>
    <row r="72" spans="1:79" x14ac:dyDescent="0.25">
      <c r="A72" s="438">
        <v>64</v>
      </c>
      <c r="B72" s="456">
        <f t="shared" si="18"/>
        <v>6.4000000000000001E-2</v>
      </c>
      <c r="C72" s="456" t="str">
        <f t="shared" si="19"/>
        <v xml:space="preserve"> </v>
      </c>
      <c r="D72" s="438" t="str">
        <f t="shared" si="20"/>
        <v xml:space="preserve"> </v>
      </c>
      <c r="E72" s="457" t="str">
        <f t="shared" si="21"/>
        <v xml:space="preserve"> </v>
      </c>
      <c r="F72" s="458" t="s">
        <v>269</v>
      </c>
      <c r="G72" s="423" t="s">
        <v>92</v>
      </c>
      <c r="H72" s="423">
        <f t="shared" si="24"/>
        <v>0</v>
      </c>
      <c r="I72" s="423">
        <f t="shared" si="25"/>
        <v>0</v>
      </c>
      <c r="J72" s="423">
        <f t="shared" si="26"/>
        <v>0</v>
      </c>
      <c r="K72" s="423">
        <f t="shared" si="27"/>
        <v>0</v>
      </c>
      <c r="L72" s="423">
        <f t="shared" si="28"/>
        <v>0</v>
      </c>
      <c r="M72" s="423">
        <f t="shared" si="29"/>
        <v>0</v>
      </c>
      <c r="N72" s="423">
        <f t="shared" si="30"/>
        <v>0</v>
      </c>
      <c r="O72" s="423">
        <f t="shared" si="31"/>
        <v>0</v>
      </c>
      <c r="P72" s="423">
        <f t="shared" si="32"/>
        <v>0</v>
      </c>
      <c r="Q72" s="423">
        <f t="shared" si="33"/>
        <v>0</v>
      </c>
      <c r="R72" s="423">
        <f t="shared" si="34"/>
        <v>0</v>
      </c>
      <c r="S72" s="423">
        <f t="shared" si="35"/>
        <v>0</v>
      </c>
      <c r="T72" s="449">
        <f t="shared" si="36"/>
        <v>0</v>
      </c>
      <c r="U72" s="449">
        <f t="shared" si="37"/>
        <v>0</v>
      </c>
      <c r="V72" s="449">
        <f t="shared" si="38"/>
        <v>0</v>
      </c>
      <c r="W72" s="449">
        <f t="shared" si="39"/>
        <v>0</v>
      </c>
      <c r="X72" s="448"/>
      <c r="Y72" s="459">
        <f t="shared" si="47"/>
        <v>0</v>
      </c>
      <c r="Z72" s="459">
        <f t="shared" si="47"/>
        <v>0</v>
      </c>
      <c r="AA72" s="459">
        <f t="shared" si="47"/>
        <v>0</v>
      </c>
      <c r="AB72" s="459">
        <f t="shared" si="53"/>
        <v>0</v>
      </c>
      <c r="AC72" s="459">
        <f t="shared" si="53"/>
        <v>0</v>
      </c>
      <c r="AD72" s="459">
        <f t="shared" si="53"/>
        <v>0</v>
      </c>
      <c r="AE72" s="459">
        <f t="shared" si="53"/>
        <v>0</v>
      </c>
      <c r="AF72" s="459">
        <f t="shared" si="53"/>
        <v>0</v>
      </c>
      <c r="AG72" s="459">
        <f t="shared" si="53"/>
        <v>0</v>
      </c>
      <c r="AH72" s="459">
        <f t="shared" si="53"/>
        <v>0</v>
      </c>
      <c r="AI72" s="459">
        <f t="shared" si="53"/>
        <v>0</v>
      </c>
      <c r="AJ72" s="459">
        <f t="shared" si="53"/>
        <v>0</v>
      </c>
      <c r="AK72" s="459">
        <f t="shared" si="53"/>
        <v>0</v>
      </c>
      <c r="AL72" s="459">
        <f t="shared" si="53"/>
        <v>0</v>
      </c>
      <c r="AM72" s="459">
        <f t="shared" si="53"/>
        <v>0</v>
      </c>
      <c r="AN72" s="459">
        <f t="shared" si="53"/>
        <v>0</v>
      </c>
      <c r="AO72" s="459">
        <f t="shared" si="53"/>
        <v>0</v>
      </c>
      <c r="AP72" s="459">
        <f t="shared" si="53"/>
        <v>0</v>
      </c>
      <c r="AQ72" s="459">
        <f t="shared" si="53"/>
        <v>0</v>
      </c>
      <c r="AR72" s="459">
        <f t="shared" si="53"/>
        <v>0</v>
      </c>
      <c r="AS72" s="459">
        <f t="shared" si="53"/>
        <v>0</v>
      </c>
      <c r="AT72" s="459">
        <f t="shared" si="53"/>
        <v>0</v>
      </c>
      <c r="AU72" s="459">
        <f t="shared" si="53"/>
        <v>0</v>
      </c>
      <c r="AV72" s="459">
        <f t="shared" si="53"/>
        <v>0</v>
      </c>
      <c r="AW72" s="459">
        <f t="shared" si="53"/>
        <v>0</v>
      </c>
      <c r="AX72" s="459">
        <f t="shared" si="53"/>
        <v>0</v>
      </c>
      <c r="AY72" s="459">
        <f t="shared" si="53"/>
        <v>0</v>
      </c>
      <c r="AZ72" s="459">
        <f t="shared" si="53"/>
        <v>0</v>
      </c>
      <c r="BA72" s="459">
        <f t="shared" si="53"/>
        <v>0</v>
      </c>
      <c r="BB72" s="459">
        <f t="shared" si="53"/>
        <v>0</v>
      </c>
      <c r="BC72" s="459">
        <f t="shared" si="53"/>
        <v>0</v>
      </c>
      <c r="BD72" s="459">
        <f t="shared" si="53"/>
        <v>0</v>
      </c>
      <c r="BE72" s="459">
        <f t="shared" si="53"/>
        <v>0</v>
      </c>
      <c r="BF72" s="459">
        <f t="shared" si="53"/>
        <v>0</v>
      </c>
      <c r="BG72" s="459">
        <f t="shared" si="53"/>
        <v>0</v>
      </c>
      <c r="BH72" s="459">
        <f t="shared" si="53"/>
        <v>0</v>
      </c>
      <c r="BI72" s="459">
        <f t="shared" si="53"/>
        <v>0</v>
      </c>
      <c r="BJ72" s="459">
        <f t="shared" si="53"/>
        <v>0</v>
      </c>
      <c r="BK72" s="459">
        <f t="shared" si="53"/>
        <v>0</v>
      </c>
      <c r="BL72" s="459">
        <f t="shared" si="53"/>
        <v>0</v>
      </c>
      <c r="BM72" s="459">
        <f t="shared" si="53"/>
        <v>0</v>
      </c>
      <c r="BN72" s="459">
        <f t="shared" si="53"/>
        <v>0</v>
      </c>
      <c r="BO72" s="459">
        <f t="shared" si="53"/>
        <v>0</v>
      </c>
      <c r="BP72" s="459">
        <f t="shared" si="53"/>
        <v>0</v>
      </c>
      <c r="BQ72" s="459">
        <f t="shared" si="50"/>
        <v>0</v>
      </c>
      <c r="BR72" s="459">
        <f t="shared" si="50"/>
        <v>0</v>
      </c>
      <c r="BS72" s="459">
        <f t="shared" si="50"/>
        <v>0</v>
      </c>
      <c r="BT72" s="459">
        <f t="shared" si="50"/>
        <v>0</v>
      </c>
      <c r="BU72" s="459">
        <f t="shared" si="50"/>
        <v>0</v>
      </c>
      <c r="BV72" s="459">
        <f t="shared" si="50"/>
        <v>0</v>
      </c>
      <c r="BW72" s="459">
        <f t="shared" si="50"/>
        <v>0</v>
      </c>
      <c r="BX72" s="459">
        <f t="shared" si="50"/>
        <v>0</v>
      </c>
      <c r="BY72" s="459">
        <f t="shared" si="50"/>
        <v>0</v>
      </c>
      <c r="BZ72" s="459">
        <f t="shared" si="50"/>
        <v>0</v>
      </c>
      <c r="CA72" s="459">
        <f t="shared" si="50"/>
        <v>0</v>
      </c>
    </row>
    <row r="73" spans="1:79" x14ac:dyDescent="0.25">
      <c r="A73" s="438">
        <v>65</v>
      </c>
      <c r="B73" s="456">
        <f t="shared" si="18"/>
        <v>6.5000000000000002E-2</v>
      </c>
      <c r="C73" s="456" t="str">
        <f t="shared" si="19"/>
        <v xml:space="preserve"> </v>
      </c>
      <c r="D73" s="438" t="str">
        <f t="shared" si="20"/>
        <v xml:space="preserve"> </v>
      </c>
      <c r="E73" s="457" t="str">
        <f t="shared" si="21"/>
        <v xml:space="preserve"> </v>
      </c>
      <c r="F73" s="458" t="s">
        <v>260</v>
      </c>
      <c r="G73" s="423" t="s">
        <v>259</v>
      </c>
      <c r="H73" s="423">
        <f t="shared" si="24"/>
        <v>0</v>
      </c>
      <c r="I73" s="423">
        <f t="shared" si="25"/>
        <v>0</v>
      </c>
      <c r="J73" s="423">
        <f t="shared" si="26"/>
        <v>0</v>
      </c>
      <c r="K73" s="423">
        <f t="shared" si="27"/>
        <v>0</v>
      </c>
      <c r="L73" s="423">
        <f t="shared" si="28"/>
        <v>0</v>
      </c>
      <c r="M73" s="423">
        <f t="shared" si="29"/>
        <v>0</v>
      </c>
      <c r="N73" s="423">
        <f t="shared" si="30"/>
        <v>0</v>
      </c>
      <c r="O73" s="423">
        <f t="shared" si="31"/>
        <v>0</v>
      </c>
      <c r="P73" s="423">
        <f t="shared" si="32"/>
        <v>0</v>
      </c>
      <c r="Q73" s="423">
        <f t="shared" si="33"/>
        <v>0</v>
      </c>
      <c r="R73" s="423">
        <f t="shared" si="34"/>
        <v>0</v>
      </c>
      <c r="S73" s="423">
        <f t="shared" si="35"/>
        <v>0</v>
      </c>
      <c r="T73" s="449">
        <f t="shared" si="36"/>
        <v>0</v>
      </c>
      <c r="U73" s="449">
        <f t="shared" si="37"/>
        <v>0</v>
      </c>
      <c r="V73" s="449">
        <f t="shared" si="38"/>
        <v>0</v>
      </c>
      <c r="W73" s="449">
        <f t="shared" si="39"/>
        <v>0</v>
      </c>
      <c r="X73" s="448"/>
      <c r="Y73" s="459">
        <f t="shared" si="47"/>
        <v>0</v>
      </c>
      <c r="Z73" s="459">
        <f t="shared" si="47"/>
        <v>0</v>
      </c>
      <c r="AA73" s="459">
        <f t="shared" si="47"/>
        <v>0</v>
      </c>
      <c r="AB73" s="459">
        <f t="shared" si="53"/>
        <v>0</v>
      </c>
      <c r="AC73" s="459">
        <f t="shared" si="53"/>
        <v>0</v>
      </c>
      <c r="AD73" s="459">
        <f t="shared" si="53"/>
        <v>0</v>
      </c>
      <c r="AE73" s="459">
        <f t="shared" si="53"/>
        <v>0</v>
      </c>
      <c r="AF73" s="459">
        <f t="shared" si="53"/>
        <v>0</v>
      </c>
      <c r="AG73" s="459">
        <f t="shared" si="53"/>
        <v>0</v>
      </c>
      <c r="AH73" s="459">
        <f t="shared" si="53"/>
        <v>0</v>
      </c>
      <c r="AI73" s="459">
        <f t="shared" si="53"/>
        <v>0</v>
      </c>
      <c r="AJ73" s="459">
        <f t="shared" si="53"/>
        <v>0</v>
      </c>
      <c r="AK73" s="459">
        <f t="shared" si="53"/>
        <v>0</v>
      </c>
      <c r="AL73" s="459">
        <f t="shared" si="53"/>
        <v>0</v>
      </c>
      <c r="AM73" s="459">
        <f t="shared" si="53"/>
        <v>0</v>
      </c>
      <c r="AN73" s="459">
        <f t="shared" si="53"/>
        <v>0</v>
      </c>
      <c r="AO73" s="459">
        <f t="shared" si="53"/>
        <v>0</v>
      </c>
      <c r="AP73" s="459">
        <f t="shared" si="53"/>
        <v>0</v>
      </c>
      <c r="AQ73" s="459">
        <f t="shared" si="53"/>
        <v>0</v>
      </c>
      <c r="AR73" s="459">
        <f t="shared" si="53"/>
        <v>0</v>
      </c>
      <c r="AS73" s="459">
        <f t="shared" si="53"/>
        <v>0</v>
      </c>
      <c r="AT73" s="459">
        <f t="shared" si="53"/>
        <v>0</v>
      </c>
      <c r="AU73" s="459">
        <f t="shared" si="53"/>
        <v>0</v>
      </c>
      <c r="AV73" s="459">
        <f t="shared" si="53"/>
        <v>0</v>
      </c>
      <c r="AW73" s="459">
        <f t="shared" si="53"/>
        <v>0</v>
      </c>
      <c r="AX73" s="459">
        <f t="shared" si="53"/>
        <v>0</v>
      </c>
      <c r="AY73" s="459">
        <f t="shared" si="53"/>
        <v>0</v>
      </c>
      <c r="AZ73" s="459">
        <f t="shared" si="53"/>
        <v>0</v>
      </c>
      <c r="BA73" s="459">
        <f t="shared" si="53"/>
        <v>0</v>
      </c>
      <c r="BB73" s="459">
        <f t="shared" si="53"/>
        <v>0</v>
      </c>
      <c r="BC73" s="459">
        <f t="shared" si="53"/>
        <v>0</v>
      </c>
      <c r="BD73" s="459">
        <f t="shared" si="53"/>
        <v>0</v>
      </c>
      <c r="BE73" s="459">
        <f t="shared" si="53"/>
        <v>0</v>
      </c>
      <c r="BF73" s="459">
        <f t="shared" si="53"/>
        <v>0</v>
      </c>
      <c r="BG73" s="459">
        <f t="shared" si="53"/>
        <v>0</v>
      </c>
      <c r="BH73" s="459">
        <f t="shared" si="53"/>
        <v>0</v>
      </c>
      <c r="BI73" s="459">
        <f t="shared" si="53"/>
        <v>0</v>
      </c>
      <c r="BJ73" s="459">
        <f t="shared" si="53"/>
        <v>0</v>
      </c>
      <c r="BK73" s="459">
        <f t="shared" si="53"/>
        <v>0</v>
      </c>
      <c r="BL73" s="459">
        <f t="shared" si="53"/>
        <v>0</v>
      </c>
      <c r="BM73" s="459">
        <f t="shared" si="53"/>
        <v>0</v>
      </c>
      <c r="BN73" s="459">
        <f t="shared" si="53"/>
        <v>0</v>
      </c>
      <c r="BO73" s="459">
        <f t="shared" si="53"/>
        <v>0</v>
      </c>
      <c r="BP73" s="459">
        <f t="shared" si="53"/>
        <v>0</v>
      </c>
      <c r="BQ73" s="459">
        <f t="shared" ref="BQ73:CA88" si="54">COUNTIF(BQ$2:BQ$6,$G73)</f>
        <v>0</v>
      </c>
      <c r="BR73" s="459">
        <f t="shared" si="54"/>
        <v>0</v>
      </c>
      <c r="BS73" s="459">
        <f t="shared" si="54"/>
        <v>0</v>
      </c>
      <c r="BT73" s="459">
        <f t="shared" si="54"/>
        <v>0</v>
      </c>
      <c r="BU73" s="459">
        <f t="shared" si="54"/>
        <v>0</v>
      </c>
      <c r="BV73" s="459">
        <f t="shared" si="54"/>
        <v>0</v>
      </c>
      <c r="BW73" s="459">
        <f t="shared" si="54"/>
        <v>0</v>
      </c>
      <c r="BX73" s="459">
        <f t="shared" si="54"/>
        <v>0</v>
      </c>
      <c r="BY73" s="459">
        <f t="shared" si="54"/>
        <v>0</v>
      </c>
      <c r="BZ73" s="459">
        <f t="shared" si="54"/>
        <v>0</v>
      </c>
      <c r="CA73" s="459">
        <f t="shared" si="54"/>
        <v>0</v>
      </c>
    </row>
    <row r="74" spans="1:79" x14ac:dyDescent="0.25">
      <c r="A74" s="438">
        <v>66</v>
      </c>
      <c r="B74" s="456">
        <f t="shared" ref="B74:B137" si="55">ROUND(A74/1000,3)</f>
        <v>6.6000000000000003E-2</v>
      </c>
      <c r="C74" s="456" t="str">
        <f t="shared" ref="C74:C137" si="56">IF(Q74&gt;0,E74+B74," ")</f>
        <v xml:space="preserve"> </v>
      </c>
      <c r="D74" s="438" t="str">
        <f t="shared" ref="D74:D137" si="57">IF(Q74&gt;0,RANK(C74,$C$9:$C$148,1)," ")</f>
        <v xml:space="preserve"> </v>
      </c>
      <c r="E74" s="457" t="str">
        <f t="shared" ref="E74:E137" si="58">IF(Q74&gt;0,RANK(W74,$W$9:$W$148)," ")</f>
        <v xml:space="preserve"> </v>
      </c>
      <c r="F74" s="458" t="s">
        <v>279</v>
      </c>
      <c r="G74" s="423" t="s">
        <v>278</v>
      </c>
      <c r="H74" s="423">
        <f t="shared" si="24"/>
        <v>0</v>
      </c>
      <c r="I74" s="423">
        <f t="shared" si="25"/>
        <v>0</v>
      </c>
      <c r="J74" s="423">
        <f t="shared" si="26"/>
        <v>0</v>
      </c>
      <c r="K74" s="423">
        <f t="shared" si="27"/>
        <v>0</v>
      </c>
      <c r="L74" s="423">
        <f t="shared" si="28"/>
        <v>0</v>
      </c>
      <c r="M74" s="423">
        <f t="shared" si="29"/>
        <v>0</v>
      </c>
      <c r="N74" s="423">
        <f t="shared" si="30"/>
        <v>0</v>
      </c>
      <c r="O74" s="423">
        <f t="shared" si="31"/>
        <v>0</v>
      </c>
      <c r="P74" s="423">
        <f t="shared" si="32"/>
        <v>0</v>
      </c>
      <c r="Q74" s="423">
        <f t="shared" si="33"/>
        <v>0</v>
      </c>
      <c r="R74" s="423">
        <f t="shared" si="34"/>
        <v>0</v>
      </c>
      <c r="S74" s="423">
        <f t="shared" si="35"/>
        <v>0</v>
      </c>
      <c r="T74" s="449">
        <f t="shared" si="36"/>
        <v>0</v>
      </c>
      <c r="U74" s="449">
        <f t="shared" si="37"/>
        <v>0</v>
      </c>
      <c r="V74" s="449">
        <f t="shared" si="38"/>
        <v>0</v>
      </c>
      <c r="W74" s="449">
        <f t="shared" si="39"/>
        <v>0</v>
      </c>
      <c r="X74" s="448"/>
      <c r="Y74" s="459">
        <f t="shared" ref="Y74:AN105" si="59">COUNTIF(Y$2:Y$6,$G74)</f>
        <v>0</v>
      </c>
      <c r="Z74" s="459">
        <f t="shared" si="59"/>
        <v>0</v>
      </c>
      <c r="AA74" s="459">
        <f t="shared" si="59"/>
        <v>0</v>
      </c>
      <c r="AB74" s="459">
        <f t="shared" si="59"/>
        <v>0</v>
      </c>
      <c r="AC74" s="459">
        <f t="shared" si="59"/>
        <v>0</v>
      </c>
      <c r="AD74" s="459">
        <f t="shared" si="59"/>
        <v>0</v>
      </c>
      <c r="AE74" s="459">
        <f t="shared" si="59"/>
        <v>0</v>
      </c>
      <c r="AF74" s="459">
        <f t="shared" si="59"/>
        <v>0</v>
      </c>
      <c r="AG74" s="459">
        <f t="shared" si="59"/>
        <v>0</v>
      </c>
      <c r="AH74" s="459">
        <f t="shared" si="59"/>
        <v>0</v>
      </c>
      <c r="AI74" s="459">
        <f t="shared" si="59"/>
        <v>0</v>
      </c>
      <c r="AJ74" s="459">
        <f t="shared" si="59"/>
        <v>0</v>
      </c>
      <c r="AK74" s="459">
        <f t="shared" si="59"/>
        <v>0</v>
      </c>
      <c r="AL74" s="459">
        <f t="shared" si="59"/>
        <v>0</v>
      </c>
      <c r="AM74" s="459">
        <f t="shared" si="59"/>
        <v>0</v>
      </c>
      <c r="AN74" s="459">
        <f t="shared" si="59"/>
        <v>0</v>
      </c>
      <c r="AO74" s="459">
        <f t="shared" si="53"/>
        <v>0</v>
      </c>
      <c r="AP74" s="459">
        <f t="shared" si="53"/>
        <v>0</v>
      </c>
      <c r="AQ74" s="459">
        <f t="shared" si="53"/>
        <v>0</v>
      </c>
      <c r="AR74" s="459">
        <f t="shared" si="53"/>
        <v>0</v>
      </c>
      <c r="AS74" s="459">
        <f t="shared" si="53"/>
        <v>0</v>
      </c>
      <c r="AT74" s="459">
        <f t="shared" si="53"/>
        <v>0</v>
      </c>
      <c r="AU74" s="459">
        <f t="shared" si="53"/>
        <v>0</v>
      </c>
      <c r="AV74" s="459">
        <f t="shared" si="53"/>
        <v>0</v>
      </c>
      <c r="AW74" s="459">
        <f t="shared" si="53"/>
        <v>0</v>
      </c>
      <c r="AX74" s="459">
        <f t="shared" si="53"/>
        <v>0</v>
      </c>
      <c r="AY74" s="459">
        <f t="shared" si="53"/>
        <v>0</v>
      </c>
      <c r="AZ74" s="459">
        <f t="shared" si="53"/>
        <v>0</v>
      </c>
      <c r="BA74" s="459">
        <f t="shared" si="53"/>
        <v>0</v>
      </c>
      <c r="BB74" s="459">
        <f t="shared" si="53"/>
        <v>0</v>
      </c>
      <c r="BC74" s="459">
        <f t="shared" si="53"/>
        <v>0</v>
      </c>
      <c r="BD74" s="459">
        <f t="shared" si="53"/>
        <v>0</v>
      </c>
      <c r="BE74" s="459">
        <f t="shared" si="53"/>
        <v>0</v>
      </c>
      <c r="BF74" s="459">
        <f t="shared" si="53"/>
        <v>0</v>
      </c>
      <c r="BG74" s="459">
        <f t="shared" si="53"/>
        <v>0</v>
      </c>
      <c r="BH74" s="459">
        <f t="shared" si="53"/>
        <v>0</v>
      </c>
      <c r="BI74" s="459">
        <f t="shared" si="53"/>
        <v>0</v>
      </c>
      <c r="BJ74" s="459">
        <f t="shared" si="53"/>
        <v>0</v>
      </c>
      <c r="BK74" s="459">
        <f t="shared" si="53"/>
        <v>0</v>
      </c>
      <c r="BL74" s="459">
        <f t="shared" si="53"/>
        <v>0</v>
      </c>
      <c r="BM74" s="459">
        <f t="shared" si="53"/>
        <v>0</v>
      </c>
      <c r="BN74" s="459">
        <f t="shared" si="53"/>
        <v>0</v>
      </c>
      <c r="BO74" s="459">
        <f t="shared" si="53"/>
        <v>0</v>
      </c>
      <c r="BP74" s="459">
        <f t="shared" si="53"/>
        <v>0</v>
      </c>
      <c r="BQ74" s="459">
        <f t="shared" si="54"/>
        <v>0</v>
      </c>
      <c r="BR74" s="459">
        <f t="shared" si="54"/>
        <v>0</v>
      </c>
      <c r="BS74" s="459">
        <f t="shared" si="54"/>
        <v>0</v>
      </c>
      <c r="BT74" s="459">
        <f t="shared" si="54"/>
        <v>0</v>
      </c>
      <c r="BU74" s="459">
        <f t="shared" si="54"/>
        <v>0</v>
      </c>
      <c r="BV74" s="459">
        <f t="shared" si="54"/>
        <v>0</v>
      </c>
      <c r="BW74" s="459">
        <f t="shared" si="54"/>
        <v>0</v>
      </c>
      <c r="BX74" s="459">
        <f t="shared" si="54"/>
        <v>0</v>
      </c>
      <c r="BY74" s="459">
        <f t="shared" si="54"/>
        <v>0</v>
      </c>
      <c r="BZ74" s="459">
        <f t="shared" si="54"/>
        <v>0</v>
      </c>
      <c r="CA74" s="459">
        <f t="shared" si="54"/>
        <v>0</v>
      </c>
    </row>
    <row r="75" spans="1:79" x14ac:dyDescent="0.25">
      <c r="A75" s="438">
        <v>67</v>
      </c>
      <c r="B75" s="456">
        <f t="shared" si="55"/>
        <v>6.7000000000000004E-2</v>
      </c>
      <c r="C75" s="456" t="str">
        <f t="shared" si="56"/>
        <v xml:space="preserve"> </v>
      </c>
      <c r="D75" s="438" t="str">
        <f t="shared" si="57"/>
        <v xml:space="preserve"> </v>
      </c>
      <c r="E75" s="457" t="str">
        <f t="shared" si="58"/>
        <v xml:space="preserve"> </v>
      </c>
      <c r="F75" s="458" t="s">
        <v>271</v>
      </c>
      <c r="G75" s="423" t="s">
        <v>270</v>
      </c>
      <c r="H75" s="423">
        <f t="shared" si="24"/>
        <v>0</v>
      </c>
      <c r="I75" s="423">
        <f t="shared" si="25"/>
        <v>0</v>
      </c>
      <c r="J75" s="423">
        <f t="shared" si="26"/>
        <v>0</v>
      </c>
      <c r="K75" s="423">
        <f t="shared" si="27"/>
        <v>0</v>
      </c>
      <c r="L75" s="423">
        <f t="shared" si="28"/>
        <v>0</v>
      </c>
      <c r="M75" s="423">
        <f t="shared" si="29"/>
        <v>0</v>
      </c>
      <c r="N75" s="423">
        <f t="shared" si="30"/>
        <v>0</v>
      </c>
      <c r="O75" s="423">
        <f t="shared" si="31"/>
        <v>0</v>
      </c>
      <c r="P75" s="423">
        <f t="shared" si="32"/>
        <v>0</v>
      </c>
      <c r="Q75" s="423">
        <f t="shared" si="33"/>
        <v>0</v>
      </c>
      <c r="R75" s="423">
        <f t="shared" si="34"/>
        <v>0</v>
      </c>
      <c r="S75" s="423">
        <f t="shared" si="35"/>
        <v>0</v>
      </c>
      <c r="T75" s="449">
        <f t="shared" si="36"/>
        <v>0</v>
      </c>
      <c r="U75" s="449">
        <f t="shared" si="37"/>
        <v>0</v>
      </c>
      <c r="V75" s="449">
        <f t="shared" si="38"/>
        <v>0</v>
      </c>
      <c r="W75" s="449">
        <f t="shared" si="39"/>
        <v>0</v>
      </c>
      <c r="X75" s="448"/>
      <c r="Y75" s="459">
        <f t="shared" si="59"/>
        <v>0</v>
      </c>
      <c r="Z75" s="459">
        <f t="shared" si="59"/>
        <v>0</v>
      </c>
      <c r="AA75" s="459">
        <f t="shared" si="59"/>
        <v>0</v>
      </c>
      <c r="AB75" s="459">
        <f t="shared" si="53"/>
        <v>0</v>
      </c>
      <c r="AC75" s="459">
        <f t="shared" si="53"/>
        <v>0</v>
      </c>
      <c r="AD75" s="459">
        <f t="shared" si="53"/>
        <v>0</v>
      </c>
      <c r="AE75" s="459">
        <f t="shared" si="53"/>
        <v>0</v>
      </c>
      <c r="AF75" s="459">
        <f t="shared" si="53"/>
        <v>0</v>
      </c>
      <c r="AG75" s="459">
        <f t="shared" si="53"/>
        <v>0</v>
      </c>
      <c r="AH75" s="459">
        <f t="shared" si="53"/>
        <v>0</v>
      </c>
      <c r="AI75" s="459">
        <f t="shared" si="53"/>
        <v>0</v>
      </c>
      <c r="AJ75" s="459">
        <f t="shared" si="53"/>
        <v>0</v>
      </c>
      <c r="AK75" s="459">
        <f t="shared" si="53"/>
        <v>0</v>
      </c>
      <c r="AL75" s="459">
        <f t="shared" si="53"/>
        <v>0</v>
      </c>
      <c r="AM75" s="459">
        <f t="shared" si="53"/>
        <v>0</v>
      </c>
      <c r="AN75" s="459">
        <f t="shared" si="53"/>
        <v>0</v>
      </c>
      <c r="AO75" s="459">
        <f t="shared" si="53"/>
        <v>0</v>
      </c>
      <c r="AP75" s="459">
        <f t="shared" si="53"/>
        <v>0</v>
      </c>
      <c r="AQ75" s="459">
        <f t="shared" si="53"/>
        <v>0</v>
      </c>
      <c r="AR75" s="459">
        <f t="shared" si="53"/>
        <v>0</v>
      </c>
      <c r="AS75" s="459">
        <f t="shared" si="53"/>
        <v>0</v>
      </c>
      <c r="AT75" s="459">
        <f t="shared" si="53"/>
        <v>0</v>
      </c>
      <c r="AU75" s="459">
        <f t="shared" si="53"/>
        <v>0</v>
      </c>
      <c r="AV75" s="459">
        <f t="shared" si="53"/>
        <v>0</v>
      </c>
      <c r="AW75" s="459">
        <f t="shared" si="53"/>
        <v>0</v>
      </c>
      <c r="AX75" s="459">
        <f t="shared" si="53"/>
        <v>0</v>
      </c>
      <c r="AY75" s="459">
        <f t="shared" si="53"/>
        <v>0</v>
      </c>
      <c r="AZ75" s="459">
        <f t="shared" si="53"/>
        <v>0</v>
      </c>
      <c r="BA75" s="459">
        <f t="shared" si="53"/>
        <v>0</v>
      </c>
      <c r="BB75" s="459">
        <f t="shared" si="53"/>
        <v>0</v>
      </c>
      <c r="BC75" s="459">
        <f t="shared" si="53"/>
        <v>0</v>
      </c>
      <c r="BD75" s="459">
        <f t="shared" si="53"/>
        <v>0</v>
      </c>
      <c r="BE75" s="459">
        <f t="shared" si="53"/>
        <v>0</v>
      </c>
      <c r="BF75" s="459">
        <f t="shared" si="53"/>
        <v>0</v>
      </c>
      <c r="BG75" s="459">
        <f t="shared" si="53"/>
        <v>0</v>
      </c>
      <c r="BH75" s="459">
        <f t="shared" si="53"/>
        <v>0</v>
      </c>
      <c r="BI75" s="459">
        <f t="shared" si="53"/>
        <v>0</v>
      </c>
      <c r="BJ75" s="459">
        <f t="shared" si="53"/>
        <v>0</v>
      </c>
      <c r="BK75" s="459">
        <f t="shared" si="53"/>
        <v>0</v>
      </c>
      <c r="BL75" s="459">
        <f t="shared" si="53"/>
        <v>0</v>
      </c>
      <c r="BM75" s="459">
        <f t="shared" si="53"/>
        <v>0</v>
      </c>
      <c r="BN75" s="459">
        <f t="shared" si="53"/>
        <v>0</v>
      </c>
      <c r="BO75" s="459">
        <f t="shared" si="53"/>
        <v>0</v>
      </c>
      <c r="BP75" s="459">
        <f t="shared" si="53"/>
        <v>0</v>
      </c>
      <c r="BQ75" s="459">
        <f t="shared" si="54"/>
        <v>0</v>
      </c>
      <c r="BR75" s="459">
        <f t="shared" si="54"/>
        <v>0</v>
      </c>
      <c r="BS75" s="459">
        <f t="shared" si="54"/>
        <v>0</v>
      </c>
      <c r="BT75" s="459">
        <f t="shared" si="54"/>
        <v>0</v>
      </c>
      <c r="BU75" s="459">
        <f t="shared" si="54"/>
        <v>0</v>
      </c>
      <c r="BV75" s="459">
        <f t="shared" si="54"/>
        <v>0</v>
      </c>
      <c r="BW75" s="459">
        <f t="shared" si="54"/>
        <v>0</v>
      </c>
      <c r="BX75" s="459">
        <f t="shared" si="54"/>
        <v>0</v>
      </c>
      <c r="BY75" s="459">
        <f t="shared" si="54"/>
        <v>0</v>
      </c>
      <c r="BZ75" s="459">
        <f t="shared" si="54"/>
        <v>0</v>
      </c>
      <c r="CA75" s="459">
        <f t="shared" si="54"/>
        <v>0</v>
      </c>
    </row>
    <row r="76" spans="1:79" x14ac:dyDescent="0.25">
      <c r="A76" s="438">
        <v>68</v>
      </c>
      <c r="B76" s="456">
        <f t="shared" si="55"/>
        <v>6.8000000000000005E-2</v>
      </c>
      <c r="C76" s="456" t="str">
        <f t="shared" si="56"/>
        <v xml:space="preserve"> </v>
      </c>
      <c r="D76" s="438" t="str">
        <f t="shared" si="57"/>
        <v xml:space="preserve"> </v>
      </c>
      <c r="E76" s="457" t="str">
        <f t="shared" si="58"/>
        <v xml:space="preserve"> </v>
      </c>
      <c r="F76" s="458" t="s">
        <v>217</v>
      </c>
      <c r="G76" s="423" t="s">
        <v>51</v>
      </c>
      <c r="H76" s="423">
        <f t="shared" si="24"/>
        <v>0</v>
      </c>
      <c r="I76" s="423">
        <f t="shared" si="25"/>
        <v>0</v>
      </c>
      <c r="J76" s="423">
        <f t="shared" si="26"/>
        <v>0</v>
      </c>
      <c r="K76" s="423">
        <f t="shared" si="27"/>
        <v>0</v>
      </c>
      <c r="L76" s="423">
        <f t="shared" si="28"/>
        <v>0</v>
      </c>
      <c r="M76" s="423">
        <f t="shared" si="29"/>
        <v>0</v>
      </c>
      <c r="N76" s="423">
        <f t="shared" si="30"/>
        <v>0</v>
      </c>
      <c r="O76" s="423">
        <f t="shared" si="31"/>
        <v>0</v>
      </c>
      <c r="P76" s="423">
        <f t="shared" si="32"/>
        <v>0</v>
      </c>
      <c r="Q76" s="423">
        <f t="shared" si="33"/>
        <v>0</v>
      </c>
      <c r="R76" s="423">
        <f t="shared" si="34"/>
        <v>0</v>
      </c>
      <c r="S76" s="423">
        <f t="shared" si="35"/>
        <v>0</v>
      </c>
      <c r="T76" s="449">
        <f t="shared" si="36"/>
        <v>0</v>
      </c>
      <c r="U76" s="449">
        <f t="shared" si="37"/>
        <v>0</v>
      </c>
      <c r="V76" s="449">
        <f t="shared" si="38"/>
        <v>0</v>
      </c>
      <c r="W76" s="449">
        <f t="shared" si="39"/>
        <v>0</v>
      </c>
      <c r="X76" s="448"/>
      <c r="Y76" s="459">
        <f t="shared" si="59"/>
        <v>0</v>
      </c>
      <c r="Z76" s="459">
        <f t="shared" si="59"/>
        <v>0</v>
      </c>
      <c r="AA76" s="459">
        <f t="shared" si="59"/>
        <v>0</v>
      </c>
      <c r="AB76" s="459">
        <f t="shared" si="53"/>
        <v>0</v>
      </c>
      <c r="AC76" s="459">
        <f t="shared" si="53"/>
        <v>0</v>
      </c>
      <c r="AD76" s="459">
        <f t="shared" si="53"/>
        <v>0</v>
      </c>
      <c r="AE76" s="459">
        <f t="shared" si="53"/>
        <v>0</v>
      </c>
      <c r="AF76" s="459">
        <f t="shared" si="53"/>
        <v>0</v>
      </c>
      <c r="AG76" s="459">
        <f t="shared" si="53"/>
        <v>0</v>
      </c>
      <c r="AH76" s="459">
        <f t="shared" si="53"/>
        <v>0</v>
      </c>
      <c r="AI76" s="459">
        <f t="shared" si="53"/>
        <v>0</v>
      </c>
      <c r="AJ76" s="459">
        <f t="shared" si="53"/>
        <v>0</v>
      </c>
      <c r="AK76" s="459">
        <f t="shared" si="53"/>
        <v>0</v>
      </c>
      <c r="AL76" s="459">
        <f t="shared" si="53"/>
        <v>0</v>
      </c>
      <c r="AM76" s="459">
        <f t="shared" si="53"/>
        <v>0</v>
      </c>
      <c r="AN76" s="459">
        <f t="shared" si="53"/>
        <v>0</v>
      </c>
      <c r="AO76" s="459">
        <f t="shared" si="53"/>
        <v>0</v>
      </c>
      <c r="AP76" s="459">
        <f t="shared" si="53"/>
        <v>0</v>
      </c>
      <c r="AQ76" s="459">
        <f t="shared" si="53"/>
        <v>0</v>
      </c>
      <c r="AR76" s="459">
        <f t="shared" si="53"/>
        <v>0</v>
      </c>
      <c r="AS76" s="459">
        <f t="shared" si="53"/>
        <v>0</v>
      </c>
      <c r="AT76" s="459">
        <f t="shared" si="53"/>
        <v>0</v>
      </c>
      <c r="AU76" s="459">
        <f t="shared" si="53"/>
        <v>0</v>
      </c>
      <c r="AV76" s="459">
        <f t="shared" si="53"/>
        <v>0</v>
      </c>
      <c r="AW76" s="459">
        <f t="shared" si="53"/>
        <v>0</v>
      </c>
      <c r="AX76" s="459">
        <f t="shared" si="53"/>
        <v>0</v>
      </c>
      <c r="AY76" s="459">
        <f t="shared" si="53"/>
        <v>0</v>
      </c>
      <c r="AZ76" s="459">
        <f t="shared" si="53"/>
        <v>0</v>
      </c>
      <c r="BA76" s="459">
        <f t="shared" si="53"/>
        <v>0</v>
      </c>
      <c r="BB76" s="459">
        <f t="shared" si="53"/>
        <v>0</v>
      </c>
      <c r="BC76" s="459">
        <f t="shared" si="53"/>
        <v>0</v>
      </c>
      <c r="BD76" s="459">
        <f t="shared" si="53"/>
        <v>0</v>
      </c>
      <c r="BE76" s="459">
        <f t="shared" si="53"/>
        <v>0</v>
      </c>
      <c r="BF76" s="459">
        <f t="shared" si="53"/>
        <v>0</v>
      </c>
      <c r="BG76" s="459">
        <f t="shared" si="53"/>
        <v>0</v>
      </c>
      <c r="BH76" s="459">
        <f t="shared" si="53"/>
        <v>0</v>
      </c>
      <c r="BI76" s="459">
        <f t="shared" si="53"/>
        <v>0</v>
      </c>
      <c r="BJ76" s="459">
        <f t="shared" si="53"/>
        <v>0</v>
      </c>
      <c r="BK76" s="459">
        <f t="shared" si="53"/>
        <v>0</v>
      </c>
      <c r="BL76" s="459">
        <f t="shared" si="53"/>
        <v>0</v>
      </c>
      <c r="BM76" s="459">
        <f t="shared" si="53"/>
        <v>0</v>
      </c>
      <c r="BN76" s="459">
        <f t="shared" si="53"/>
        <v>0</v>
      </c>
      <c r="BO76" s="459">
        <f t="shared" si="53"/>
        <v>0</v>
      </c>
      <c r="BP76" s="459">
        <f t="shared" si="53"/>
        <v>0</v>
      </c>
      <c r="BQ76" s="459">
        <f t="shared" si="54"/>
        <v>0</v>
      </c>
      <c r="BR76" s="459">
        <f t="shared" si="54"/>
        <v>0</v>
      </c>
      <c r="BS76" s="459">
        <f t="shared" si="54"/>
        <v>0</v>
      </c>
      <c r="BT76" s="459">
        <f t="shared" si="54"/>
        <v>0</v>
      </c>
      <c r="BU76" s="459">
        <f t="shared" si="54"/>
        <v>0</v>
      </c>
      <c r="BV76" s="459">
        <f t="shared" si="54"/>
        <v>0</v>
      </c>
      <c r="BW76" s="459">
        <f t="shared" si="54"/>
        <v>0</v>
      </c>
      <c r="BX76" s="459">
        <f t="shared" si="54"/>
        <v>0</v>
      </c>
      <c r="BY76" s="459">
        <f t="shared" si="54"/>
        <v>0</v>
      </c>
      <c r="BZ76" s="459">
        <f t="shared" si="54"/>
        <v>0</v>
      </c>
      <c r="CA76" s="459">
        <f t="shared" si="54"/>
        <v>0</v>
      </c>
    </row>
    <row r="77" spans="1:79" x14ac:dyDescent="0.25">
      <c r="A77" s="438">
        <v>69</v>
      </c>
      <c r="B77" s="456">
        <f t="shared" si="55"/>
        <v>6.9000000000000006E-2</v>
      </c>
      <c r="C77" s="456" t="str">
        <f t="shared" si="56"/>
        <v xml:space="preserve"> </v>
      </c>
      <c r="D77" s="438" t="str">
        <f t="shared" si="57"/>
        <v xml:space="preserve"> </v>
      </c>
      <c r="E77" s="457" t="str">
        <f t="shared" si="58"/>
        <v xml:space="preserve"> </v>
      </c>
      <c r="F77" s="458" t="s">
        <v>496</v>
      </c>
      <c r="G77" s="423" t="s">
        <v>497</v>
      </c>
      <c r="H77" s="423">
        <f t="shared" si="24"/>
        <v>0</v>
      </c>
      <c r="I77" s="423">
        <f t="shared" si="25"/>
        <v>0</v>
      </c>
      <c r="J77" s="423">
        <f t="shared" si="26"/>
        <v>0</v>
      </c>
      <c r="K77" s="423">
        <f t="shared" si="27"/>
        <v>0</v>
      </c>
      <c r="L77" s="423">
        <f t="shared" si="28"/>
        <v>0</v>
      </c>
      <c r="M77" s="423">
        <f t="shared" si="29"/>
        <v>0</v>
      </c>
      <c r="N77" s="423">
        <f t="shared" si="30"/>
        <v>0</v>
      </c>
      <c r="O77" s="423">
        <f t="shared" si="31"/>
        <v>0</v>
      </c>
      <c r="P77" s="423">
        <f t="shared" si="32"/>
        <v>0</v>
      </c>
      <c r="Q77" s="423">
        <f t="shared" si="33"/>
        <v>0</v>
      </c>
      <c r="R77" s="423">
        <f t="shared" si="34"/>
        <v>0</v>
      </c>
      <c r="S77" s="423">
        <f t="shared" si="35"/>
        <v>0</v>
      </c>
      <c r="T77" s="449">
        <f t="shared" si="36"/>
        <v>0</v>
      </c>
      <c r="U77" s="449">
        <f t="shared" si="37"/>
        <v>0</v>
      </c>
      <c r="V77" s="449">
        <f t="shared" si="38"/>
        <v>0</v>
      </c>
      <c r="W77" s="449">
        <f t="shared" si="39"/>
        <v>0</v>
      </c>
      <c r="X77" s="448"/>
      <c r="Y77" s="459">
        <f t="shared" si="59"/>
        <v>0</v>
      </c>
      <c r="Z77" s="459">
        <f t="shared" si="59"/>
        <v>0</v>
      </c>
      <c r="AA77" s="459">
        <f t="shared" si="59"/>
        <v>0</v>
      </c>
      <c r="AB77" s="459">
        <f t="shared" si="53"/>
        <v>0</v>
      </c>
      <c r="AC77" s="459">
        <f t="shared" si="53"/>
        <v>0</v>
      </c>
      <c r="AD77" s="459">
        <f t="shared" si="53"/>
        <v>0</v>
      </c>
      <c r="AE77" s="459">
        <f t="shared" si="53"/>
        <v>0</v>
      </c>
      <c r="AF77" s="459">
        <f t="shared" si="53"/>
        <v>0</v>
      </c>
      <c r="AG77" s="459">
        <f t="shared" si="53"/>
        <v>0</v>
      </c>
      <c r="AH77" s="459">
        <f t="shared" si="53"/>
        <v>0</v>
      </c>
      <c r="AI77" s="459">
        <f t="shared" si="53"/>
        <v>0</v>
      </c>
      <c r="AJ77" s="459">
        <f t="shared" si="53"/>
        <v>0</v>
      </c>
      <c r="AK77" s="459">
        <f t="shared" si="53"/>
        <v>0</v>
      </c>
      <c r="AL77" s="459">
        <f t="shared" si="53"/>
        <v>0</v>
      </c>
      <c r="AM77" s="459">
        <f t="shared" si="53"/>
        <v>0</v>
      </c>
      <c r="AN77" s="459">
        <f t="shared" si="53"/>
        <v>0</v>
      </c>
      <c r="AO77" s="459">
        <f t="shared" si="53"/>
        <v>0</v>
      </c>
      <c r="AP77" s="459">
        <f t="shared" si="53"/>
        <v>0</v>
      </c>
      <c r="AQ77" s="459">
        <f t="shared" si="53"/>
        <v>0</v>
      </c>
      <c r="AR77" s="459">
        <f t="shared" si="53"/>
        <v>0</v>
      </c>
      <c r="AS77" s="459">
        <f t="shared" si="53"/>
        <v>0</v>
      </c>
      <c r="AT77" s="459">
        <f t="shared" si="53"/>
        <v>0</v>
      </c>
      <c r="AU77" s="459">
        <f t="shared" si="53"/>
        <v>0</v>
      </c>
      <c r="AV77" s="459">
        <f t="shared" si="53"/>
        <v>0</v>
      </c>
      <c r="AW77" s="459">
        <f t="shared" si="53"/>
        <v>0</v>
      </c>
      <c r="AX77" s="459">
        <f t="shared" si="53"/>
        <v>0</v>
      </c>
      <c r="AY77" s="459">
        <f t="shared" si="53"/>
        <v>0</v>
      </c>
      <c r="AZ77" s="459">
        <f t="shared" si="53"/>
        <v>0</v>
      </c>
      <c r="BA77" s="459">
        <f t="shared" si="53"/>
        <v>0</v>
      </c>
      <c r="BB77" s="459">
        <f t="shared" si="53"/>
        <v>0</v>
      </c>
      <c r="BC77" s="459">
        <f t="shared" si="53"/>
        <v>0</v>
      </c>
      <c r="BD77" s="459">
        <f t="shared" si="53"/>
        <v>0</v>
      </c>
      <c r="BE77" s="459">
        <f t="shared" si="53"/>
        <v>0</v>
      </c>
      <c r="BF77" s="459">
        <f t="shared" si="53"/>
        <v>0</v>
      </c>
      <c r="BG77" s="459">
        <f t="shared" si="53"/>
        <v>0</v>
      </c>
      <c r="BH77" s="459">
        <f t="shared" si="53"/>
        <v>0</v>
      </c>
      <c r="BI77" s="459">
        <f t="shared" si="53"/>
        <v>0</v>
      </c>
      <c r="BJ77" s="459">
        <f t="shared" si="53"/>
        <v>0</v>
      </c>
      <c r="BK77" s="459">
        <f t="shared" si="53"/>
        <v>0</v>
      </c>
      <c r="BL77" s="459">
        <f t="shared" si="53"/>
        <v>0</v>
      </c>
      <c r="BM77" s="459">
        <f t="shared" si="53"/>
        <v>0</v>
      </c>
      <c r="BN77" s="459">
        <f t="shared" si="53"/>
        <v>0</v>
      </c>
      <c r="BO77" s="459">
        <f t="shared" si="53"/>
        <v>0</v>
      </c>
      <c r="BP77" s="459">
        <f t="shared" si="53"/>
        <v>0</v>
      </c>
      <c r="BQ77" s="459">
        <f t="shared" si="54"/>
        <v>0</v>
      </c>
      <c r="BR77" s="459">
        <f t="shared" si="54"/>
        <v>0</v>
      </c>
      <c r="BS77" s="459">
        <f t="shared" si="54"/>
        <v>0</v>
      </c>
      <c r="BT77" s="459">
        <f t="shared" si="54"/>
        <v>0</v>
      </c>
      <c r="BU77" s="459">
        <f t="shared" si="54"/>
        <v>0</v>
      </c>
      <c r="BV77" s="459">
        <f t="shared" si="54"/>
        <v>0</v>
      </c>
      <c r="BW77" s="459">
        <f t="shared" si="54"/>
        <v>0</v>
      </c>
      <c r="BX77" s="459">
        <f t="shared" si="54"/>
        <v>0</v>
      </c>
      <c r="BY77" s="459">
        <f t="shared" si="54"/>
        <v>0</v>
      </c>
      <c r="BZ77" s="459">
        <f t="shared" si="54"/>
        <v>0</v>
      </c>
      <c r="CA77" s="459">
        <f t="shared" si="54"/>
        <v>0</v>
      </c>
    </row>
    <row r="78" spans="1:79" x14ac:dyDescent="0.25">
      <c r="A78" s="438">
        <v>70</v>
      </c>
      <c r="B78" s="456">
        <f t="shared" si="55"/>
        <v>7.0000000000000007E-2</v>
      </c>
      <c r="C78" s="456" t="str">
        <f t="shared" si="56"/>
        <v xml:space="preserve"> </v>
      </c>
      <c r="D78" s="438" t="str">
        <f t="shared" si="57"/>
        <v xml:space="preserve"> </v>
      </c>
      <c r="E78" s="457" t="str">
        <f t="shared" si="58"/>
        <v xml:space="preserve"> </v>
      </c>
      <c r="F78" s="458" t="s">
        <v>240</v>
      </c>
      <c r="G78" s="423" t="s">
        <v>239</v>
      </c>
      <c r="H78" s="423">
        <f t="shared" ref="H78:H141" si="60">I78+J78</f>
        <v>0</v>
      </c>
      <c r="I78" s="423">
        <f t="shared" ref="I78:I141" si="61">Y78+AB78+AE78+AH78+AK78+AN78+AQ78+AT78+AW78</f>
        <v>0</v>
      </c>
      <c r="J78" s="423">
        <f t="shared" ref="J78:J141" si="62">BA78+BD78+BG78+BJ78+BM78+BP78+BS78+BV78+BY78</f>
        <v>0</v>
      </c>
      <c r="K78" s="423">
        <f t="shared" ref="K78:K141" si="63">L78+M78</f>
        <v>0</v>
      </c>
      <c r="L78" s="423">
        <f t="shared" ref="L78:L141" si="64">Z78+AC78+AF78+AI78+AL78+AO78+AR78+AU78+AX78</f>
        <v>0</v>
      </c>
      <c r="M78" s="423">
        <f t="shared" ref="M78:M141" si="65">BB78+BE78+BH78+BK78+BN78+BQ78+BT78+BW78+BZ78</f>
        <v>0</v>
      </c>
      <c r="N78" s="423">
        <f t="shared" ref="N78:N141" si="66">O78+P78</f>
        <v>0</v>
      </c>
      <c r="O78" s="423">
        <f t="shared" ref="O78:O141" si="67">AA78+AD78+AG78+AJ78+AM78+AP78+AS78+AV78+AY78</f>
        <v>0</v>
      </c>
      <c r="P78" s="423">
        <f t="shared" ref="P78:P141" si="68">BC78+BF78+BI78+BL78+BO78+BR78+BU78+BX78+CA78</f>
        <v>0</v>
      </c>
      <c r="Q78" s="423">
        <f t="shared" ref="Q78:Q141" si="69">H78+K78+N78</f>
        <v>0</v>
      </c>
      <c r="R78" s="423">
        <f t="shared" ref="R78:R141" si="70">I78+L78+O78</f>
        <v>0</v>
      </c>
      <c r="S78" s="423">
        <f t="shared" ref="S78:S141" si="71">J78+M78+P78</f>
        <v>0</v>
      </c>
      <c r="T78" s="449">
        <f t="shared" ref="T78:T141" si="72">H78*100</f>
        <v>0</v>
      </c>
      <c r="U78" s="449">
        <f t="shared" ref="U78:U141" si="73">K78*10</f>
        <v>0</v>
      </c>
      <c r="V78" s="449">
        <f t="shared" ref="V78:V141" si="74">N78</f>
        <v>0</v>
      </c>
      <c r="W78" s="449">
        <f t="shared" ref="W78:W141" si="75">SUM(T78:V78)</f>
        <v>0</v>
      </c>
      <c r="X78" s="448"/>
      <c r="Y78" s="459">
        <f t="shared" si="59"/>
        <v>0</v>
      </c>
      <c r="Z78" s="459">
        <f t="shared" si="59"/>
        <v>0</v>
      </c>
      <c r="AA78" s="459">
        <f t="shared" si="59"/>
        <v>0</v>
      </c>
      <c r="AB78" s="459">
        <f t="shared" si="53"/>
        <v>0</v>
      </c>
      <c r="AC78" s="459">
        <f t="shared" si="53"/>
        <v>0</v>
      </c>
      <c r="AD78" s="459">
        <f t="shared" si="53"/>
        <v>0</v>
      </c>
      <c r="AE78" s="459">
        <f t="shared" si="53"/>
        <v>0</v>
      </c>
      <c r="AF78" s="459">
        <f t="shared" si="53"/>
        <v>0</v>
      </c>
      <c r="AG78" s="459">
        <f t="shared" si="53"/>
        <v>0</v>
      </c>
      <c r="AH78" s="459">
        <f t="shared" si="53"/>
        <v>0</v>
      </c>
      <c r="AI78" s="459">
        <f t="shared" si="53"/>
        <v>0</v>
      </c>
      <c r="AJ78" s="459">
        <f t="shared" si="53"/>
        <v>0</v>
      </c>
      <c r="AK78" s="459">
        <f t="shared" si="53"/>
        <v>0</v>
      </c>
      <c r="AL78" s="459">
        <f t="shared" si="53"/>
        <v>0</v>
      </c>
      <c r="AM78" s="459">
        <f t="shared" si="53"/>
        <v>0</v>
      </c>
      <c r="AN78" s="459">
        <f t="shared" si="53"/>
        <v>0</v>
      </c>
      <c r="AO78" s="459">
        <f t="shared" si="53"/>
        <v>0</v>
      </c>
      <c r="AP78" s="459">
        <f t="shared" si="53"/>
        <v>0</v>
      </c>
      <c r="AQ78" s="459">
        <f t="shared" ref="AB78:BP84" si="76">COUNTIF(AQ$2:AQ$6,$G78)</f>
        <v>0</v>
      </c>
      <c r="AR78" s="459">
        <f t="shared" si="76"/>
        <v>0</v>
      </c>
      <c r="AS78" s="459">
        <f t="shared" si="76"/>
        <v>0</v>
      </c>
      <c r="AT78" s="459">
        <f t="shared" si="76"/>
        <v>0</v>
      </c>
      <c r="AU78" s="459">
        <f t="shared" si="76"/>
        <v>0</v>
      </c>
      <c r="AV78" s="459">
        <f t="shared" si="76"/>
        <v>0</v>
      </c>
      <c r="AW78" s="459">
        <f t="shared" si="76"/>
        <v>0</v>
      </c>
      <c r="AX78" s="459">
        <f t="shared" si="76"/>
        <v>0</v>
      </c>
      <c r="AY78" s="459">
        <f t="shared" si="76"/>
        <v>0</v>
      </c>
      <c r="AZ78" s="459">
        <f t="shared" si="76"/>
        <v>0</v>
      </c>
      <c r="BA78" s="459">
        <f t="shared" si="76"/>
        <v>0</v>
      </c>
      <c r="BB78" s="459">
        <f t="shared" si="76"/>
        <v>0</v>
      </c>
      <c r="BC78" s="459">
        <f t="shared" si="76"/>
        <v>0</v>
      </c>
      <c r="BD78" s="459">
        <f t="shared" si="76"/>
        <v>0</v>
      </c>
      <c r="BE78" s="459">
        <f t="shared" si="76"/>
        <v>0</v>
      </c>
      <c r="BF78" s="459">
        <f t="shared" si="76"/>
        <v>0</v>
      </c>
      <c r="BG78" s="459">
        <f t="shared" si="76"/>
        <v>0</v>
      </c>
      <c r="BH78" s="459">
        <f t="shared" si="76"/>
        <v>0</v>
      </c>
      <c r="BI78" s="459">
        <f t="shared" si="76"/>
        <v>0</v>
      </c>
      <c r="BJ78" s="459">
        <f t="shared" si="76"/>
        <v>0</v>
      </c>
      <c r="BK78" s="459">
        <f t="shared" si="76"/>
        <v>0</v>
      </c>
      <c r="BL78" s="459">
        <f t="shared" si="76"/>
        <v>0</v>
      </c>
      <c r="BM78" s="459">
        <f t="shared" si="76"/>
        <v>0</v>
      </c>
      <c r="BN78" s="459">
        <f t="shared" si="76"/>
        <v>0</v>
      </c>
      <c r="BO78" s="459">
        <f t="shared" si="76"/>
        <v>0</v>
      </c>
      <c r="BP78" s="459">
        <f t="shared" si="76"/>
        <v>0</v>
      </c>
      <c r="BQ78" s="459">
        <f t="shared" si="54"/>
        <v>0</v>
      </c>
      <c r="BR78" s="459">
        <f t="shared" si="54"/>
        <v>0</v>
      </c>
      <c r="BS78" s="459">
        <f t="shared" si="54"/>
        <v>0</v>
      </c>
      <c r="BT78" s="459">
        <f t="shared" si="54"/>
        <v>0</v>
      </c>
      <c r="BU78" s="459">
        <f t="shared" si="54"/>
        <v>0</v>
      </c>
      <c r="BV78" s="459">
        <f t="shared" si="54"/>
        <v>0</v>
      </c>
      <c r="BW78" s="459">
        <f t="shared" si="54"/>
        <v>0</v>
      </c>
      <c r="BX78" s="459">
        <f t="shared" si="54"/>
        <v>0</v>
      </c>
      <c r="BY78" s="459">
        <f t="shared" si="54"/>
        <v>0</v>
      </c>
      <c r="BZ78" s="459">
        <f t="shared" si="54"/>
        <v>0</v>
      </c>
      <c r="CA78" s="459">
        <f t="shared" si="54"/>
        <v>0</v>
      </c>
    </row>
    <row r="79" spans="1:79" x14ac:dyDescent="0.25">
      <c r="A79" s="438">
        <v>71</v>
      </c>
      <c r="B79" s="456">
        <f t="shared" si="55"/>
        <v>7.0999999999999994E-2</v>
      </c>
      <c r="C79" s="456" t="str">
        <f t="shared" si="56"/>
        <v xml:space="preserve"> </v>
      </c>
      <c r="D79" s="438" t="str">
        <f t="shared" si="57"/>
        <v xml:space="preserve"> </v>
      </c>
      <c r="E79" s="457" t="str">
        <f t="shared" si="58"/>
        <v xml:space="preserve"> </v>
      </c>
      <c r="F79" s="458" t="s">
        <v>261</v>
      </c>
      <c r="G79" s="423" t="s">
        <v>205</v>
      </c>
      <c r="H79" s="423">
        <f t="shared" si="60"/>
        <v>0</v>
      </c>
      <c r="I79" s="423">
        <f t="shared" si="61"/>
        <v>0</v>
      </c>
      <c r="J79" s="423">
        <f t="shared" si="62"/>
        <v>0</v>
      </c>
      <c r="K79" s="423">
        <f t="shared" si="63"/>
        <v>0</v>
      </c>
      <c r="L79" s="423">
        <f t="shared" si="64"/>
        <v>0</v>
      </c>
      <c r="M79" s="423">
        <f t="shared" si="65"/>
        <v>0</v>
      </c>
      <c r="N79" s="423">
        <f t="shared" si="66"/>
        <v>0</v>
      </c>
      <c r="O79" s="423">
        <f t="shared" si="67"/>
        <v>0</v>
      </c>
      <c r="P79" s="423">
        <f t="shared" si="68"/>
        <v>0</v>
      </c>
      <c r="Q79" s="423">
        <f t="shared" si="69"/>
        <v>0</v>
      </c>
      <c r="R79" s="423">
        <f t="shared" si="70"/>
        <v>0</v>
      </c>
      <c r="S79" s="423">
        <f t="shared" si="71"/>
        <v>0</v>
      </c>
      <c r="T79" s="449">
        <f t="shared" si="72"/>
        <v>0</v>
      </c>
      <c r="U79" s="449">
        <f t="shared" si="73"/>
        <v>0</v>
      </c>
      <c r="V79" s="449">
        <f t="shared" si="74"/>
        <v>0</v>
      </c>
      <c r="W79" s="449">
        <f t="shared" si="75"/>
        <v>0</v>
      </c>
      <c r="X79" s="448"/>
      <c r="Y79" s="459">
        <f t="shared" si="59"/>
        <v>0</v>
      </c>
      <c r="Z79" s="459">
        <f t="shared" si="59"/>
        <v>0</v>
      </c>
      <c r="AA79" s="459">
        <f t="shared" si="59"/>
        <v>0</v>
      </c>
      <c r="AB79" s="459">
        <f t="shared" si="76"/>
        <v>0</v>
      </c>
      <c r="AC79" s="459">
        <f t="shared" si="76"/>
        <v>0</v>
      </c>
      <c r="AD79" s="459">
        <f t="shared" si="76"/>
        <v>0</v>
      </c>
      <c r="AE79" s="459">
        <f t="shared" si="76"/>
        <v>0</v>
      </c>
      <c r="AF79" s="459">
        <f t="shared" si="76"/>
        <v>0</v>
      </c>
      <c r="AG79" s="459">
        <f t="shared" si="76"/>
        <v>0</v>
      </c>
      <c r="AH79" s="459">
        <f t="shared" si="76"/>
        <v>0</v>
      </c>
      <c r="AI79" s="459">
        <f t="shared" si="76"/>
        <v>0</v>
      </c>
      <c r="AJ79" s="459">
        <f t="shared" si="76"/>
        <v>0</v>
      </c>
      <c r="AK79" s="459">
        <f t="shared" si="76"/>
        <v>0</v>
      </c>
      <c r="AL79" s="459">
        <f t="shared" si="76"/>
        <v>0</v>
      </c>
      <c r="AM79" s="459">
        <f t="shared" si="76"/>
        <v>0</v>
      </c>
      <c r="AN79" s="459">
        <f t="shared" si="76"/>
        <v>0</v>
      </c>
      <c r="AO79" s="459">
        <f t="shared" si="76"/>
        <v>0</v>
      </c>
      <c r="AP79" s="459">
        <f t="shared" si="76"/>
        <v>0</v>
      </c>
      <c r="AQ79" s="459">
        <f t="shared" si="76"/>
        <v>0</v>
      </c>
      <c r="AR79" s="459">
        <f t="shared" si="76"/>
        <v>0</v>
      </c>
      <c r="AS79" s="459">
        <f t="shared" si="76"/>
        <v>0</v>
      </c>
      <c r="AT79" s="459">
        <f t="shared" si="76"/>
        <v>0</v>
      </c>
      <c r="AU79" s="459">
        <f t="shared" si="76"/>
        <v>0</v>
      </c>
      <c r="AV79" s="459">
        <f t="shared" si="76"/>
        <v>0</v>
      </c>
      <c r="AW79" s="459">
        <f t="shared" si="76"/>
        <v>0</v>
      </c>
      <c r="AX79" s="459">
        <f t="shared" si="76"/>
        <v>0</v>
      </c>
      <c r="AY79" s="459">
        <f t="shared" si="76"/>
        <v>0</v>
      </c>
      <c r="AZ79" s="459">
        <f t="shared" si="76"/>
        <v>0</v>
      </c>
      <c r="BA79" s="459">
        <f t="shared" si="76"/>
        <v>0</v>
      </c>
      <c r="BB79" s="459">
        <f t="shared" si="76"/>
        <v>0</v>
      </c>
      <c r="BC79" s="459">
        <f t="shared" si="76"/>
        <v>0</v>
      </c>
      <c r="BD79" s="459">
        <f t="shared" si="76"/>
        <v>0</v>
      </c>
      <c r="BE79" s="459">
        <f t="shared" si="76"/>
        <v>0</v>
      </c>
      <c r="BF79" s="459">
        <f t="shared" si="76"/>
        <v>0</v>
      </c>
      <c r="BG79" s="459">
        <f t="shared" si="76"/>
        <v>0</v>
      </c>
      <c r="BH79" s="459">
        <f t="shared" si="76"/>
        <v>0</v>
      </c>
      <c r="BI79" s="459">
        <f t="shared" si="76"/>
        <v>0</v>
      </c>
      <c r="BJ79" s="459">
        <f t="shared" si="76"/>
        <v>0</v>
      </c>
      <c r="BK79" s="459">
        <f t="shared" si="76"/>
        <v>0</v>
      </c>
      <c r="BL79" s="459">
        <f t="shared" si="76"/>
        <v>0</v>
      </c>
      <c r="BM79" s="459">
        <f t="shared" si="76"/>
        <v>0</v>
      </c>
      <c r="BN79" s="459">
        <f t="shared" si="76"/>
        <v>0</v>
      </c>
      <c r="BO79" s="459">
        <f t="shared" si="76"/>
        <v>0</v>
      </c>
      <c r="BP79" s="459">
        <f t="shared" si="76"/>
        <v>0</v>
      </c>
      <c r="BQ79" s="459">
        <f t="shared" si="54"/>
        <v>0</v>
      </c>
      <c r="BR79" s="459">
        <f t="shared" si="54"/>
        <v>0</v>
      </c>
      <c r="BS79" s="459">
        <f t="shared" si="54"/>
        <v>0</v>
      </c>
      <c r="BT79" s="459">
        <f t="shared" si="54"/>
        <v>0</v>
      </c>
      <c r="BU79" s="459">
        <f t="shared" si="54"/>
        <v>0</v>
      </c>
      <c r="BV79" s="459">
        <f t="shared" si="54"/>
        <v>0</v>
      </c>
      <c r="BW79" s="459">
        <f t="shared" si="54"/>
        <v>0</v>
      </c>
      <c r="BX79" s="459">
        <f t="shared" si="54"/>
        <v>0</v>
      </c>
      <c r="BY79" s="459">
        <f t="shared" si="54"/>
        <v>0</v>
      </c>
      <c r="BZ79" s="459">
        <f t="shared" si="54"/>
        <v>0</v>
      </c>
      <c r="CA79" s="459">
        <f t="shared" si="54"/>
        <v>0</v>
      </c>
    </row>
    <row r="80" spans="1:79" x14ac:dyDescent="0.25">
      <c r="A80" s="438">
        <v>72</v>
      </c>
      <c r="B80" s="456">
        <f t="shared" si="55"/>
        <v>7.1999999999999995E-2</v>
      </c>
      <c r="C80" s="456" t="str">
        <f t="shared" si="56"/>
        <v xml:space="preserve"> </v>
      </c>
      <c r="D80" s="438" t="str">
        <f t="shared" si="57"/>
        <v xml:space="preserve"> </v>
      </c>
      <c r="E80" s="457" t="str">
        <f t="shared" si="58"/>
        <v xml:space="preserve"> </v>
      </c>
      <c r="F80" s="458" t="s">
        <v>331</v>
      </c>
      <c r="G80" s="423" t="s">
        <v>330</v>
      </c>
      <c r="H80" s="423">
        <f t="shared" si="60"/>
        <v>0</v>
      </c>
      <c r="I80" s="423">
        <f t="shared" si="61"/>
        <v>0</v>
      </c>
      <c r="J80" s="423">
        <f t="shared" si="62"/>
        <v>0</v>
      </c>
      <c r="K80" s="423">
        <f t="shared" si="63"/>
        <v>0</v>
      </c>
      <c r="L80" s="423">
        <f t="shared" si="64"/>
        <v>0</v>
      </c>
      <c r="M80" s="423">
        <f t="shared" si="65"/>
        <v>0</v>
      </c>
      <c r="N80" s="423">
        <f t="shared" si="66"/>
        <v>0</v>
      </c>
      <c r="O80" s="423">
        <f t="shared" si="67"/>
        <v>0</v>
      </c>
      <c r="P80" s="423">
        <f t="shared" si="68"/>
        <v>0</v>
      </c>
      <c r="Q80" s="423">
        <f t="shared" si="69"/>
        <v>0</v>
      </c>
      <c r="R80" s="423">
        <f t="shared" si="70"/>
        <v>0</v>
      </c>
      <c r="S80" s="423">
        <f t="shared" si="71"/>
        <v>0</v>
      </c>
      <c r="T80" s="449">
        <f t="shared" si="72"/>
        <v>0</v>
      </c>
      <c r="U80" s="449">
        <f t="shared" si="73"/>
        <v>0</v>
      </c>
      <c r="V80" s="449">
        <f t="shared" si="74"/>
        <v>0</v>
      </c>
      <c r="W80" s="449">
        <f t="shared" si="75"/>
        <v>0</v>
      </c>
      <c r="X80" s="448"/>
      <c r="Y80" s="459">
        <f t="shared" si="59"/>
        <v>0</v>
      </c>
      <c r="Z80" s="459">
        <f t="shared" si="59"/>
        <v>0</v>
      </c>
      <c r="AA80" s="459">
        <f t="shared" si="59"/>
        <v>0</v>
      </c>
      <c r="AB80" s="459">
        <f t="shared" si="76"/>
        <v>0</v>
      </c>
      <c r="AC80" s="459">
        <f t="shared" si="76"/>
        <v>0</v>
      </c>
      <c r="AD80" s="459">
        <f t="shared" si="76"/>
        <v>0</v>
      </c>
      <c r="AE80" s="459">
        <f t="shared" si="76"/>
        <v>0</v>
      </c>
      <c r="AF80" s="459">
        <f t="shared" si="76"/>
        <v>0</v>
      </c>
      <c r="AG80" s="459">
        <f t="shared" si="76"/>
        <v>0</v>
      </c>
      <c r="AH80" s="459">
        <f t="shared" si="76"/>
        <v>0</v>
      </c>
      <c r="AI80" s="459">
        <f t="shared" si="76"/>
        <v>0</v>
      </c>
      <c r="AJ80" s="459">
        <f t="shared" si="76"/>
        <v>0</v>
      </c>
      <c r="AK80" s="459">
        <f t="shared" si="76"/>
        <v>0</v>
      </c>
      <c r="AL80" s="459">
        <f t="shared" si="76"/>
        <v>0</v>
      </c>
      <c r="AM80" s="459">
        <f t="shared" si="76"/>
        <v>0</v>
      </c>
      <c r="AN80" s="459">
        <f t="shared" si="76"/>
        <v>0</v>
      </c>
      <c r="AO80" s="459">
        <f t="shared" si="76"/>
        <v>0</v>
      </c>
      <c r="AP80" s="459">
        <f t="shared" si="76"/>
        <v>0</v>
      </c>
      <c r="AQ80" s="459">
        <f t="shared" si="76"/>
        <v>0</v>
      </c>
      <c r="AR80" s="459">
        <f t="shared" si="76"/>
        <v>0</v>
      </c>
      <c r="AS80" s="459">
        <f t="shared" si="76"/>
        <v>0</v>
      </c>
      <c r="AT80" s="459">
        <f t="shared" si="76"/>
        <v>0</v>
      </c>
      <c r="AU80" s="459">
        <f t="shared" si="76"/>
        <v>0</v>
      </c>
      <c r="AV80" s="459">
        <f t="shared" si="76"/>
        <v>0</v>
      </c>
      <c r="AW80" s="459">
        <f t="shared" si="76"/>
        <v>0</v>
      </c>
      <c r="AX80" s="459">
        <f t="shared" si="76"/>
        <v>0</v>
      </c>
      <c r="AY80" s="459">
        <f t="shared" si="76"/>
        <v>0</v>
      </c>
      <c r="AZ80" s="459">
        <f t="shared" si="76"/>
        <v>0</v>
      </c>
      <c r="BA80" s="459">
        <f t="shared" si="76"/>
        <v>0</v>
      </c>
      <c r="BB80" s="459">
        <f t="shared" si="76"/>
        <v>0</v>
      </c>
      <c r="BC80" s="459">
        <f t="shared" si="76"/>
        <v>0</v>
      </c>
      <c r="BD80" s="459">
        <f t="shared" si="76"/>
        <v>0</v>
      </c>
      <c r="BE80" s="459">
        <f t="shared" si="76"/>
        <v>0</v>
      </c>
      <c r="BF80" s="459">
        <f t="shared" si="76"/>
        <v>0</v>
      </c>
      <c r="BG80" s="459">
        <f t="shared" si="76"/>
        <v>0</v>
      </c>
      <c r="BH80" s="459">
        <f t="shared" si="76"/>
        <v>0</v>
      </c>
      <c r="BI80" s="459">
        <f t="shared" si="76"/>
        <v>0</v>
      </c>
      <c r="BJ80" s="459">
        <f t="shared" si="76"/>
        <v>0</v>
      </c>
      <c r="BK80" s="459">
        <f t="shared" si="76"/>
        <v>0</v>
      </c>
      <c r="BL80" s="459">
        <f t="shared" si="76"/>
        <v>0</v>
      </c>
      <c r="BM80" s="459">
        <f t="shared" si="76"/>
        <v>0</v>
      </c>
      <c r="BN80" s="459">
        <f t="shared" si="76"/>
        <v>0</v>
      </c>
      <c r="BO80" s="459">
        <f t="shared" si="76"/>
        <v>0</v>
      </c>
      <c r="BP80" s="459">
        <f t="shared" si="76"/>
        <v>0</v>
      </c>
      <c r="BQ80" s="459">
        <f t="shared" si="54"/>
        <v>0</v>
      </c>
      <c r="BR80" s="459">
        <f t="shared" si="54"/>
        <v>0</v>
      </c>
      <c r="BS80" s="459">
        <f t="shared" si="54"/>
        <v>0</v>
      </c>
      <c r="BT80" s="459">
        <f t="shared" si="54"/>
        <v>0</v>
      </c>
      <c r="BU80" s="459">
        <f t="shared" si="54"/>
        <v>0</v>
      </c>
      <c r="BV80" s="459">
        <f t="shared" si="54"/>
        <v>0</v>
      </c>
      <c r="BW80" s="459">
        <f t="shared" si="54"/>
        <v>0</v>
      </c>
      <c r="BX80" s="459">
        <f t="shared" si="54"/>
        <v>0</v>
      </c>
      <c r="BY80" s="459">
        <f t="shared" si="54"/>
        <v>0</v>
      </c>
      <c r="BZ80" s="459">
        <f t="shared" si="54"/>
        <v>0</v>
      </c>
      <c r="CA80" s="459">
        <f t="shared" si="54"/>
        <v>0</v>
      </c>
    </row>
    <row r="81" spans="1:79" x14ac:dyDescent="0.25">
      <c r="A81" s="438">
        <v>73</v>
      </c>
      <c r="B81" s="456">
        <f t="shared" si="55"/>
        <v>7.2999999999999995E-2</v>
      </c>
      <c r="C81" s="456" t="str">
        <f t="shared" si="56"/>
        <v xml:space="preserve"> </v>
      </c>
      <c r="D81" s="438" t="str">
        <f t="shared" si="57"/>
        <v xml:space="preserve"> </v>
      </c>
      <c r="E81" s="457" t="str">
        <f t="shared" si="58"/>
        <v xml:space="preserve"> </v>
      </c>
      <c r="F81" s="458" t="s">
        <v>498</v>
      </c>
      <c r="G81" s="423" t="s">
        <v>499</v>
      </c>
      <c r="H81" s="423">
        <f t="shared" si="60"/>
        <v>0</v>
      </c>
      <c r="I81" s="423">
        <f t="shared" si="61"/>
        <v>0</v>
      </c>
      <c r="J81" s="423">
        <f t="shared" si="62"/>
        <v>0</v>
      </c>
      <c r="K81" s="423">
        <f t="shared" si="63"/>
        <v>0</v>
      </c>
      <c r="L81" s="423">
        <f t="shared" si="64"/>
        <v>0</v>
      </c>
      <c r="M81" s="423">
        <f t="shared" si="65"/>
        <v>0</v>
      </c>
      <c r="N81" s="423">
        <f t="shared" si="66"/>
        <v>0</v>
      </c>
      <c r="O81" s="423">
        <f t="shared" si="67"/>
        <v>0</v>
      </c>
      <c r="P81" s="423">
        <f t="shared" si="68"/>
        <v>0</v>
      </c>
      <c r="Q81" s="423">
        <f t="shared" si="69"/>
        <v>0</v>
      </c>
      <c r="R81" s="423">
        <f t="shared" si="70"/>
        <v>0</v>
      </c>
      <c r="S81" s="423">
        <f t="shared" si="71"/>
        <v>0</v>
      </c>
      <c r="T81" s="449">
        <f t="shared" si="72"/>
        <v>0</v>
      </c>
      <c r="U81" s="449">
        <f t="shared" si="73"/>
        <v>0</v>
      </c>
      <c r="V81" s="449">
        <f t="shared" si="74"/>
        <v>0</v>
      </c>
      <c r="W81" s="449">
        <f t="shared" si="75"/>
        <v>0</v>
      </c>
      <c r="X81" s="448"/>
      <c r="Y81" s="459">
        <f t="shared" si="59"/>
        <v>0</v>
      </c>
      <c r="Z81" s="459">
        <f t="shared" si="59"/>
        <v>0</v>
      </c>
      <c r="AA81" s="459">
        <f t="shared" si="59"/>
        <v>0</v>
      </c>
      <c r="AB81" s="459">
        <f t="shared" si="76"/>
        <v>0</v>
      </c>
      <c r="AC81" s="459">
        <f t="shared" si="76"/>
        <v>0</v>
      </c>
      <c r="AD81" s="459">
        <f t="shared" si="76"/>
        <v>0</v>
      </c>
      <c r="AE81" s="459">
        <f t="shared" si="76"/>
        <v>0</v>
      </c>
      <c r="AF81" s="459">
        <f t="shared" si="76"/>
        <v>0</v>
      </c>
      <c r="AG81" s="459">
        <f t="shared" si="76"/>
        <v>0</v>
      </c>
      <c r="AH81" s="459">
        <f t="shared" si="76"/>
        <v>0</v>
      </c>
      <c r="AI81" s="459">
        <f t="shared" si="76"/>
        <v>0</v>
      </c>
      <c r="AJ81" s="459">
        <f t="shared" si="76"/>
        <v>0</v>
      </c>
      <c r="AK81" s="459">
        <f t="shared" si="76"/>
        <v>0</v>
      </c>
      <c r="AL81" s="459">
        <f t="shared" si="76"/>
        <v>0</v>
      </c>
      <c r="AM81" s="459">
        <f t="shared" si="76"/>
        <v>0</v>
      </c>
      <c r="AN81" s="459">
        <f t="shared" si="76"/>
        <v>0</v>
      </c>
      <c r="AO81" s="459">
        <f t="shared" si="76"/>
        <v>0</v>
      </c>
      <c r="AP81" s="459">
        <f t="shared" si="76"/>
        <v>0</v>
      </c>
      <c r="AQ81" s="459">
        <f t="shared" si="76"/>
        <v>0</v>
      </c>
      <c r="AR81" s="459">
        <f t="shared" si="76"/>
        <v>0</v>
      </c>
      <c r="AS81" s="459">
        <f t="shared" si="76"/>
        <v>0</v>
      </c>
      <c r="AT81" s="459">
        <f t="shared" si="76"/>
        <v>0</v>
      </c>
      <c r="AU81" s="459">
        <f t="shared" si="76"/>
        <v>0</v>
      </c>
      <c r="AV81" s="459">
        <f t="shared" si="76"/>
        <v>0</v>
      </c>
      <c r="AW81" s="459">
        <f t="shared" si="76"/>
        <v>0</v>
      </c>
      <c r="AX81" s="459">
        <f t="shared" si="76"/>
        <v>0</v>
      </c>
      <c r="AY81" s="459">
        <f t="shared" si="76"/>
        <v>0</v>
      </c>
      <c r="AZ81" s="459">
        <f t="shared" si="76"/>
        <v>0</v>
      </c>
      <c r="BA81" s="459">
        <f t="shared" si="76"/>
        <v>0</v>
      </c>
      <c r="BB81" s="459">
        <f t="shared" si="76"/>
        <v>0</v>
      </c>
      <c r="BC81" s="459">
        <f t="shared" si="76"/>
        <v>0</v>
      </c>
      <c r="BD81" s="459">
        <f t="shared" si="76"/>
        <v>0</v>
      </c>
      <c r="BE81" s="459">
        <f t="shared" si="76"/>
        <v>0</v>
      </c>
      <c r="BF81" s="459">
        <f t="shared" si="76"/>
        <v>0</v>
      </c>
      <c r="BG81" s="459">
        <f t="shared" si="76"/>
        <v>0</v>
      </c>
      <c r="BH81" s="459">
        <f t="shared" si="76"/>
        <v>0</v>
      </c>
      <c r="BI81" s="459">
        <f t="shared" si="76"/>
        <v>0</v>
      </c>
      <c r="BJ81" s="459">
        <f t="shared" si="76"/>
        <v>0</v>
      </c>
      <c r="BK81" s="459">
        <f t="shared" si="76"/>
        <v>0</v>
      </c>
      <c r="BL81" s="459">
        <f t="shared" si="76"/>
        <v>0</v>
      </c>
      <c r="BM81" s="459">
        <f t="shared" si="76"/>
        <v>0</v>
      </c>
      <c r="BN81" s="459">
        <f t="shared" si="76"/>
        <v>0</v>
      </c>
      <c r="BO81" s="459">
        <f t="shared" si="76"/>
        <v>0</v>
      </c>
      <c r="BP81" s="459">
        <f t="shared" si="76"/>
        <v>0</v>
      </c>
      <c r="BQ81" s="459">
        <f t="shared" si="54"/>
        <v>0</v>
      </c>
      <c r="BR81" s="459">
        <f t="shared" si="54"/>
        <v>0</v>
      </c>
      <c r="BS81" s="459">
        <f t="shared" si="54"/>
        <v>0</v>
      </c>
      <c r="BT81" s="459">
        <f t="shared" si="54"/>
        <v>0</v>
      </c>
      <c r="BU81" s="459">
        <f t="shared" si="54"/>
        <v>0</v>
      </c>
      <c r="BV81" s="459">
        <f t="shared" si="54"/>
        <v>0</v>
      </c>
      <c r="BW81" s="459">
        <f t="shared" si="54"/>
        <v>0</v>
      </c>
      <c r="BX81" s="459">
        <f t="shared" si="54"/>
        <v>0</v>
      </c>
      <c r="BY81" s="459">
        <f t="shared" si="54"/>
        <v>0</v>
      </c>
      <c r="BZ81" s="459">
        <f t="shared" si="54"/>
        <v>0</v>
      </c>
      <c r="CA81" s="459">
        <f t="shared" si="54"/>
        <v>0</v>
      </c>
    </row>
    <row r="82" spans="1:79" x14ac:dyDescent="0.25">
      <c r="A82" s="438">
        <v>74</v>
      </c>
      <c r="B82" s="456">
        <f t="shared" si="55"/>
        <v>7.3999999999999996E-2</v>
      </c>
      <c r="C82" s="456" t="str">
        <f t="shared" si="56"/>
        <v xml:space="preserve"> </v>
      </c>
      <c r="D82" s="438" t="str">
        <f t="shared" si="57"/>
        <v xml:space="preserve"> </v>
      </c>
      <c r="E82" s="457" t="str">
        <f t="shared" si="58"/>
        <v xml:space="preserve"> </v>
      </c>
      <c r="F82" s="458" t="s">
        <v>500</v>
      </c>
      <c r="G82" s="423" t="s">
        <v>302</v>
      </c>
      <c r="H82" s="423">
        <f t="shared" si="60"/>
        <v>0</v>
      </c>
      <c r="I82" s="423">
        <f t="shared" si="61"/>
        <v>0</v>
      </c>
      <c r="J82" s="423">
        <f t="shared" si="62"/>
        <v>0</v>
      </c>
      <c r="K82" s="423">
        <f t="shared" si="63"/>
        <v>0</v>
      </c>
      <c r="L82" s="423">
        <f t="shared" si="64"/>
        <v>0</v>
      </c>
      <c r="M82" s="423">
        <f t="shared" si="65"/>
        <v>0</v>
      </c>
      <c r="N82" s="423">
        <f t="shared" si="66"/>
        <v>0</v>
      </c>
      <c r="O82" s="423">
        <f t="shared" si="67"/>
        <v>0</v>
      </c>
      <c r="P82" s="423">
        <f t="shared" si="68"/>
        <v>0</v>
      </c>
      <c r="Q82" s="423">
        <f t="shared" si="69"/>
        <v>0</v>
      </c>
      <c r="R82" s="423">
        <f t="shared" si="70"/>
        <v>0</v>
      </c>
      <c r="S82" s="423">
        <f t="shared" si="71"/>
        <v>0</v>
      </c>
      <c r="T82" s="449">
        <f t="shared" si="72"/>
        <v>0</v>
      </c>
      <c r="U82" s="449">
        <f t="shared" si="73"/>
        <v>0</v>
      </c>
      <c r="V82" s="449">
        <f t="shared" si="74"/>
        <v>0</v>
      </c>
      <c r="W82" s="449">
        <f t="shared" si="75"/>
        <v>0</v>
      </c>
      <c r="X82" s="448"/>
      <c r="Y82" s="459">
        <f t="shared" si="59"/>
        <v>0</v>
      </c>
      <c r="Z82" s="459">
        <f t="shared" si="59"/>
        <v>0</v>
      </c>
      <c r="AA82" s="459">
        <f t="shared" si="59"/>
        <v>0</v>
      </c>
      <c r="AB82" s="459">
        <f t="shared" si="76"/>
        <v>0</v>
      </c>
      <c r="AC82" s="459">
        <f t="shared" si="76"/>
        <v>0</v>
      </c>
      <c r="AD82" s="459">
        <f t="shared" si="76"/>
        <v>0</v>
      </c>
      <c r="AE82" s="459">
        <f t="shared" si="76"/>
        <v>0</v>
      </c>
      <c r="AF82" s="459">
        <f t="shared" si="76"/>
        <v>0</v>
      </c>
      <c r="AG82" s="459">
        <f t="shared" si="76"/>
        <v>0</v>
      </c>
      <c r="AH82" s="459">
        <f t="shared" si="76"/>
        <v>0</v>
      </c>
      <c r="AI82" s="459">
        <f t="shared" si="76"/>
        <v>0</v>
      </c>
      <c r="AJ82" s="459">
        <f t="shared" si="76"/>
        <v>0</v>
      </c>
      <c r="AK82" s="459">
        <f t="shared" si="76"/>
        <v>0</v>
      </c>
      <c r="AL82" s="459">
        <f t="shared" si="76"/>
        <v>0</v>
      </c>
      <c r="AM82" s="459">
        <f t="shared" si="76"/>
        <v>0</v>
      </c>
      <c r="AN82" s="459">
        <f t="shared" si="76"/>
        <v>0</v>
      </c>
      <c r="AO82" s="459">
        <f t="shared" si="76"/>
        <v>0</v>
      </c>
      <c r="AP82" s="459">
        <f t="shared" si="76"/>
        <v>0</v>
      </c>
      <c r="AQ82" s="459">
        <f t="shared" si="76"/>
        <v>0</v>
      </c>
      <c r="AR82" s="459">
        <f t="shared" si="76"/>
        <v>0</v>
      </c>
      <c r="AS82" s="459">
        <f t="shared" si="76"/>
        <v>0</v>
      </c>
      <c r="AT82" s="459">
        <f t="shared" si="76"/>
        <v>0</v>
      </c>
      <c r="AU82" s="459">
        <f t="shared" si="76"/>
        <v>0</v>
      </c>
      <c r="AV82" s="459">
        <f t="shared" si="76"/>
        <v>0</v>
      </c>
      <c r="AW82" s="459">
        <f t="shared" si="76"/>
        <v>0</v>
      </c>
      <c r="AX82" s="459">
        <f t="shared" si="76"/>
        <v>0</v>
      </c>
      <c r="AY82" s="459">
        <f t="shared" si="76"/>
        <v>0</v>
      </c>
      <c r="AZ82" s="459">
        <f t="shared" si="76"/>
        <v>0</v>
      </c>
      <c r="BA82" s="459">
        <f t="shared" si="76"/>
        <v>0</v>
      </c>
      <c r="BB82" s="459">
        <f t="shared" si="76"/>
        <v>0</v>
      </c>
      <c r="BC82" s="459">
        <f t="shared" si="76"/>
        <v>0</v>
      </c>
      <c r="BD82" s="459">
        <f t="shared" si="76"/>
        <v>0</v>
      </c>
      <c r="BE82" s="459">
        <f t="shared" si="76"/>
        <v>0</v>
      </c>
      <c r="BF82" s="459">
        <f t="shared" si="76"/>
        <v>0</v>
      </c>
      <c r="BG82" s="459">
        <f t="shared" si="76"/>
        <v>0</v>
      </c>
      <c r="BH82" s="459">
        <f t="shared" si="76"/>
        <v>0</v>
      </c>
      <c r="BI82" s="459">
        <f t="shared" si="76"/>
        <v>0</v>
      </c>
      <c r="BJ82" s="459">
        <f t="shared" si="76"/>
        <v>0</v>
      </c>
      <c r="BK82" s="459">
        <f t="shared" si="76"/>
        <v>0</v>
      </c>
      <c r="BL82" s="459">
        <f t="shared" si="76"/>
        <v>0</v>
      </c>
      <c r="BM82" s="459">
        <f t="shared" si="76"/>
        <v>0</v>
      </c>
      <c r="BN82" s="459">
        <f t="shared" si="76"/>
        <v>0</v>
      </c>
      <c r="BO82" s="459">
        <f t="shared" si="76"/>
        <v>0</v>
      </c>
      <c r="BP82" s="459">
        <f t="shared" si="76"/>
        <v>0</v>
      </c>
      <c r="BQ82" s="459">
        <f t="shared" si="54"/>
        <v>0</v>
      </c>
      <c r="BR82" s="459">
        <f t="shared" si="54"/>
        <v>0</v>
      </c>
      <c r="BS82" s="459">
        <f t="shared" si="54"/>
        <v>0</v>
      </c>
      <c r="BT82" s="459">
        <f t="shared" si="54"/>
        <v>0</v>
      </c>
      <c r="BU82" s="459">
        <f t="shared" si="54"/>
        <v>0</v>
      </c>
      <c r="BV82" s="459">
        <f t="shared" si="54"/>
        <v>0</v>
      </c>
      <c r="BW82" s="459">
        <f t="shared" si="54"/>
        <v>0</v>
      </c>
      <c r="BX82" s="459">
        <f t="shared" si="54"/>
        <v>0</v>
      </c>
      <c r="BY82" s="459">
        <f t="shared" si="54"/>
        <v>0</v>
      </c>
      <c r="BZ82" s="459">
        <f t="shared" si="54"/>
        <v>0</v>
      </c>
      <c r="CA82" s="459">
        <f t="shared" si="54"/>
        <v>0</v>
      </c>
    </row>
    <row r="83" spans="1:79" x14ac:dyDescent="0.25">
      <c r="A83" s="438">
        <v>75</v>
      </c>
      <c r="B83" s="456">
        <f t="shared" si="55"/>
        <v>7.4999999999999997E-2</v>
      </c>
      <c r="C83" s="456" t="str">
        <f t="shared" si="56"/>
        <v xml:space="preserve"> </v>
      </c>
      <c r="D83" s="438" t="str">
        <f t="shared" si="57"/>
        <v xml:space="preserve"> </v>
      </c>
      <c r="E83" s="457" t="str">
        <f t="shared" si="58"/>
        <v xml:space="preserve"> </v>
      </c>
      <c r="F83" s="458" t="s">
        <v>501</v>
      </c>
      <c r="G83" s="423" t="s">
        <v>502</v>
      </c>
      <c r="H83" s="423">
        <f t="shared" si="60"/>
        <v>0</v>
      </c>
      <c r="I83" s="423">
        <f t="shared" si="61"/>
        <v>0</v>
      </c>
      <c r="J83" s="423">
        <f t="shared" si="62"/>
        <v>0</v>
      </c>
      <c r="K83" s="423">
        <f t="shared" si="63"/>
        <v>0</v>
      </c>
      <c r="L83" s="423">
        <f t="shared" si="64"/>
        <v>0</v>
      </c>
      <c r="M83" s="423">
        <f t="shared" si="65"/>
        <v>0</v>
      </c>
      <c r="N83" s="423">
        <f t="shared" si="66"/>
        <v>0</v>
      </c>
      <c r="O83" s="423">
        <f t="shared" si="67"/>
        <v>0</v>
      </c>
      <c r="P83" s="423">
        <f t="shared" si="68"/>
        <v>0</v>
      </c>
      <c r="Q83" s="423">
        <f t="shared" si="69"/>
        <v>0</v>
      </c>
      <c r="R83" s="423">
        <f t="shared" si="70"/>
        <v>0</v>
      </c>
      <c r="S83" s="423">
        <f t="shared" si="71"/>
        <v>0</v>
      </c>
      <c r="T83" s="449">
        <f t="shared" si="72"/>
        <v>0</v>
      </c>
      <c r="U83" s="449">
        <f t="shared" si="73"/>
        <v>0</v>
      </c>
      <c r="V83" s="449">
        <f t="shared" si="74"/>
        <v>0</v>
      </c>
      <c r="W83" s="449">
        <f t="shared" si="75"/>
        <v>0</v>
      </c>
      <c r="X83" s="448"/>
      <c r="Y83" s="459">
        <f t="shared" si="59"/>
        <v>0</v>
      </c>
      <c r="Z83" s="459">
        <f t="shared" si="59"/>
        <v>0</v>
      </c>
      <c r="AA83" s="459">
        <f t="shared" si="59"/>
        <v>0</v>
      </c>
      <c r="AB83" s="459">
        <f t="shared" si="76"/>
        <v>0</v>
      </c>
      <c r="AC83" s="459">
        <f t="shared" si="76"/>
        <v>0</v>
      </c>
      <c r="AD83" s="459">
        <f t="shared" si="76"/>
        <v>0</v>
      </c>
      <c r="AE83" s="459">
        <f t="shared" si="76"/>
        <v>0</v>
      </c>
      <c r="AF83" s="459">
        <f t="shared" si="76"/>
        <v>0</v>
      </c>
      <c r="AG83" s="459">
        <f t="shared" si="76"/>
        <v>0</v>
      </c>
      <c r="AH83" s="459">
        <f t="shared" si="76"/>
        <v>0</v>
      </c>
      <c r="AI83" s="459">
        <f t="shared" si="76"/>
        <v>0</v>
      </c>
      <c r="AJ83" s="459">
        <f t="shared" si="76"/>
        <v>0</v>
      </c>
      <c r="AK83" s="459">
        <f t="shared" si="76"/>
        <v>0</v>
      </c>
      <c r="AL83" s="459">
        <f t="shared" si="76"/>
        <v>0</v>
      </c>
      <c r="AM83" s="459">
        <f t="shared" si="76"/>
        <v>0</v>
      </c>
      <c r="AN83" s="459">
        <f t="shared" si="76"/>
        <v>0</v>
      </c>
      <c r="AO83" s="459">
        <f t="shared" si="76"/>
        <v>0</v>
      </c>
      <c r="AP83" s="459">
        <f t="shared" si="76"/>
        <v>0</v>
      </c>
      <c r="AQ83" s="459">
        <f t="shared" si="76"/>
        <v>0</v>
      </c>
      <c r="AR83" s="459">
        <f t="shared" si="76"/>
        <v>0</v>
      </c>
      <c r="AS83" s="459">
        <f t="shared" si="76"/>
        <v>0</v>
      </c>
      <c r="AT83" s="459">
        <f t="shared" si="76"/>
        <v>0</v>
      </c>
      <c r="AU83" s="459">
        <f t="shared" si="76"/>
        <v>0</v>
      </c>
      <c r="AV83" s="459">
        <f t="shared" si="76"/>
        <v>0</v>
      </c>
      <c r="AW83" s="459">
        <f t="shared" si="76"/>
        <v>0</v>
      </c>
      <c r="AX83" s="459">
        <f t="shared" si="76"/>
        <v>0</v>
      </c>
      <c r="AY83" s="459">
        <f t="shared" si="76"/>
        <v>0</v>
      </c>
      <c r="AZ83" s="459">
        <f t="shared" si="76"/>
        <v>0</v>
      </c>
      <c r="BA83" s="459">
        <f t="shared" si="76"/>
        <v>0</v>
      </c>
      <c r="BB83" s="459">
        <f t="shared" si="76"/>
        <v>0</v>
      </c>
      <c r="BC83" s="459">
        <f t="shared" si="76"/>
        <v>0</v>
      </c>
      <c r="BD83" s="459">
        <f t="shared" si="76"/>
        <v>0</v>
      </c>
      <c r="BE83" s="459">
        <f t="shared" si="76"/>
        <v>0</v>
      </c>
      <c r="BF83" s="459">
        <f t="shared" si="76"/>
        <v>0</v>
      </c>
      <c r="BG83" s="459">
        <f t="shared" si="76"/>
        <v>0</v>
      </c>
      <c r="BH83" s="459">
        <f t="shared" si="76"/>
        <v>0</v>
      </c>
      <c r="BI83" s="459">
        <f t="shared" si="76"/>
        <v>0</v>
      </c>
      <c r="BJ83" s="459">
        <f t="shared" si="76"/>
        <v>0</v>
      </c>
      <c r="BK83" s="459">
        <f t="shared" si="76"/>
        <v>0</v>
      </c>
      <c r="BL83" s="459">
        <f t="shared" si="76"/>
        <v>0</v>
      </c>
      <c r="BM83" s="459">
        <f t="shared" si="76"/>
        <v>0</v>
      </c>
      <c r="BN83" s="459">
        <f t="shared" si="76"/>
        <v>0</v>
      </c>
      <c r="BO83" s="459">
        <f t="shared" si="76"/>
        <v>0</v>
      </c>
      <c r="BP83" s="459">
        <f t="shared" si="76"/>
        <v>0</v>
      </c>
      <c r="BQ83" s="459">
        <f t="shared" si="54"/>
        <v>0</v>
      </c>
      <c r="BR83" s="459">
        <f t="shared" si="54"/>
        <v>0</v>
      </c>
      <c r="BS83" s="459">
        <f t="shared" si="54"/>
        <v>0</v>
      </c>
      <c r="BT83" s="459">
        <f t="shared" si="54"/>
        <v>0</v>
      </c>
      <c r="BU83" s="459">
        <f t="shared" si="54"/>
        <v>0</v>
      </c>
      <c r="BV83" s="459">
        <f t="shared" si="54"/>
        <v>0</v>
      </c>
      <c r="BW83" s="459">
        <f t="shared" si="54"/>
        <v>0</v>
      </c>
      <c r="BX83" s="459">
        <f t="shared" si="54"/>
        <v>0</v>
      </c>
      <c r="BY83" s="459">
        <f t="shared" si="54"/>
        <v>0</v>
      </c>
      <c r="BZ83" s="459">
        <f t="shared" si="54"/>
        <v>0</v>
      </c>
      <c r="CA83" s="459">
        <f t="shared" si="54"/>
        <v>0</v>
      </c>
    </row>
    <row r="84" spans="1:79" x14ac:dyDescent="0.25">
      <c r="A84" s="438">
        <v>76</v>
      </c>
      <c r="B84" s="456">
        <f t="shared" si="55"/>
        <v>7.5999999999999998E-2</v>
      </c>
      <c r="C84" s="456" t="str">
        <f t="shared" si="56"/>
        <v xml:space="preserve"> </v>
      </c>
      <c r="D84" s="438" t="str">
        <f t="shared" si="57"/>
        <v xml:space="preserve"> </v>
      </c>
      <c r="E84" s="457" t="str">
        <f t="shared" si="58"/>
        <v xml:space="preserve"> </v>
      </c>
      <c r="F84" s="458" t="s">
        <v>258</v>
      </c>
      <c r="G84" s="423" t="s">
        <v>257</v>
      </c>
      <c r="H84" s="423">
        <f t="shared" si="60"/>
        <v>0</v>
      </c>
      <c r="I84" s="423">
        <f t="shared" si="61"/>
        <v>0</v>
      </c>
      <c r="J84" s="423">
        <f t="shared" si="62"/>
        <v>0</v>
      </c>
      <c r="K84" s="423">
        <f t="shared" si="63"/>
        <v>0</v>
      </c>
      <c r="L84" s="423">
        <f t="shared" si="64"/>
        <v>0</v>
      </c>
      <c r="M84" s="423">
        <f t="shared" si="65"/>
        <v>0</v>
      </c>
      <c r="N84" s="423">
        <f t="shared" si="66"/>
        <v>0</v>
      </c>
      <c r="O84" s="423">
        <f t="shared" si="67"/>
        <v>0</v>
      </c>
      <c r="P84" s="423">
        <f t="shared" si="68"/>
        <v>0</v>
      </c>
      <c r="Q84" s="423">
        <f t="shared" si="69"/>
        <v>0</v>
      </c>
      <c r="R84" s="423">
        <f t="shared" si="70"/>
        <v>0</v>
      </c>
      <c r="S84" s="423">
        <f t="shared" si="71"/>
        <v>0</v>
      </c>
      <c r="T84" s="449">
        <f t="shared" si="72"/>
        <v>0</v>
      </c>
      <c r="U84" s="449">
        <f t="shared" si="73"/>
        <v>0</v>
      </c>
      <c r="V84" s="449">
        <f t="shared" si="74"/>
        <v>0</v>
      </c>
      <c r="W84" s="449">
        <f t="shared" si="75"/>
        <v>0</v>
      </c>
      <c r="X84" s="448"/>
      <c r="Y84" s="459">
        <f t="shared" si="59"/>
        <v>0</v>
      </c>
      <c r="Z84" s="459">
        <f t="shared" si="59"/>
        <v>0</v>
      </c>
      <c r="AA84" s="459">
        <f t="shared" si="59"/>
        <v>0</v>
      </c>
      <c r="AB84" s="459">
        <f t="shared" si="76"/>
        <v>0</v>
      </c>
      <c r="AC84" s="459">
        <f t="shared" si="76"/>
        <v>0</v>
      </c>
      <c r="AD84" s="459">
        <f t="shared" si="76"/>
        <v>0</v>
      </c>
      <c r="AE84" s="459">
        <f t="shared" si="76"/>
        <v>0</v>
      </c>
      <c r="AF84" s="459">
        <f t="shared" si="76"/>
        <v>0</v>
      </c>
      <c r="AG84" s="459">
        <f t="shared" si="76"/>
        <v>0</v>
      </c>
      <c r="AH84" s="459">
        <f t="shared" si="76"/>
        <v>0</v>
      </c>
      <c r="AI84" s="459">
        <f t="shared" si="76"/>
        <v>0</v>
      </c>
      <c r="AJ84" s="459">
        <f t="shared" si="76"/>
        <v>0</v>
      </c>
      <c r="AK84" s="459">
        <f t="shared" si="76"/>
        <v>0</v>
      </c>
      <c r="AL84" s="459">
        <f t="shared" si="76"/>
        <v>0</v>
      </c>
      <c r="AM84" s="459">
        <f t="shared" si="76"/>
        <v>0</v>
      </c>
      <c r="AN84" s="459">
        <f t="shared" si="76"/>
        <v>0</v>
      </c>
      <c r="AO84" s="459">
        <f t="shared" si="76"/>
        <v>0</v>
      </c>
      <c r="AP84" s="459">
        <f t="shared" si="76"/>
        <v>0</v>
      </c>
      <c r="AQ84" s="459">
        <f t="shared" si="76"/>
        <v>0</v>
      </c>
      <c r="AR84" s="459">
        <f t="shared" si="76"/>
        <v>0</v>
      </c>
      <c r="AS84" s="459">
        <f t="shared" si="76"/>
        <v>0</v>
      </c>
      <c r="AT84" s="459">
        <f t="shared" si="76"/>
        <v>0</v>
      </c>
      <c r="AU84" s="459">
        <f t="shared" si="76"/>
        <v>0</v>
      </c>
      <c r="AV84" s="459">
        <f t="shared" si="76"/>
        <v>0</v>
      </c>
      <c r="AW84" s="459">
        <f t="shared" si="76"/>
        <v>0</v>
      </c>
      <c r="AX84" s="459">
        <f t="shared" si="76"/>
        <v>0</v>
      </c>
      <c r="AY84" s="459">
        <f t="shared" si="76"/>
        <v>0</v>
      </c>
      <c r="AZ84" s="459">
        <f t="shared" ref="AB84:BP90" si="77">COUNTIF(AZ$2:AZ$6,$G84)</f>
        <v>0</v>
      </c>
      <c r="BA84" s="459">
        <f t="shared" si="77"/>
        <v>0</v>
      </c>
      <c r="BB84" s="459">
        <f t="shared" si="77"/>
        <v>0</v>
      </c>
      <c r="BC84" s="459">
        <f t="shared" si="77"/>
        <v>0</v>
      </c>
      <c r="BD84" s="459">
        <f t="shared" si="77"/>
        <v>0</v>
      </c>
      <c r="BE84" s="459">
        <f t="shared" si="77"/>
        <v>0</v>
      </c>
      <c r="BF84" s="459">
        <f t="shared" si="77"/>
        <v>0</v>
      </c>
      <c r="BG84" s="459">
        <f t="shared" si="77"/>
        <v>0</v>
      </c>
      <c r="BH84" s="459">
        <f t="shared" si="77"/>
        <v>0</v>
      </c>
      <c r="BI84" s="459">
        <f t="shared" si="77"/>
        <v>0</v>
      </c>
      <c r="BJ84" s="459">
        <f t="shared" si="77"/>
        <v>0</v>
      </c>
      <c r="BK84" s="459">
        <f t="shared" si="77"/>
        <v>0</v>
      </c>
      <c r="BL84" s="459">
        <f t="shared" si="77"/>
        <v>0</v>
      </c>
      <c r="BM84" s="459">
        <f t="shared" si="77"/>
        <v>0</v>
      </c>
      <c r="BN84" s="459">
        <f t="shared" si="77"/>
        <v>0</v>
      </c>
      <c r="BO84" s="459">
        <f t="shared" si="77"/>
        <v>0</v>
      </c>
      <c r="BP84" s="459">
        <f t="shared" si="77"/>
        <v>0</v>
      </c>
      <c r="BQ84" s="459">
        <f t="shared" si="54"/>
        <v>0</v>
      </c>
      <c r="BR84" s="459">
        <f t="shared" si="54"/>
        <v>0</v>
      </c>
      <c r="BS84" s="459">
        <f t="shared" si="54"/>
        <v>0</v>
      </c>
      <c r="BT84" s="459">
        <f t="shared" si="54"/>
        <v>0</v>
      </c>
      <c r="BU84" s="459">
        <f t="shared" si="54"/>
        <v>0</v>
      </c>
      <c r="BV84" s="459">
        <f t="shared" si="54"/>
        <v>0</v>
      </c>
      <c r="BW84" s="459">
        <f t="shared" si="54"/>
        <v>0</v>
      </c>
      <c r="BX84" s="459">
        <f t="shared" si="54"/>
        <v>0</v>
      </c>
      <c r="BY84" s="459">
        <f t="shared" si="54"/>
        <v>0</v>
      </c>
      <c r="BZ84" s="459">
        <f t="shared" si="54"/>
        <v>0</v>
      </c>
      <c r="CA84" s="459">
        <f t="shared" si="54"/>
        <v>0</v>
      </c>
    </row>
    <row r="85" spans="1:79" x14ac:dyDescent="0.25">
      <c r="A85" s="438">
        <v>77</v>
      </c>
      <c r="B85" s="456">
        <f t="shared" si="55"/>
        <v>7.6999999999999999E-2</v>
      </c>
      <c r="C85" s="456" t="str">
        <f t="shared" si="56"/>
        <v xml:space="preserve"> </v>
      </c>
      <c r="D85" s="438" t="str">
        <f t="shared" si="57"/>
        <v xml:space="preserve"> </v>
      </c>
      <c r="E85" s="457" t="str">
        <f t="shared" si="58"/>
        <v xml:space="preserve"> </v>
      </c>
      <c r="F85" s="458" t="s">
        <v>503</v>
      </c>
      <c r="G85" s="423" t="s">
        <v>504</v>
      </c>
      <c r="H85" s="423">
        <f t="shared" si="60"/>
        <v>0</v>
      </c>
      <c r="I85" s="423">
        <f t="shared" si="61"/>
        <v>0</v>
      </c>
      <c r="J85" s="423">
        <f t="shared" si="62"/>
        <v>0</v>
      </c>
      <c r="K85" s="423">
        <f t="shared" si="63"/>
        <v>0</v>
      </c>
      <c r="L85" s="423">
        <f t="shared" si="64"/>
        <v>0</v>
      </c>
      <c r="M85" s="423">
        <f t="shared" si="65"/>
        <v>0</v>
      </c>
      <c r="N85" s="423">
        <f t="shared" si="66"/>
        <v>0</v>
      </c>
      <c r="O85" s="423">
        <f t="shared" si="67"/>
        <v>0</v>
      </c>
      <c r="P85" s="423">
        <f t="shared" si="68"/>
        <v>0</v>
      </c>
      <c r="Q85" s="423">
        <f t="shared" si="69"/>
        <v>0</v>
      </c>
      <c r="R85" s="423">
        <f t="shared" si="70"/>
        <v>0</v>
      </c>
      <c r="S85" s="423">
        <f t="shared" si="71"/>
        <v>0</v>
      </c>
      <c r="T85" s="449">
        <f t="shared" si="72"/>
        <v>0</v>
      </c>
      <c r="U85" s="449">
        <f t="shared" si="73"/>
        <v>0</v>
      </c>
      <c r="V85" s="449">
        <f t="shared" si="74"/>
        <v>0</v>
      </c>
      <c r="W85" s="449">
        <f t="shared" si="75"/>
        <v>0</v>
      </c>
      <c r="X85" s="448"/>
      <c r="Y85" s="459">
        <f t="shared" si="59"/>
        <v>0</v>
      </c>
      <c r="Z85" s="459">
        <f t="shared" si="59"/>
        <v>0</v>
      </c>
      <c r="AA85" s="459">
        <f t="shared" si="59"/>
        <v>0</v>
      </c>
      <c r="AB85" s="459">
        <f t="shared" si="77"/>
        <v>0</v>
      </c>
      <c r="AC85" s="459">
        <f t="shared" si="77"/>
        <v>0</v>
      </c>
      <c r="AD85" s="459">
        <f t="shared" si="77"/>
        <v>0</v>
      </c>
      <c r="AE85" s="459">
        <f t="shared" si="77"/>
        <v>0</v>
      </c>
      <c r="AF85" s="459">
        <f t="shared" si="77"/>
        <v>0</v>
      </c>
      <c r="AG85" s="459">
        <f t="shared" si="77"/>
        <v>0</v>
      </c>
      <c r="AH85" s="459">
        <f t="shared" si="77"/>
        <v>0</v>
      </c>
      <c r="AI85" s="459">
        <f t="shared" si="77"/>
        <v>0</v>
      </c>
      <c r="AJ85" s="459">
        <f t="shared" si="77"/>
        <v>0</v>
      </c>
      <c r="AK85" s="459">
        <f t="shared" si="77"/>
        <v>0</v>
      </c>
      <c r="AL85" s="459">
        <f t="shared" si="77"/>
        <v>0</v>
      </c>
      <c r="AM85" s="459">
        <f t="shared" si="77"/>
        <v>0</v>
      </c>
      <c r="AN85" s="459">
        <f t="shared" si="77"/>
        <v>0</v>
      </c>
      <c r="AO85" s="459">
        <f t="shared" si="77"/>
        <v>0</v>
      </c>
      <c r="AP85" s="459">
        <f t="shared" si="77"/>
        <v>0</v>
      </c>
      <c r="AQ85" s="459">
        <f t="shared" si="77"/>
        <v>0</v>
      </c>
      <c r="AR85" s="459">
        <f t="shared" si="77"/>
        <v>0</v>
      </c>
      <c r="AS85" s="459">
        <f t="shared" si="77"/>
        <v>0</v>
      </c>
      <c r="AT85" s="459">
        <f t="shared" si="77"/>
        <v>0</v>
      </c>
      <c r="AU85" s="459">
        <f t="shared" si="77"/>
        <v>0</v>
      </c>
      <c r="AV85" s="459">
        <f t="shared" si="77"/>
        <v>0</v>
      </c>
      <c r="AW85" s="459">
        <f t="shared" si="77"/>
        <v>0</v>
      </c>
      <c r="AX85" s="459">
        <f t="shared" si="77"/>
        <v>0</v>
      </c>
      <c r="AY85" s="459">
        <f t="shared" si="77"/>
        <v>0</v>
      </c>
      <c r="AZ85" s="459">
        <f t="shared" si="77"/>
        <v>0</v>
      </c>
      <c r="BA85" s="459">
        <f t="shared" si="77"/>
        <v>0</v>
      </c>
      <c r="BB85" s="459">
        <f t="shared" si="77"/>
        <v>0</v>
      </c>
      <c r="BC85" s="459">
        <f t="shared" si="77"/>
        <v>0</v>
      </c>
      <c r="BD85" s="459">
        <f t="shared" si="77"/>
        <v>0</v>
      </c>
      <c r="BE85" s="459">
        <f t="shared" si="77"/>
        <v>0</v>
      </c>
      <c r="BF85" s="459">
        <f t="shared" si="77"/>
        <v>0</v>
      </c>
      <c r="BG85" s="459">
        <f t="shared" si="77"/>
        <v>0</v>
      </c>
      <c r="BH85" s="459">
        <f t="shared" si="77"/>
        <v>0</v>
      </c>
      <c r="BI85" s="459">
        <f t="shared" si="77"/>
        <v>0</v>
      </c>
      <c r="BJ85" s="459">
        <f t="shared" si="77"/>
        <v>0</v>
      </c>
      <c r="BK85" s="459">
        <f t="shared" si="77"/>
        <v>0</v>
      </c>
      <c r="BL85" s="459">
        <f t="shared" si="77"/>
        <v>0</v>
      </c>
      <c r="BM85" s="459">
        <f t="shared" si="77"/>
        <v>0</v>
      </c>
      <c r="BN85" s="459">
        <f t="shared" si="77"/>
        <v>0</v>
      </c>
      <c r="BO85" s="459">
        <f t="shared" si="77"/>
        <v>0</v>
      </c>
      <c r="BP85" s="459">
        <f t="shared" si="77"/>
        <v>0</v>
      </c>
      <c r="BQ85" s="459">
        <f t="shared" si="54"/>
        <v>0</v>
      </c>
      <c r="BR85" s="459">
        <f t="shared" si="54"/>
        <v>0</v>
      </c>
      <c r="BS85" s="459">
        <f t="shared" si="54"/>
        <v>0</v>
      </c>
      <c r="BT85" s="459">
        <f t="shared" si="54"/>
        <v>0</v>
      </c>
      <c r="BU85" s="459">
        <f t="shared" si="54"/>
        <v>0</v>
      </c>
      <c r="BV85" s="459">
        <f t="shared" si="54"/>
        <v>0</v>
      </c>
      <c r="BW85" s="459">
        <f t="shared" si="54"/>
        <v>0</v>
      </c>
      <c r="BX85" s="459">
        <f t="shared" si="54"/>
        <v>0</v>
      </c>
      <c r="BY85" s="459">
        <f t="shared" si="54"/>
        <v>0</v>
      </c>
      <c r="BZ85" s="459">
        <f t="shared" si="54"/>
        <v>0</v>
      </c>
      <c r="CA85" s="459">
        <f t="shared" si="54"/>
        <v>0</v>
      </c>
    </row>
    <row r="86" spans="1:79" x14ac:dyDescent="0.25">
      <c r="A86" s="438">
        <v>78</v>
      </c>
      <c r="B86" s="456">
        <f t="shared" si="55"/>
        <v>7.8E-2</v>
      </c>
      <c r="C86" s="456" t="str">
        <f t="shared" si="56"/>
        <v xml:space="preserve"> </v>
      </c>
      <c r="D86" s="438" t="str">
        <f t="shared" si="57"/>
        <v xml:space="preserve"> </v>
      </c>
      <c r="E86" s="457" t="str">
        <f t="shared" si="58"/>
        <v xml:space="preserve"> </v>
      </c>
      <c r="F86" s="458" t="s">
        <v>248</v>
      </c>
      <c r="G86" s="423" t="s">
        <v>247</v>
      </c>
      <c r="H86" s="423">
        <f t="shared" si="60"/>
        <v>0</v>
      </c>
      <c r="I86" s="423">
        <f t="shared" si="61"/>
        <v>0</v>
      </c>
      <c r="J86" s="423">
        <f t="shared" si="62"/>
        <v>0</v>
      </c>
      <c r="K86" s="423">
        <f t="shared" si="63"/>
        <v>0</v>
      </c>
      <c r="L86" s="423">
        <f t="shared" si="64"/>
        <v>0</v>
      </c>
      <c r="M86" s="423">
        <f t="shared" si="65"/>
        <v>0</v>
      </c>
      <c r="N86" s="423">
        <f t="shared" si="66"/>
        <v>0</v>
      </c>
      <c r="O86" s="423">
        <f t="shared" si="67"/>
        <v>0</v>
      </c>
      <c r="P86" s="423">
        <f t="shared" si="68"/>
        <v>0</v>
      </c>
      <c r="Q86" s="423">
        <f t="shared" si="69"/>
        <v>0</v>
      </c>
      <c r="R86" s="423">
        <f t="shared" si="70"/>
        <v>0</v>
      </c>
      <c r="S86" s="423">
        <f t="shared" si="71"/>
        <v>0</v>
      </c>
      <c r="T86" s="449">
        <f t="shared" si="72"/>
        <v>0</v>
      </c>
      <c r="U86" s="449">
        <f t="shared" si="73"/>
        <v>0</v>
      </c>
      <c r="V86" s="449">
        <f t="shared" si="74"/>
        <v>0</v>
      </c>
      <c r="W86" s="449">
        <f t="shared" si="75"/>
        <v>0</v>
      </c>
      <c r="X86" s="448"/>
      <c r="Y86" s="459">
        <f t="shared" si="59"/>
        <v>0</v>
      </c>
      <c r="Z86" s="459">
        <f t="shared" si="59"/>
        <v>0</v>
      </c>
      <c r="AA86" s="459">
        <f t="shared" si="59"/>
        <v>0</v>
      </c>
      <c r="AB86" s="459">
        <f t="shared" si="77"/>
        <v>0</v>
      </c>
      <c r="AC86" s="459">
        <f t="shared" si="77"/>
        <v>0</v>
      </c>
      <c r="AD86" s="459">
        <f t="shared" si="77"/>
        <v>0</v>
      </c>
      <c r="AE86" s="459">
        <f t="shared" si="77"/>
        <v>0</v>
      </c>
      <c r="AF86" s="459">
        <f t="shared" si="77"/>
        <v>0</v>
      </c>
      <c r="AG86" s="459">
        <f t="shared" si="77"/>
        <v>0</v>
      </c>
      <c r="AH86" s="459">
        <f t="shared" si="77"/>
        <v>0</v>
      </c>
      <c r="AI86" s="459">
        <f t="shared" si="77"/>
        <v>0</v>
      </c>
      <c r="AJ86" s="459">
        <f t="shared" si="77"/>
        <v>0</v>
      </c>
      <c r="AK86" s="459">
        <f t="shared" si="77"/>
        <v>0</v>
      </c>
      <c r="AL86" s="459">
        <f t="shared" si="77"/>
        <v>0</v>
      </c>
      <c r="AM86" s="459">
        <f t="shared" si="77"/>
        <v>0</v>
      </c>
      <c r="AN86" s="459">
        <f t="shared" si="77"/>
        <v>0</v>
      </c>
      <c r="AO86" s="459">
        <f t="shared" si="77"/>
        <v>0</v>
      </c>
      <c r="AP86" s="459">
        <f t="shared" si="77"/>
        <v>0</v>
      </c>
      <c r="AQ86" s="459">
        <f t="shared" si="77"/>
        <v>0</v>
      </c>
      <c r="AR86" s="459">
        <f t="shared" si="77"/>
        <v>0</v>
      </c>
      <c r="AS86" s="459">
        <f t="shared" si="77"/>
        <v>0</v>
      </c>
      <c r="AT86" s="459">
        <f t="shared" si="77"/>
        <v>0</v>
      </c>
      <c r="AU86" s="459">
        <f t="shared" si="77"/>
        <v>0</v>
      </c>
      <c r="AV86" s="459">
        <f t="shared" si="77"/>
        <v>0</v>
      </c>
      <c r="AW86" s="459">
        <f t="shared" si="77"/>
        <v>0</v>
      </c>
      <c r="AX86" s="459">
        <f t="shared" si="77"/>
        <v>0</v>
      </c>
      <c r="AY86" s="459">
        <f t="shared" si="77"/>
        <v>0</v>
      </c>
      <c r="AZ86" s="459">
        <f t="shared" si="77"/>
        <v>0</v>
      </c>
      <c r="BA86" s="459">
        <f t="shared" si="77"/>
        <v>0</v>
      </c>
      <c r="BB86" s="459">
        <f t="shared" si="77"/>
        <v>0</v>
      </c>
      <c r="BC86" s="459">
        <f t="shared" si="77"/>
        <v>0</v>
      </c>
      <c r="BD86" s="459">
        <f t="shared" si="77"/>
        <v>0</v>
      </c>
      <c r="BE86" s="459">
        <f t="shared" si="77"/>
        <v>0</v>
      </c>
      <c r="BF86" s="459">
        <f t="shared" si="77"/>
        <v>0</v>
      </c>
      <c r="BG86" s="459">
        <f t="shared" si="77"/>
        <v>0</v>
      </c>
      <c r="BH86" s="459">
        <f t="shared" si="77"/>
        <v>0</v>
      </c>
      <c r="BI86" s="459">
        <f t="shared" si="77"/>
        <v>0</v>
      </c>
      <c r="BJ86" s="459">
        <f t="shared" si="77"/>
        <v>0</v>
      </c>
      <c r="BK86" s="459">
        <f t="shared" si="77"/>
        <v>0</v>
      </c>
      <c r="BL86" s="459">
        <f t="shared" si="77"/>
        <v>0</v>
      </c>
      <c r="BM86" s="459">
        <f t="shared" si="77"/>
        <v>0</v>
      </c>
      <c r="BN86" s="459">
        <f t="shared" si="77"/>
        <v>0</v>
      </c>
      <c r="BO86" s="459">
        <f t="shared" si="77"/>
        <v>0</v>
      </c>
      <c r="BP86" s="459">
        <f t="shared" si="77"/>
        <v>0</v>
      </c>
      <c r="BQ86" s="459">
        <f t="shared" si="54"/>
        <v>0</v>
      </c>
      <c r="BR86" s="459">
        <f t="shared" si="54"/>
        <v>0</v>
      </c>
      <c r="BS86" s="459">
        <f t="shared" si="54"/>
        <v>0</v>
      </c>
      <c r="BT86" s="459">
        <f t="shared" si="54"/>
        <v>0</v>
      </c>
      <c r="BU86" s="459">
        <f t="shared" si="54"/>
        <v>0</v>
      </c>
      <c r="BV86" s="459">
        <f t="shared" si="54"/>
        <v>0</v>
      </c>
      <c r="BW86" s="459">
        <f t="shared" si="54"/>
        <v>0</v>
      </c>
      <c r="BX86" s="459">
        <f t="shared" si="54"/>
        <v>0</v>
      </c>
      <c r="BY86" s="459">
        <f t="shared" si="54"/>
        <v>0</v>
      </c>
      <c r="BZ86" s="459">
        <f t="shared" si="54"/>
        <v>0</v>
      </c>
      <c r="CA86" s="459">
        <f t="shared" si="54"/>
        <v>0</v>
      </c>
    </row>
    <row r="87" spans="1:79" x14ac:dyDescent="0.25">
      <c r="A87" s="438">
        <v>79</v>
      </c>
      <c r="B87" s="456">
        <f t="shared" si="55"/>
        <v>7.9000000000000001E-2</v>
      </c>
      <c r="C87" s="456" t="str">
        <f t="shared" si="56"/>
        <v xml:space="preserve"> </v>
      </c>
      <c r="D87" s="438" t="str">
        <f t="shared" si="57"/>
        <v xml:space="preserve"> </v>
      </c>
      <c r="E87" s="457" t="str">
        <f t="shared" si="58"/>
        <v xml:space="preserve"> </v>
      </c>
      <c r="F87" s="458" t="s">
        <v>505</v>
      </c>
      <c r="G87" s="423" t="s">
        <v>206</v>
      </c>
      <c r="H87" s="423">
        <f t="shared" si="60"/>
        <v>0</v>
      </c>
      <c r="I87" s="423">
        <f t="shared" si="61"/>
        <v>0</v>
      </c>
      <c r="J87" s="423">
        <f t="shared" si="62"/>
        <v>0</v>
      </c>
      <c r="K87" s="423">
        <f t="shared" si="63"/>
        <v>0</v>
      </c>
      <c r="L87" s="423">
        <f t="shared" si="64"/>
        <v>0</v>
      </c>
      <c r="M87" s="423">
        <f t="shared" si="65"/>
        <v>0</v>
      </c>
      <c r="N87" s="423">
        <f t="shared" si="66"/>
        <v>0</v>
      </c>
      <c r="O87" s="423">
        <f t="shared" si="67"/>
        <v>0</v>
      </c>
      <c r="P87" s="423">
        <f t="shared" si="68"/>
        <v>0</v>
      </c>
      <c r="Q87" s="423">
        <f t="shared" si="69"/>
        <v>0</v>
      </c>
      <c r="R87" s="423">
        <f t="shared" si="70"/>
        <v>0</v>
      </c>
      <c r="S87" s="423">
        <f t="shared" si="71"/>
        <v>0</v>
      </c>
      <c r="T87" s="449">
        <f t="shared" si="72"/>
        <v>0</v>
      </c>
      <c r="U87" s="449">
        <f t="shared" si="73"/>
        <v>0</v>
      </c>
      <c r="V87" s="449">
        <f t="shared" si="74"/>
        <v>0</v>
      </c>
      <c r="W87" s="449">
        <f t="shared" si="75"/>
        <v>0</v>
      </c>
      <c r="X87" s="448"/>
      <c r="Y87" s="459">
        <f t="shared" si="59"/>
        <v>0</v>
      </c>
      <c r="Z87" s="459">
        <f t="shared" si="59"/>
        <v>0</v>
      </c>
      <c r="AA87" s="459">
        <f t="shared" si="59"/>
        <v>0</v>
      </c>
      <c r="AB87" s="459">
        <f t="shared" si="77"/>
        <v>0</v>
      </c>
      <c r="AC87" s="459">
        <f t="shared" si="77"/>
        <v>0</v>
      </c>
      <c r="AD87" s="459">
        <f t="shared" si="77"/>
        <v>0</v>
      </c>
      <c r="AE87" s="459">
        <f t="shared" si="77"/>
        <v>0</v>
      </c>
      <c r="AF87" s="459">
        <f t="shared" si="77"/>
        <v>0</v>
      </c>
      <c r="AG87" s="459">
        <f t="shared" si="77"/>
        <v>0</v>
      </c>
      <c r="AH87" s="459">
        <f t="shared" si="77"/>
        <v>0</v>
      </c>
      <c r="AI87" s="459">
        <f t="shared" si="77"/>
        <v>0</v>
      </c>
      <c r="AJ87" s="459">
        <f t="shared" si="77"/>
        <v>0</v>
      </c>
      <c r="AK87" s="459">
        <f t="shared" si="77"/>
        <v>0</v>
      </c>
      <c r="AL87" s="459">
        <f t="shared" si="77"/>
        <v>0</v>
      </c>
      <c r="AM87" s="459">
        <f t="shared" si="77"/>
        <v>0</v>
      </c>
      <c r="AN87" s="459">
        <f t="shared" si="77"/>
        <v>0</v>
      </c>
      <c r="AO87" s="459">
        <f t="shared" si="77"/>
        <v>0</v>
      </c>
      <c r="AP87" s="459">
        <f t="shared" si="77"/>
        <v>0</v>
      </c>
      <c r="AQ87" s="459">
        <f t="shared" si="77"/>
        <v>0</v>
      </c>
      <c r="AR87" s="459">
        <f t="shared" si="77"/>
        <v>0</v>
      </c>
      <c r="AS87" s="459">
        <f t="shared" si="77"/>
        <v>0</v>
      </c>
      <c r="AT87" s="459">
        <f t="shared" si="77"/>
        <v>0</v>
      </c>
      <c r="AU87" s="459">
        <f t="shared" si="77"/>
        <v>0</v>
      </c>
      <c r="AV87" s="459">
        <f t="shared" si="77"/>
        <v>0</v>
      </c>
      <c r="AW87" s="459">
        <f t="shared" si="77"/>
        <v>0</v>
      </c>
      <c r="AX87" s="459">
        <f t="shared" si="77"/>
        <v>0</v>
      </c>
      <c r="AY87" s="459">
        <f t="shared" si="77"/>
        <v>0</v>
      </c>
      <c r="AZ87" s="459">
        <f t="shared" si="77"/>
        <v>0</v>
      </c>
      <c r="BA87" s="459">
        <f t="shared" si="77"/>
        <v>0</v>
      </c>
      <c r="BB87" s="459">
        <f t="shared" si="77"/>
        <v>0</v>
      </c>
      <c r="BC87" s="459">
        <f t="shared" si="77"/>
        <v>0</v>
      </c>
      <c r="BD87" s="459">
        <f t="shared" si="77"/>
        <v>0</v>
      </c>
      <c r="BE87" s="459">
        <f t="shared" si="77"/>
        <v>0</v>
      </c>
      <c r="BF87" s="459">
        <f t="shared" si="77"/>
        <v>0</v>
      </c>
      <c r="BG87" s="459">
        <f t="shared" si="77"/>
        <v>0</v>
      </c>
      <c r="BH87" s="459">
        <f t="shared" si="77"/>
        <v>0</v>
      </c>
      <c r="BI87" s="459">
        <f t="shared" si="77"/>
        <v>0</v>
      </c>
      <c r="BJ87" s="459">
        <f t="shared" si="77"/>
        <v>0</v>
      </c>
      <c r="BK87" s="459">
        <f t="shared" si="77"/>
        <v>0</v>
      </c>
      <c r="BL87" s="459">
        <f t="shared" si="77"/>
        <v>0</v>
      </c>
      <c r="BM87" s="459">
        <f t="shared" si="77"/>
        <v>0</v>
      </c>
      <c r="BN87" s="459">
        <f t="shared" si="77"/>
        <v>0</v>
      </c>
      <c r="BO87" s="459">
        <f t="shared" si="77"/>
        <v>0</v>
      </c>
      <c r="BP87" s="459">
        <f t="shared" si="77"/>
        <v>0</v>
      </c>
      <c r="BQ87" s="459">
        <f t="shared" si="54"/>
        <v>0</v>
      </c>
      <c r="BR87" s="459">
        <f t="shared" si="54"/>
        <v>0</v>
      </c>
      <c r="BS87" s="459">
        <f t="shared" si="54"/>
        <v>0</v>
      </c>
      <c r="BT87" s="459">
        <f t="shared" si="54"/>
        <v>0</v>
      </c>
      <c r="BU87" s="459">
        <f t="shared" si="54"/>
        <v>0</v>
      </c>
      <c r="BV87" s="459">
        <f t="shared" si="54"/>
        <v>0</v>
      </c>
      <c r="BW87" s="459">
        <f t="shared" si="54"/>
        <v>0</v>
      </c>
      <c r="BX87" s="459">
        <f t="shared" si="54"/>
        <v>0</v>
      </c>
      <c r="BY87" s="459">
        <f t="shared" si="54"/>
        <v>0</v>
      </c>
      <c r="BZ87" s="459">
        <f t="shared" si="54"/>
        <v>0</v>
      </c>
      <c r="CA87" s="459">
        <f t="shared" si="54"/>
        <v>0</v>
      </c>
    </row>
    <row r="88" spans="1:79" x14ac:dyDescent="0.25">
      <c r="A88" s="438">
        <v>80</v>
      </c>
      <c r="B88" s="456">
        <f t="shared" si="55"/>
        <v>0.08</v>
      </c>
      <c r="C88" s="456" t="str">
        <f t="shared" si="56"/>
        <v xml:space="preserve"> </v>
      </c>
      <c r="D88" s="438" t="str">
        <f t="shared" si="57"/>
        <v xml:space="preserve"> </v>
      </c>
      <c r="E88" s="457" t="str">
        <f t="shared" si="58"/>
        <v xml:space="preserve"> </v>
      </c>
      <c r="F88" s="458" t="s">
        <v>506</v>
      </c>
      <c r="G88" s="423" t="s">
        <v>507</v>
      </c>
      <c r="H88" s="423">
        <f t="shared" si="60"/>
        <v>0</v>
      </c>
      <c r="I88" s="423">
        <f t="shared" si="61"/>
        <v>0</v>
      </c>
      <c r="J88" s="423">
        <f t="shared" si="62"/>
        <v>0</v>
      </c>
      <c r="K88" s="423">
        <f t="shared" si="63"/>
        <v>0</v>
      </c>
      <c r="L88" s="423">
        <f t="shared" si="64"/>
        <v>0</v>
      </c>
      <c r="M88" s="423">
        <f t="shared" si="65"/>
        <v>0</v>
      </c>
      <c r="N88" s="423">
        <f t="shared" si="66"/>
        <v>0</v>
      </c>
      <c r="O88" s="423">
        <f t="shared" si="67"/>
        <v>0</v>
      </c>
      <c r="P88" s="423">
        <f t="shared" si="68"/>
        <v>0</v>
      </c>
      <c r="Q88" s="423">
        <f t="shared" si="69"/>
        <v>0</v>
      </c>
      <c r="R88" s="423">
        <f t="shared" si="70"/>
        <v>0</v>
      </c>
      <c r="S88" s="423">
        <f t="shared" si="71"/>
        <v>0</v>
      </c>
      <c r="T88" s="449">
        <f t="shared" si="72"/>
        <v>0</v>
      </c>
      <c r="U88" s="449">
        <f t="shared" si="73"/>
        <v>0</v>
      </c>
      <c r="V88" s="449">
        <f t="shared" si="74"/>
        <v>0</v>
      </c>
      <c r="W88" s="449">
        <f t="shared" si="75"/>
        <v>0</v>
      </c>
      <c r="X88" s="448"/>
      <c r="Y88" s="459">
        <f t="shared" si="59"/>
        <v>0</v>
      </c>
      <c r="Z88" s="459">
        <f t="shared" si="59"/>
        <v>0</v>
      </c>
      <c r="AA88" s="459">
        <f t="shared" si="59"/>
        <v>0</v>
      </c>
      <c r="AB88" s="459">
        <f t="shared" si="77"/>
        <v>0</v>
      </c>
      <c r="AC88" s="459">
        <f t="shared" si="77"/>
        <v>0</v>
      </c>
      <c r="AD88" s="459">
        <f t="shared" si="77"/>
        <v>0</v>
      </c>
      <c r="AE88" s="459">
        <f t="shared" si="77"/>
        <v>0</v>
      </c>
      <c r="AF88" s="459">
        <f t="shared" si="77"/>
        <v>0</v>
      </c>
      <c r="AG88" s="459">
        <f t="shared" si="77"/>
        <v>0</v>
      </c>
      <c r="AH88" s="459">
        <f t="shared" si="77"/>
        <v>0</v>
      </c>
      <c r="AI88" s="459">
        <f t="shared" si="77"/>
        <v>0</v>
      </c>
      <c r="AJ88" s="459">
        <f t="shared" si="77"/>
        <v>0</v>
      </c>
      <c r="AK88" s="459">
        <f t="shared" si="77"/>
        <v>0</v>
      </c>
      <c r="AL88" s="459">
        <f t="shared" si="77"/>
        <v>0</v>
      </c>
      <c r="AM88" s="459">
        <f t="shared" si="77"/>
        <v>0</v>
      </c>
      <c r="AN88" s="459">
        <f t="shared" si="77"/>
        <v>0</v>
      </c>
      <c r="AO88" s="459">
        <f t="shared" si="77"/>
        <v>0</v>
      </c>
      <c r="AP88" s="459">
        <f t="shared" si="77"/>
        <v>0</v>
      </c>
      <c r="AQ88" s="459">
        <f t="shared" si="77"/>
        <v>0</v>
      </c>
      <c r="AR88" s="459">
        <f t="shared" si="77"/>
        <v>0</v>
      </c>
      <c r="AS88" s="459">
        <f t="shared" si="77"/>
        <v>0</v>
      </c>
      <c r="AT88" s="459">
        <f t="shared" si="77"/>
        <v>0</v>
      </c>
      <c r="AU88" s="459">
        <f t="shared" si="77"/>
        <v>0</v>
      </c>
      <c r="AV88" s="459">
        <f t="shared" si="77"/>
        <v>0</v>
      </c>
      <c r="AW88" s="459">
        <f t="shared" si="77"/>
        <v>0</v>
      </c>
      <c r="AX88" s="459">
        <f t="shared" si="77"/>
        <v>0</v>
      </c>
      <c r="AY88" s="459">
        <f t="shared" si="77"/>
        <v>0</v>
      </c>
      <c r="AZ88" s="459">
        <f t="shared" si="77"/>
        <v>0</v>
      </c>
      <c r="BA88" s="459">
        <f t="shared" si="77"/>
        <v>0</v>
      </c>
      <c r="BB88" s="459">
        <f t="shared" si="77"/>
        <v>0</v>
      </c>
      <c r="BC88" s="459">
        <f t="shared" si="77"/>
        <v>0</v>
      </c>
      <c r="BD88" s="459">
        <f t="shared" si="77"/>
        <v>0</v>
      </c>
      <c r="BE88" s="459">
        <f t="shared" si="77"/>
        <v>0</v>
      </c>
      <c r="BF88" s="459">
        <f t="shared" si="77"/>
        <v>0</v>
      </c>
      <c r="BG88" s="459">
        <f t="shared" si="77"/>
        <v>0</v>
      </c>
      <c r="BH88" s="459">
        <f t="shared" si="77"/>
        <v>0</v>
      </c>
      <c r="BI88" s="459">
        <f t="shared" si="77"/>
        <v>0</v>
      </c>
      <c r="BJ88" s="459">
        <f t="shared" si="77"/>
        <v>0</v>
      </c>
      <c r="BK88" s="459">
        <f t="shared" si="77"/>
        <v>0</v>
      </c>
      <c r="BL88" s="459">
        <f t="shared" si="77"/>
        <v>0</v>
      </c>
      <c r="BM88" s="459">
        <f t="shared" si="77"/>
        <v>0</v>
      </c>
      <c r="BN88" s="459">
        <f t="shared" si="77"/>
        <v>0</v>
      </c>
      <c r="BO88" s="459">
        <f t="shared" si="77"/>
        <v>0</v>
      </c>
      <c r="BP88" s="459">
        <f t="shared" si="77"/>
        <v>0</v>
      </c>
      <c r="BQ88" s="459">
        <f t="shared" si="54"/>
        <v>0</v>
      </c>
      <c r="BR88" s="459">
        <f t="shared" si="54"/>
        <v>0</v>
      </c>
      <c r="BS88" s="459">
        <f t="shared" si="54"/>
        <v>0</v>
      </c>
      <c r="BT88" s="459">
        <f t="shared" si="54"/>
        <v>0</v>
      </c>
      <c r="BU88" s="459">
        <f t="shared" si="54"/>
        <v>0</v>
      </c>
      <c r="BV88" s="459">
        <f t="shared" si="54"/>
        <v>0</v>
      </c>
      <c r="BW88" s="459">
        <f t="shared" si="54"/>
        <v>0</v>
      </c>
      <c r="BX88" s="459">
        <f t="shared" si="54"/>
        <v>0</v>
      </c>
      <c r="BY88" s="459">
        <f t="shared" si="54"/>
        <v>0</v>
      </c>
      <c r="BZ88" s="459">
        <f t="shared" si="54"/>
        <v>0</v>
      </c>
      <c r="CA88" s="459">
        <f t="shared" si="54"/>
        <v>0</v>
      </c>
    </row>
    <row r="89" spans="1:79" x14ac:dyDescent="0.25">
      <c r="A89" s="438">
        <v>81</v>
      </c>
      <c r="B89" s="456">
        <f t="shared" si="55"/>
        <v>8.1000000000000003E-2</v>
      </c>
      <c r="C89" s="456" t="str">
        <f t="shared" si="56"/>
        <v xml:space="preserve"> </v>
      </c>
      <c r="D89" s="438" t="str">
        <f t="shared" si="57"/>
        <v xml:space="preserve"> </v>
      </c>
      <c r="E89" s="457" t="str">
        <f t="shared" si="58"/>
        <v xml:space="preserve"> </v>
      </c>
      <c r="F89" s="458" t="s">
        <v>508</v>
      </c>
      <c r="G89" s="423" t="s">
        <v>509</v>
      </c>
      <c r="H89" s="423">
        <f t="shared" si="60"/>
        <v>0</v>
      </c>
      <c r="I89" s="423">
        <f t="shared" si="61"/>
        <v>0</v>
      </c>
      <c r="J89" s="423">
        <f t="shared" si="62"/>
        <v>0</v>
      </c>
      <c r="K89" s="423">
        <f t="shared" si="63"/>
        <v>0</v>
      </c>
      <c r="L89" s="423">
        <f t="shared" si="64"/>
        <v>0</v>
      </c>
      <c r="M89" s="423">
        <f t="shared" si="65"/>
        <v>0</v>
      </c>
      <c r="N89" s="423">
        <f t="shared" si="66"/>
        <v>0</v>
      </c>
      <c r="O89" s="423">
        <f t="shared" si="67"/>
        <v>0</v>
      </c>
      <c r="P89" s="423">
        <f t="shared" si="68"/>
        <v>0</v>
      </c>
      <c r="Q89" s="423">
        <f t="shared" si="69"/>
        <v>0</v>
      </c>
      <c r="R89" s="423">
        <f t="shared" si="70"/>
        <v>0</v>
      </c>
      <c r="S89" s="423">
        <f t="shared" si="71"/>
        <v>0</v>
      </c>
      <c r="T89" s="449">
        <f t="shared" si="72"/>
        <v>0</v>
      </c>
      <c r="U89" s="449">
        <f t="shared" si="73"/>
        <v>0</v>
      </c>
      <c r="V89" s="449">
        <f t="shared" si="74"/>
        <v>0</v>
      </c>
      <c r="W89" s="449">
        <f t="shared" si="75"/>
        <v>0</v>
      </c>
      <c r="X89" s="448"/>
      <c r="Y89" s="459">
        <f t="shared" si="59"/>
        <v>0</v>
      </c>
      <c r="Z89" s="459">
        <f t="shared" si="59"/>
        <v>0</v>
      </c>
      <c r="AA89" s="459">
        <f t="shared" si="59"/>
        <v>0</v>
      </c>
      <c r="AB89" s="459">
        <f t="shared" si="77"/>
        <v>0</v>
      </c>
      <c r="AC89" s="459">
        <f t="shared" si="77"/>
        <v>0</v>
      </c>
      <c r="AD89" s="459">
        <f t="shared" si="77"/>
        <v>0</v>
      </c>
      <c r="AE89" s="459">
        <f t="shared" si="77"/>
        <v>0</v>
      </c>
      <c r="AF89" s="459">
        <f t="shared" si="77"/>
        <v>0</v>
      </c>
      <c r="AG89" s="459">
        <f t="shared" si="77"/>
        <v>0</v>
      </c>
      <c r="AH89" s="459">
        <f t="shared" si="77"/>
        <v>0</v>
      </c>
      <c r="AI89" s="459">
        <f t="shared" si="77"/>
        <v>0</v>
      </c>
      <c r="AJ89" s="459">
        <f t="shared" si="77"/>
        <v>0</v>
      </c>
      <c r="AK89" s="459">
        <f t="shared" si="77"/>
        <v>0</v>
      </c>
      <c r="AL89" s="459">
        <f t="shared" si="77"/>
        <v>0</v>
      </c>
      <c r="AM89" s="459">
        <f t="shared" si="77"/>
        <v>0</v>
      </c>
      <c r="AN89" s="459">
        <f t="shared" si="77"/>
        <v>0</v>
      </c>
      <c r="AO89" s="459">
        <f t="shared" si="77"/>
        <v>0</v>
      </c>
      <c r="AP89" s="459">
        <f t="shared" si="77"/>
        <v>0</v>
      </c>
      <c r="AQ89" s="459">
        <f t="shared" si="77"/>
        <v>0</v>
      </c>
      <c r="AR89" s="459">
        <f t="shared" si="77"/>
        <v>0</v>
      </c>
      <c r="AS89" s="459">
        <f t="shared" si="77"/>
        <v>0</v>
      </c>
      <c r="AT89" s="459">
        <f t="shared" si="77"/>
        <v>0</v>
      </c>
      <c r="AU89" s="459">
        <f t="shared" si="77"/>
        <v>0</v>
      </c>
      <c r="AV89" s="459">
        <f t="shared" si="77"/>
        <v>0</v>
      </c>
      <c r="AW89" s="459">
        <f t="shared" si="77"/>
        <v>0</v>
      </c>
      <c r="AX89" s="459">
        <f t="shared" si="77"/>
        <v>0</v>
      </c>
      <c r="AY89" s="459">
        <f t="shared" si="77"/>
        <v>0</v>
      </c>
      <c r="AZ89" s="459">
        <f t="shared" si="77"/>
        <v>0</v>
      </c>
      <c r="BA89" s="459">
        <f t="shared" si="77"/>
        <v>0</v>
      </c>
      <c r="BB89" s="459">
        <f t="shared" si="77"/>
        <v>0</v>
      </c>
      <c r="BC89" s="459">
        <f t="shared" si="77"/>
        <v>0</v>
      </c>
      <c r="BD89" s="459">
        <f t="shared" si="77"/>
        <v>0</v>
      </c>
      <c r="BE89" s="459">
        <f t="shared" si="77"/>
        <v>0</v>
      </c>
      <c r="BF89" s="459">
        <f t="shared" si="77"/>
        <v>0</v>
      </c>
      <c r="BG89" s="459">
        <f t="shared" si="77"/>
        <v>0</v>
      </c>
      <c r="BH89" s="459">
        <f t="shared" si="77"/>
        <v>0</v>
      </c>
      <c r="BI89" s="459">
        <f t="shared" si="77"/>
        <v>0</v>
      </c>
      <c r="BJ89" s="459">
        <f t="shared" si="77"/>
        <v>0</v>
      </c>
      <c r="BK89" s="459">
        <f t="shared" si="77"/>
        <v>0</v>
      </c>
      <c r="BL89" s="459">
        <f t="shared" si="77"/>
        <v>0</v>
      </c>
      <c r="BM89" s="459">
        <f t="shared" si="77"/>
        <v>0</v>
      </c>
      <c r="BN89" s="459">
        <f t="shared" si="77"/>
        <v>0</v>
      </c>
      <c r="BO89" s="459">
        <f t="shared" si="77"/>
        <v>0</v>
      </c>
      <c r="BP89" s="459">
        <f t="shared" si="77"/>
        <v>0</v>
      </c>
      <c r="BQ89" s="459">
        <f t="shared" ref="BQ89:CA104" si="78">COUNTIF(BQ$2:BQ$6,$G89)</f>
        <v>0</v>
      </c>
      <c r="BR89" s="459">
        <f t="shared" si="78"/>
        <v>0</v>
      </c>
      <c r="BS89" s="459">
        <f t="shared" si="78"/>
        <v>0</v>
      </c>
      <c r="BT89" s="459">
        <f t="shared" si="78"/>
        <v>0</v>
      </c>
      <c r="BU89" s="459">
        <f t="shared" si="78"/>
        <v>0</v>
      </c>
      <c r="BV89" s="459">
        <f t="shared" si="78"/>
        <v>0</v>
      </c>
      <c r="BW89" s="459">
        <f t="shared" si="78"/>
        <v>0</v>
      </c>
      <c r="BX89" s="459">
        <f t="shared" si="78"/>
        <v>0</v>
      </c>
      <c r="BY89" s="459">
        <f t="shared" si="78"/>
        <v>0</v>
      </c>
      <c r="BZ89" s="459">
        <f t="shared" si="78"/>
        <v>0</v>
      </c>
      <c r="CA89" s="459">
        <f t="shared" si="78"/>
        <v>0</v>
      </c>
    </row>
    <row r="90" spans="1:79" x14ac:dyDescent="0.25">
      <c r="A90" s="438">
        <v>82</v>
      </c>
      <c r="B90" s="456">
        <f t="shared" si="55"/>
        <v>8.2000000000000003E-2</v>
      </c>
      <c r="C90" s="456" t="str">
        <f t="shared" si="56"/>
        <v xml:space="preserve"> </v>
      </c>
      <c r="D90" s="438" t="str">
        <f t="shared" si="57"/>
        <v xml:space="preserve"> </v>
      </c>
      <c r="E90" s="457" t="str">
        <f t="shared" si="58"/>
        <v xml:space="preserve"> </v>
      </c>
      <c r="F90" s="458" t="s">
        <v>510</v>
      </c>
      <c r="G90" s="423" t="s">
        <v>511</v>
      </c>
      <c r="H90" s="423">
        <f t="shared" si="60"/>
        <v>0</v>
      </c>
      <c r="I90" s="423">
        <f t="shared" si="61"/>
        <v>0</v>
      </c>
      <c r="J90" s="423">
        <f t="shared" si="62"/>
        <v>0</v>
      </c>
      <c r="K90" s="423">
        <f t="shared" si="63"/>
        <v>0</v>
      </c>
      <c r="L90" s="423">
        <f t="shared" si="64"/>
        <v>0</v>
      </c>
      <c r="M90" s="423">
        <f t="shared" si="65"/>
        <v>0</v>
      </c>
      <c r="N90" s="423">
        <f t="shared" si="66"/>
        <v>0</v>
      </c>
      <c r="O90" s="423">
        <f t="shared" si="67"/>
        <v>0</v>
      </c>
      <c r="P90" s="423">
        <f t="shared" si="68"/>
        <v>0</v>
      </c>
      <c r="Q90" s="423">
        <f t="shared" si="69"/>
        <v>0</v>
      </c>
      <c r="R90" s="423">
        <f t="shared" si="70"/>
        <v>0</v>
      </c>
      <c r="S90" s="423">
        <f t="shared" si="71"/>
        <v>0</v>
      </c>
      <c r="T90" s="449">
        <f t="shared" si="72"/>
        <v>0</v>
      </c>
      <c r="U90" s="449">
        <f t="shared" si="73"/>
        <v>0</v>
      </c>
      <c r="V90" s="449">
        <f t="shared" si="74"/>
        <v>0</v>
      </c>
      <c r="W90" s="449">
        <f t="shared" si="75"/>
        <v>0</v>
      </c>
      <c r="X90" s="448"/>
      <c r="Y90" s="459">
        <f t="shared" si="59"/>
        <v>0</v>
      </c>
      <c r="Z90" s="459">
        <f t="shared" si="59"/>
        <v>0</v>
      </c>
      <c r="AA90" s="459">
        <f t="shared" si="59"/>
        <v>0</v>
      </c>
      <c r="AB90" s="459">
        <f t="shared" si="77"/>
        <v>0</v>
      </c>
      <c r="AC90" s="459">
        <f t="shared" si="77"/>
        <v>0</v>
      </c>
      <c r="AD90" s="459">
        <f t="shared" si="77"/>
        <v>0</v>
      </c>
      <c r="AE90" s="459">
        <f t="shared" si="77"/>
        <v>0</v>
      </c>
      <c r="AF90" s="459">
        <f t="shared" si="77"/>
        <v>0</v>
      </c>
      <c r="AG90" s="459">
        <f t="shared" si="77"/>
        <v>0</v>
      </c>
      <c r="AH90" s="459">
        <f t="shared" si="77"/>
        <v>0</v>
      </c>
      <c r="AI90" s="459">
        <f t="shared" si="77"/>
        <v>0</v>
      </c>
      <c r="AJ90" s="459">
        <f t="shared" si="77"/>
        <v>0</v>
      </c>
      <c r="AK90" s="459">
        <f t="shared" si="77"/>
        <v>0</v>
      </c>
      <c r="AL90" s="459">
        <f t="shared" si="77"/>
        <v>0</v>
      </c>
      <c r="AM90" s="459">
        <f t="shared" si="77"/>
        <v>0</v>
      </c>
      <c r="AN90" s="459">
        <f t="shared" si="77"/>
        <v>0</v>
      </c>
      <c r="AO90" s="459">
        <f t="shared" si="77"/>
        <v>0</v>
      </c>
      <c r="AP90" s="459">
        <f t="shared" si="77"/>
        <v>0</v>
      </c>
      <c r="AQ90" s="459">
        <f t="shared" si="77"/>
        <v>0</v>
      </c>
      <c r="AR90" s="459">
        <f t="shared" si="77"/>
        <v>0</v>
      </c>
      <c r="AS90" s="459">
        <f t="shared" si="77"/>
        <v>0</v>
      </c>
      <c r="AT90" s="459">
        <f t="shared" si="77"/>
        <v>0</v>
      </c>
      <c r="AU90" s="459">
        <f t="shared" si="77"/>
        <v>0</v>
      </c>
      <c r="AV90" s="459">
        <f t="shared" si="77"/>
        <v>0</v>
      </c>
      <c r="AW90" s="459">
        <f t="shared" si="77"/>
        <v>0</v>
      </c>
      <c r="AX90" s="459">
        <f t="shared" si="77"/>
        <v>0</v>
      </c>
      <c r="AY90" s="459">
        <f t="shared" si="77"/>
        <v>0</v>
      </c>
      <c r="AZ90" s="459">
        <f t="shared" si="77"/>
        <v>0</v>
      </c>
      <c r="BA90" s="459">
        <f t="shared" si="77"/>
        <v>0</v>
      </c>
      <c r="BB90" s="459">
        <f t="shared" si="77"/>
        <v>0</v>
      </c>
      <c r="BC90" s="459">
        <f t="shared" si="77"/>
        <v>0</v>
      </c>
      <c r="BD90" s="459">
        <f t="shared" si="77"/>
        <v>0</v>
      </c>
      <c r="BE90" s="459">
        <f t="shared" si="77"/>
        <v>0</v>
      </c>
      <c r="BF90" s="459">
        <f t="shared" si="77"/>
        <v>0</v>
      </c>
      <c r="BG90" s="459">
        <f t="shared" si="77"/>
        <v>0</v>
      </c>
      <c r="BH90" s="459">
        <f t="shared" si="77"/>
        <v>0</v>
      </c>
      <c r="BI90" s="459">
        <f t="shared" ref="AB90:BP97" si="79">COUNTIF(BI$2:BI$6,$G90)</f>
        <v>0</v>
      </c>
      <c r="BJ90" s="459">
        <f t="shared" si="79"/>
        <v>0</v>
      </c>
      <c r="BK90" s="459">
        <f t="shared" si="79"/>
        <v>0</v>
      </c>
      <c r="BL90" s="459">
        <f t="shared" si="79"/>
        <v>0</v>
      </c>
      <c r="BM90" s="459">
        <f t="shared" si="79"/>
        <v>0</v>
      </c>
      <c r="BN90" s="459">
        <f t="shared" si="79"/>
        <v>0</v>
      </c>
      <c r="BO90" s="459">
        <f t="shared" si="79"/>
        <v>0</v>
      </c>
      <c r="BP90" s="459">
        <f t="shared" si="79"/>
        <v>0</v>
      </c>
      <c r="BQ90" s="459">
        <f t="shared" si="78"/>
        <v>0</v>
      </c>
      <c r="BR90" s="459">
        <f t="shared" si="78"/>
        <v>0</v>
      </c>
      <c r="BS90" s="459">
        <f t="shared" si="78"/>
        <v>0</v>
      </c>
      <c r="BT90" s="459">
        <f t="shared" si="78"/>
        <v>0</v>
      </c>
      <c r="BU90" s="459">
        <f t="shared" si="78"/>
        <v>0</v>
      </c>
      <c r="BV90" s="459">
        <f t="shared" si="78"/>
        <v>0</v>
      </c>
      <c r="BW90" s="459">
        <f t="shared" si="78"/>
        <v>0</v>
      </c>
      <c r="BX90" s="459">
        <f t="shared" si="78"/>
        <v>0</v>
      </c>
      <c r="BY90" s="459">
        <f t="shared" si="78"/>
        <v>0</v>
      </c>
      <c r="BZ90" s="459">
        <f t="shared" si="78"/>
        <v>0</v>
      </c>
      <c r="CA90" s="459">
        <f t="shared" si="78"/>
        <v>0</v>
      </c>
    </row>
    <row r="91" spans="1:79" x14ac:dyDescent="0.25">
      <c r="A91" s="438">
        <v>83</v>
      </c>
      <c r="B91" s="456">
        <f t="shared" si="55"/>
        <v>8.3000000000000004E-2</v>
      </c>
      <c r="C91" s="456" t="str">
        <f t="shared" si="56"/>
        <v xml:space="preserve"> </v>
      </c>
      <c r="D91" s="438" t="str">
        <f t="shared" si="57"/>
        <v xml:space="preserve"> </v>
      </c>
      <c r="E91" s="457" t="str">
        <f t="shared" si="58"/>
        <v xml:space="preserve"> </v>
      </c>
      <c r="F91" s="458" t="s">
        <v>512</v>
      </c>
      <c r="G91" s="423" t="s">
        <v>513</v>
      </c>
      <c r="H91" s="423">
        <f t="shared" si="60"/>
        <v>0</v>
      </c>
      <c r="I91" s="423">
        <f t="shared" si="61"/>
        <v>0</v>
      </c>
      <c r="J91" s="423">
        <f t="shared" si="62"/>
        <v>0</v>
      </c>
      <c r="K91" s="423">
        <f t="shared" si="63"/>
        <v>0</v>
      </c>
      <c r="L91" s="423">
        <f t="shared" si="64"/>
        <v>0</v>
      </c>
      <c r="M91" s="423">
        <f t="shared" si="65"/>
        <v>0</v>
      </c>
      <c r="N91" s="423">
        <f t="shared" si="66"/>
        <v>0</v>
      </c>
      <c r="O91" s="423">
        <f t="shared" si="67"/>
        <v>0</v>
      </c>
      <c r="P91" s="423">
        <f t="shared" si="68"/>
        <v>0</v>
      </c>
      <c r="Q91" s="423">
        <f t="shared" si="69"/>
        <v>0</v>
      </c>
      <c r="R91" s="423">
        <f t="shared" si="70"/>
        <v>0</v>
      </c>
      <c r="S91" s="423">
        <f t="shared" si="71"/>
        <v>0</v>
      </c>
      <c r="T91" s="449">
        <f t="shared" si="72"/>
        <v>0</v>
      </c>
      <c r="U91" s="449">
        <f t="shared" si="73"/>
        <v>0</v>
      </c>
      <c r="V91" s="449">
        <f t="shared" si="74"/>
        <v>0</v>
      </c>
      <c r="W91" s="449">
        <f t="shared" si="75"/>
        <v>0</v>
      </c>
      <c r="X91" s="448"/>
      <c r="Y91" s="459">
        <f t="shared" si="59"/>
        <v>0</v>
      </c>
      <c r="Z91" s="459">
        <f t="shared" si="59"/>
        <v>0</v>
      </c>
      <c r="AA91" s="459">
        <f t="shared" si="59"/>
        <v>0</v>
      </c>
      <c r="AB91" s="459">
        <f t="shared" si="79"/>
        <v>0</v>
      </c>
      <c r="AC91" s="459">
        <f t="shared" si="79"/>
        <v>0</v>
      </c>
      <c r="AD91" s="459">
        <f t="shared" si="79"/>
        <v>0</v>
      </c>
      <c r="AE91" s="459">
        <f t="shared" si="79"/>
        <v>0</v>
      </c>
      <c r="AF91" s="459">
        <f t="shared" si="79"/>
        <v>0</v>
      </c>
      <c r="AG91" s="459">
        <f t="shared" si="79"/>
        <v>0</v>
      </c>
      <c r="AH91" s="459">
        <f t="shared" si="79"/>
        <v>0</v>
      </c>
      <c r="AI91" s="459">
        <f t="shared" si="79"/>
        <v>0</v>
      </c>
      <c r="AJ91" s="459">
        <f t="shared" si="79"/>
        <v>0</v>
      </c>
      <c r="AK91" s="459">
        <f t="shared" si="79"/>
        <v>0</v>
      </c>
      <c r="AL91" s="459">
        <f t="shared" si="79"/>
        <v>0</v>
      </c>
      <c r="AM91" s="459">
        <f t="shared" si="79"/>
        <v>0</v>
      </c>
      <c r="AN91" s="459">
        <f t="shared" si="79"/>
        <v>0</v>
      </c>
      <c r="AO91" s="459">
        <f t="shared" si="79"/>
        <v>0</v>
      </c>
      <c r="AP91" s="459">
        <f t="shared" si="79"/>
        <v>0</v>
      </c>
      <c r="AQ91" s="459">
        <f t="shared" si="79"/>
        <v>0</v>
      </c>
      <c r="AR91" s="459">
        <f t="shared" si="79"/>
        <v>0</v>
      </c>
      <c r="AS91" s="459">
        <f t="shared" si="79"/>
        <v>0</v>
      </c>
      <c r="AT91" s="459">
        <f t="shared" si="79"/>
        <v>0</v>
      </c>
      <c r="AU91" s="459">
        <f t="shared" si="79"/>
        <v>0</v>
      </c>
      <c r="AV91" s="459">
        <f t="shared" si="79"/>
        <v>0</v>
      </c>
      <c r="AW91" s="459">
        <f t="shared" si="79"/>
        <v>0</v>
      </c>
      <c r="AX91" s="459">
        <f t="shared" si="79"/>
        <v>0</v>
      </c>
      <c r="AY91" s="459">
        <f t="shared" si="79"/>
        <v>0</v>
      </c>
      <c r="AZ91" s="459">
        <f t="shared" si="79"/>
        <v>0</v>
      </c>
      <c r="BA91" s="459">
        <f t="shared" si="79"/>
        <v>0</v>
      </c>
      <c r="BB91" s="459">
        <f t="shared" si="79"/>
        <v>0</v>
      </c>
      <c r="BC91" s="459">
        <f t="shared" si="79"/>
        <v>0</v>
      </c>
      <c r="BD91" s="459">
        <f t="shared" si="79"/>
        <v>0</v>
      </c>
      <c r="BE91" s="459">
        <f t="shared" si="79"/>
        <v>0</v>
      </c>
      <c r="BF91" s="459">
        <f t="shared" si="79"/>
        <v>0</v>
      </c>
      <c r="BG91" s="459">
        <f t="shared" si="79"/>
        <v>0</v>
      </c>
      <c r="BH91" s="459">
        <f t="shared" si="79"/>
        <v>0</v>
      </c>
      <c r="BI91" s="459">
        <f t="shared" si="79"/>
        <v>0</v>
      </c>
      <c r="BJ91" s="459">
        <f t="shared" si="79"/>
        <v>0</v>
      </c>
      <c r="BK91" s="459">
        <f t="shared" si="79"/>
        <v>0</v>
      </c>
      <c r="BL91" s="459">
        <f t="shared" si="79"/>
        <v>0</v>
      </c>
      <c r="BM91" s="459">
        <f t="shared" si="79"/>
        <v>0</v>
      </c>
      <c r="BN91" s="459">
        <f t="shared" si="79"/>
        <v>0</v>
      </c>
      <c r="BO91" s="459">
        <f t="shared" si="79"/>
        <v>0</v>
      </c>
      <c r="BP91" s="459">
        <f t="shared" si="79"/>
        <v>0</v>
      </c>
      <c r="BQ91" s="459">
        <f t="shared" si="78"/>
        <v>0</v>
      </c>
      <c r="BR91" s="459">
        <f t="shared" si="78"/>
        <v>0</v>
      </c>
      <c r="BS91" s="459">
        <f t="shared" si="78"/>
        <v>0</v>
      </c>
      <c r="BT91" s="459">
        <f t="shared" si="78"/>
        <v>0</v>
      </c>
      <c r="BU91" s="459">
        <f t="shared" si="78"/>
        <v>0</v>
      </c>
      <c r="BV91" s="459">
        <f t="shared" si="78"/>
        <v>0</v>
      </c>
      <c r="BW91" s="459">
        <f t="shared" si="78"/>
        <v>0</v>
      </c>
      <c r="BX91" s="459">
        <f t="shared" si="78"/>
        <v>0</v>
      </c>
      <c r="BY91" s="459">
        <f t="shared" si="78"/>
        <v>0</v>
      </c>
      <c r="BZ91" s="459">
        <f t="shared" si="78"/>
        <v>0</v>
      </c>
      <c r="CA91" s="459">
        <f t="shared" si="78"/>
        <v>0</v>
      </c>
    </row>
    <row r="92" spans="1:79" x14ac:dyDescent="0.25">
      <c r="A92" s="438">
        <v>84</v>
      </c>
      <c r="B92" s="456">
        <f t="shared" si="55"/>
        <v>8.4000000000000005E-2</v>
      </c>
      <c r="C92" s="456" t="str">
        <f t="shared" si="56"/>
        <v xml:space="preserve"> </v>
      </c>
      <c r="D92" s="438" t="str">
        <f t="shared" si="57"/>
        <v xml:space="preserve"> </v>
      </c>
      <c r="E92" s="457" t="str">
        <f t="shared" si="58"/>
        <v xml:space="preserve"> </v>
      </c>
      <c r="F92" s="458" t="s">
        <v>333</v>
      </c>
      <c r="G92" s="423" t="s">
        <v>332</v>
      </c>
      <c r="H92" s="423">
        <f t="shared" si="60"/>
        <v>0</v>
      </c>
      <c r="I92" s="423">
        <f t="shared" si="61"/>
        <v>0</v>
      </c>
      <c r="J92" s="423">
        <f t="shared" si="62"/>
        <v>0</v>
      </c>
      <c r="K92" s="423">
        <f t="shared" si="63"/>
        <v>0</v>
      </c>
      <c r="L92" s="423">
        <f t="shared" si="64"/>
        <v>0</v>
      </c>
      <c r="M92" s="423">
        <f t="shared" si="65"/>
        <v>0</v>
      </c>
      <c r="N92" s="423">
        <f t="shared" si="66"/>
        <v>0</v>
      </c>
      <c r="O92" s="423">
        <f t="shared" si="67"/>
        <v>0</v>
      </c>
      <c r="P92" s="423">
        <f t="shared" si="68"/>
        <v>0</v>
      </c>
      <c r="Q92" s="423">
        <f t="shared" si="69"/>
        <v>0</v>
      </c>
      <c r="R92" s="423">
        <f t="shared" si="70"/>
        <v>0</v>
      </c>
      <c r="S92" s="423">
        <f t="shared" si="71"/>
        <v>0</v>
      </c>
      <c r="T92" s="449">
        <f t="shared" si="72"/>
        <v>0</v>
      </c>
      <c r="U92" s="449">
        <f t="shared" si="73"/>
        <v>0</v>
      </c>
      <c r="V92" s="449">
        <f t="shared" si="74"/>
        <v>0</v>
      </c>
      <c r="W92" s="449">
        <f t="shared" si="75"/>
        <v>0</v>
      </c>
      <c r="X92" s="448"/>
      <c r="Y92" s="459">
        <f t="shared" si="59"/>
        <v>0</v>
      </c>
      <c r="Z92" s="459">
        <f t="shared" si="59"/>
        <v>0</v>
      </c>
      <c r="AA92" s="459">
        <f t="shared" si="59"/>
        <v>0</v>
      </c>
      <c r="AB92" s="459">
        <f t="shared" si="79"/>
        <v>0</v>
      </c>
      <c r="AC92" s="459">
        <f t="shared" si="79"/>
        <v>0</v>
      </c>
      <c r="AD92" s="459">
        <f t="shared" si="79"/>
        <v>0</v>
      </c>
      <c r="AE92" s="459">
        <f t="shared" si="79"/>
        <v>0</v>
      </c>
      <c r="AF92" s="459">
        <f t="shared" si="79"/>
        <v>0</v>
      </c>
      <c r="AG92" s="459">
        <f t="shared" si="79"/>
        <v>0</v>
      </c>
      <c r="AH92" s="459">
        <f t="shared" si="79"/>
        <v>0</v>
      </c>
      <c r="AI92" s="459">
        <f t="shared" si="79"/>
        <v>0</v>
      </c>
      <c r="AJ92" s="459">
        <f t="shared" si="79"/>
        <v>0</v>
      </c>
      <c r="AK92" s="459">
        <f t="shared" si="79"/>
        <v>0</v>
      </c>
      <c r="AL92" s="459">
        <f t="shared" si="79"/>
        <v>0</v>
      </c>
      <c r="AM92" s="459">
        <f t="shared" si="79"/>
        <v>0</v>
      </c>
      <c r="AN92" s="459">
        <f t="shared" si="79"/>
        <v>0</v>
      </c>
      <c r="AO92" s="459">
        <f t="shared" si="79"/>
        <v>0</v>
      </c>
      <c r="AP92" s="459">
        <f t="shared" si="79"/>
        <v>0</v>
      </c>
      <c r="AQ92" s="459">
        <f t="shared" si="79"/>
        <v>0</v>
      </c>
      <c r="AR92" s="459">
        <f t="shared" si="79"/>
        <v>0</v>
      </c>
      <c r="AS92" s="459">
        <f t="shared" si="79"/>
        <v>0</v>
      </c>
      <c r="AT92" s="459">
        <f t="shared" si="79"/>
        <v>0</v>
      </c>
      <c r="AU92" s="459">
        <f t="shared" si="79"/>
        <v>0</v>
      </c>
      <c r="AV92" s="459">
        <f t="shared" si="79"/>
        <v>0</v>
      </c>
      <c r="AW92" s="459">
        <f t="shared" si="79"/>
        <v>0</v>
      </c>
      <c r="AX92" s="459">
        <f t="shared" si="79"/>
        <v>0</v>
      </c>
      <c r="AY92" s="459">
        <f t="shared" si="79"/>
        <v>0</v>
      </c>
      <c r="AZ92" s="459">
        <f t="shared" si="79"/>
        <v>0</v>
      </c>
      <c r="BA92" s="459">
        <f t="shared" si="79"/>
        <v>0</v>
      </c>
      <c r="BB92" s="459">
        <f t="shared" si="79"/>
        <v>0</v>
      </c>
      <c r="BC92" s="459">
        <f t="shared" si="79"/>
        <v>0</v>
      </c>
      <c r="BD92" s="459">
        <f t="shared" si="79"/>
        <v>0</v>
      </c>
      <c r="BE92" s="459">
        <f t="shared" si="79"/>
        <v>0</v>
      </c>
      <c r="BF92" s="459">
        <f t="shared" si="79"/>
        <v>0</v>
      </c>
      <c r="BG92" s="459">
        <f t="shared" si="79"/>
        <v>0</v>
      </c>
      <c r="BH92" s="459">
        <f t="shared" si="79"/>
        <v>0</v>
      </c>
      <c r="BI92" s="459">
        <f t="shared" si="79"/>
        <v>0</v>
      </c>
      <c r="BJ92" s="459">
        <f t="shared" si="79"/>
        <v>0</v>
      </c>
      <c r="BK92" s="459">
        <f t="shared" si="79"/>
        <v>0</v>
      </c>
      <c r="BL92" s="459">
        <f t="shared" si="79"/>
        <v>0</v>
      </c>
      <c r="BM92" s="459">
        <f t="shared" si="79"/>
        <v>0</v>
      </c>
      <c r="BN92" s="459">
        <f t="shared" si="79"/>
        <v>0</v>
      </c>
      <c r="BO92" s="459">
        <f t="shared" si="79"/>
        <v>0</v>
      </c>
      <c r="BP92" s="459">
        <f t="shared" si="79"/>
        <v>0</v>
      </c>
      <c r="BQ92" s="459">
        <f t="shared" si="78"/>
        <v>0</v>
      </c>
      <c r="BR92" s="459">
        <f t="shared" si="78"/>
        <v>0</v>
      </c>
      <c r="BS92" s="459">
        <f t="shared" si="78"/>
        <v>0</v>
      </c>
      <c r="BT92" s="459">
        <f t="shared" si="78"/>
        <v>0</v>
      </c>
      <c r="BU92" s="459">
        <f t="shared" si="78"/>
        <v>0</v>
      </c>
      <c r="BV92" s="459">
        <f t="shared" si="78"/>
        <v>0</v>
      </c>
      <c r="BW92" s="459">
        <f t="shared" si="78"/>
        <v>0</v>
      </c>
      <c r="BX92" s="459">
        <f t="shared" si="78"/>
        <v>0</v>
      </c>
      <c r="BY92" s="459">
        <f t="shared" si="78"/>
        <v>0</v>
      </c>
      <c r="BZ92" s="459">
        <f t="shared" si="78"/>
        <v>0</v>
      </c>
      <c r="CA92" s="459">
        <f t="shared" si="78"/>
        <v>0</v>
      </c>
    </row>
    <row r="93" spans="1:79" x14ac:dyDescent="0.25">
      <c r="A93" s="438">
        <v>85</v>
      </c>
      <c r="B93" s="456">
        <f t="shared" si="55"/>
        <v>8.5000000000000006E-2</v>
      </c>
      <c r="C93" s="456" t="str">
        <f t="shared" si="56"/>
        <v xml:space="preserve"> </v>
      </c>
      <c r="D93" s="438" t="str">
        <f t="shared" si="57"/>
        <v xml:space="preserve"> </v>
      </c>
      <c r="E93" s="457" t="str">
        <f t="shared" si="58"/>
        <v xml:space="preserve"> </v>
      </c>
      <c r="F93" s="458" t="s">
        <v>514</v>
      </c>
      <c r="G93" s="423" t="s">
        <v>515</v>
      </c>
      <c r="H93" s="423">
        <f t="shared" si="60"/>
        <v>0</v>
      </c>
      <c r="I93" s="423">
        <f t="shared" si="61"/>
        <v>0</v>
      </c>
      <c r="J93" s="423">
        <f t="shared" si="62"/>
        <v>0</v>
      </c>
      <c r="K93" s="423">
        <f t="shared" si="63"/>
        <v>0</v>
      </c>
      <c r="L93" s="423">
        <f t="shared" si="64"/>
        <v>0</v>
      </c>
      <c r="M93" s="423">
        <f t="shared" si="65"/>
        <v>0</v>
      </c>
      <c r="N93" s="423">
        <f t="shared" si="66"/>
        <v>0</v>
      </c>
      <c r="O93" s="423">
        <f t="shared" si="67"/>
        <v>0</v>
      </c>
      <c r="P93" s="423">
        <f t="shared" si="68"/>
        <v>0</v>
      </c>
      <c r="Q93" s="423">
        <f t="shared" si="69"/>
        <v>0</v>
      </c>
      <c r="R93" s="423">
        <f t="shared" si="70"/>
        <v>0</v>
      </c>
      <c r="S93" s="423">
        <f t="shared" si="71"/>
        <v>0</v>
      </c>
      <c r="T93" s="449">
        <f t="shared" si="72"/>
        <v>0</v>
      </c>
      <c r="U93" s="449">
        <f t="shared" si="73"/>
        <v>0</v>
      </c>
      <c r="V93" s="449">
        <f t="shared" si="74"/>
        <v>0</v>
      </c>
      <c r="W93" s="449">
        <f t="shared" si="75"/>
        <v>0</v>
      </c>
      <c r="X93" s="448"/>
      <c r="Y93" s="459">
        <f t="shared" si="59"/>
        <v>0</v>
      </c>
      <c r="Z93" s="459">
        <f t="shared" si="59"/>
        <v>0</v>
      </c>
      <c r="AA93" s="459">
        <f t="shared" si="59"/>
        <v>0</v>
      </c>
      <c r="AB93" s="459">
        <f t="shared" si="79"/>
        <v>0</v>
      </c>
      <c r="AC93" s="459">
        <f t="shared" si="79"/>
        <v>0</v>
      </c>
      <c r="AD93" s="459">
        <f t="shared" si="79"/>
        <v>0</v>
      </c>
      <c r="AE93" s="459">
        <f t="shared" si="79"/>
        <v>0</v>
      </c>
      <c r="AF93" s="459">
        <f t="shared" si="79"/>
        <v>0</v>
      </c>
      <c r="AG93" s="459">
        <f t="shared" si="79"/>
        <v>0</v>
      </c>
      <c r="AH93" s="459">
        <f t="shared" si="79"/>
        <v>0</v>
      </c>
      <c r="AI93" s="459">
        <f t="shared" si="79"/>
        <v>0</v>
      </c>
      <c r="AJ93" s="459">
        <f t="shared" si="79"/>
        <v>0</v>
      </c>
      <c r="AK93" s="459">
        <f t="shared" si="79"/>
        <v>0</v>
      </c>
      <c r="AL93" s="459">
        <f t="shared" si="79"/>
        <v>0</v>
      </c>
      <c r="AM93" s="459">
        <f t="shared" si="79"/>
        <v>0</v>
      </c>
      <c r="AN93" s="459">
        <f t="shared" si="79"/>
        <v>0</v>
      </c>
      <c r="AO93" s="459">
        <f t="shared" si="79"/>
        <v>0</v>
      </c>
      <c r="AP93" s="459">
        <f t="shared" si="79"/>
        <v>0</v>
      </c>
      <c r="AQ93" s="459">
        <f t="shared" si="79"/>
        <v>0</v>
      </c>
      <c r="AR93" s="459">
        <f t="shared" si="79"/>
        <v>0</v>
      </c>
      <c r="AS93" s="459">
        <f t="shared" si="79"/>
        <v>0</v>
      </c>
      <c r="AT93" s="459">
        <f t="shared" si="79"/>
        <v>0</v>
      </c>
      <c r="AU93" s="459">
        <f t="shared" si="79"/>
        <v>0</v>
      </c>
      <c r="AV93" s="459">
        <f t="shared" si="79"/>
        <v>0</v>
      </c>
      <c r="AW93" s="459">
        <f t="shared" si="79"/>
        <v>0</v>
      </c>
      <c r="AX93" s="459">
        <f t="shared" si="79"/>
        <v>0</v>
      </c>
      <c r="AY93" s="459">
        <f t="shared" si="79"/>
        <v>0</v>
      </c>
      <c r="AZ93" s="459">
        <f t="shared" si="79"/>
        <v>0</v>
      </c>
      <c r="BA93" s="459">
        <f t="shared" si="79"/>
        <v>0</v>
      </c>
      <c r="BB93" s="459">
        <f t="shared" si="79"/>
        <v>0</v>
      </c>
      <c r="BC93" s="459">
        <f t="shared" si="79"/>
        <v>0</v>
      </c>
      <c r="BD93" s="459">
        <f t="shared" si="79"/>
        <v>0</v>
      </c>
      <c r="BE93" s="459">
        <f t="shared" si="79"/>
        <v>0</v>
      </c>
      <c r="BF93" s="459">
        <f t="shared" si="79"/>
        <v>0</v>
      </c>
      <c r="BG93" s="459">
        <f t="shared" si="79"/>
        <v>0</v>
      </c>
      <c r="BH93" s="459">
        <f t="shared" si="79"/>
        <v>0</v>
      </c>
      <c r="BI93" s="459">
        <f t="shared" si="79"/>
        <v>0</v>
      </c>
      <c r="BJ93" s="459">
        <f t="shared" si="79"/>
        <v>0</v>
      </c>
      <c r="BK93" s="459">
        <f t="shared" si="79"/>
        <v>0</v>
      </c>
      <c r="BL93" s="459">
        <f t="shared" si="79"/>
        <v>0</v>
      </c>
      <c r="BM93" s="459">
        <f t="shared" si="79"/>
        <v>0</v>
      </c>
      <c r="BN93" s="459">
        <f t="shared" si="79"/>
        <v>0</v>
      </c>
      <c r="BO93" s="459">
        <f t="shared" si="79"/>
        <v>0</v>
      </c>
      <c r="BP93" s="459">
        <f t="shared" si="79"/>
        <v>0</v>
      </c>
      <c r="BQ93" s="459">
        <f t="shared" si="78"/>
        <v>0</v>
      </c>
      <c r="BR93" s="459">
        <f t="shared" si="78"/>
        <v>0</v>
      </c>
      <c r="BS93" s="459">
        <f t="shared" si="78"/>
        <v>0</v>
      </c>
      <c r="BT93" s="459">
        <f t="shared" si="78"/>
        <v>0</v>
      </c>
      <c r="BU93" s="459">
        <f t="shared" si="78"/>
        <v>0</v>
      </c>
      <c r="BV93" s="459">
        <f t="shared" si="78"/>
        <v>0</v>
      </c>
      <c r="BW93" s="459">
        <f t="shared" si="78"/>
        <v>0</v>
      </c>
      <c r="BX93" s="459">
        <f t="shared" si="78"/>
        <v>0</v>
      </c>
      <c r="BY93" s="459">
        <f t="shared" si="78"/>
        <v>0</v>
      </c>
      <c r="BZ93" s="459">
        <f t="shared" si="78"/>
        <v>0</v>
      </c>
      <c r="CA93" s="459">
        <f t="shared" si="78"/>
        <v>0</v>
      </c>
    </row>
    <row r="94" spans="1:79" x14ac:dyDescent="0.25">
      <c r="A94" s="438">
        <v>86</v>
      </c>
      <c r="B94" s="456">
        <f t="shared" si="55"/>
        <v>8.5999999999999993E-2</v>
      </c>
      <c r="C94" s="456" t="str">
        <f t="shared" si="56"/>
        <v xml:space="preserve"> </v>
      </c>
      <c r="D94" s="438" t="str">
        <f t="shared" si="57"/>
        <v xml:space="preserve"> </v>
      </c>
      <c r="E94" s="457" t="str">
        <f t="shared" si="58"/>
        <v xml:space="preserve"> </v>
      </c>
      <c r="F94" s="458" t="s">
        <v>221</v>
      </c>
      <c r="G94" s="423" t="s">
        <v>45</v>
      </c>
      <c r="H94" s="423">
        <f t="shared" si="60"/>
        <v>0</v>
      </c>
      <c r="I94" s="423">
        <f t="shared" si="61"/>
        <v>0</v>
      </c>
      <c r="J94" s="423">
        <f t="shared" si="62"/>
        <v>0</v>
      </c>
      <c r="K94" s="423">
        <f t="shared" si="63"/>
        <v>0</v>
      </c>
      <c r="L94" s="423">
        <f t="shared" si="64"/>
        <v>0</v>
      </c>
      <c r="M94" s="423">
        <f t="shared" si="65"/>
        <v>0</v>
      </c>
      <c r="N94" s="423">
        <f t="shared" si="66"/>
        <v>0</v>
      </c>
      <c r="O94" s="423">
        <f t="shared" si="67"/>
        <v>0</v>
      </c>
      <c r="P94" s="423">
        <f t="shared" si="68"/>
        <v>0</v>
      </c>
      <c r="Q94" s="423">
        <f t="shared" si="69"/>
        <v>0</v>
      </c>
      <c r="R94" s="423">
        <f t="shared" si="70"/>
        <v>0</v>
      </c>
      <c r="S94" s="423">
        <f t="shared" si="71"/>
        <v>0</v>
      </c>
      <c r="T94" s="449">
        <f t="shared" si="72"/>
        <v>0</v>
      </c>
      <c r="U94" s="449">
        <f t="shared" si="73"/>
        <v>0</v>
      </c>
      <c r="V94" s="449">
        <f t="shared" si="74"/>
        <v>0</v>
      </c>
      <c r="W94" s="449">
        <f t="shared" si="75"/>
        <v>0</v>
      </c>
      <c r="X94" s="448"/>
      <c r="Y94" s="459">
        <f t="shared" si="59"/>
        <v>0</v>
      </c>
      <c r="Z94" s="459">
        <f t="shared" si="59"/>
        <v>0</v>
      </c>
      <c r="AA94" s="459">
        <f t="shared" si="59"/>
        <v>0</v>
      </c>
      <c r="AB94" s="459">
        <f t="shared" si="79"/>
        <v>0</v>
      </c>
      <c r="AC94" s="459">
        <f t="shared" si="79"/>
        <v>0</v>
      </c>
      <c r="AD94" s="459">
        <f t="shared" si="79"/>
        <v>0</v>
      </c>
      <c r="AE94" s="459">
        <f t="shared" si="79"/>
        <v>0</v>
      </c>
      <c r="AF94" s="459">
        <f t="shared" si="79"/>
        <v>0</v>
      </c>
      <c r="AG94" s="459">
        <f t="shared" si="79"/>
        <v>0</v>
      </c>
      <c r="AH94" s="459">
        <f t="shared" si="79"/>
        <v>0</v>
      </c>
      <c r="AI94" s="459">
        <f t="shared" si="79"/>
        <v>0</v>
      </c>
      <c r="AJ94" s="459">
        <f t="shared" si="79"/>
        <v>0</v>
      </c>
      <c r="AK94" s="459">
        <f t="shared" si="79"/>
        <v>0</v>
      </c>
      <c r="AL94" s="459">
        <f t="shared" si="79"/>
        <v>0</v>
      </c>
      <c r="AM94" s="459">
        <f t="shared" si="79"/>
        <v>0</v>
      </c>
      <c r="AN94" s="459">
        <f t="shared" si="79"/>
        <v>0</v>
      </c>
      <c r="AO94" s="459">
        <f t="shared" si="79"/>
        <v>0</v>
      </c>
      <c r="AP94" s="459">
        <f t="shared" si="79"/>
        <v>0</v>
      </c>
      <c r="AQ94" s="459">
        <f t="shared" si="79"/>
        <v>0</v>
      </c>
      <c r="AR94" s="459">
        <f t="shared" si="79"/>
        <v>0</v>
      </c>
      <c r="AS94" s="459">
        <f t="shared" si="79"/>
        <v>0</v>
      </c>
      <c r="AT94" s="459">
        <f t="shared" si="79"/>
        <v>0</v>
      </c>
      <c r="AU94" s="459">
        <f t="shared" si="79"/>
        <v>0</v>
      </c>
      <c r="AV94" s="459">
        <f t="shared" si="79"/>
        <v>0</v>
      </c>
      <c r="AW94" s="459">
        <f t="shared" si="79"/>
        <v>0</v>
      </c>
      <c r="AX94" s="459">
        <f t="shared" si="79"/>
        <v>0</v>
      </c>
      <c r="AY94" s="459">
        <f t="shared" si="79"/>
        <v>0</v>
      </c>
      <c r="AZ94" s="459">
        <f t="shared" si="79"/>
        <v>0</v>
      </c>
      <c r="BA94" s="459">
        <f t="shared" si="79"/>
        <v>0</v>
      </c>
      <c r="BB94" s="459">
        <f t="shared" si="79"/>
        <v>0</v>
      </c>
      <c r="BC94" s="459">
        <f t="shared" si="79"/>
        <v>0</v>
      </c>
      <c r="BD94" s="459">
        <f t="shared" si="79"/>
        <v>0</v>
      </c>
      <c r="BE94" s="459">
        <f t="shared" si="79"/>
        <v>0</v>
      </c>
      <c r="BF94" s="459">
        <f t="shared" si="79"/>
        <v>0</v>
      </c>
      <c r="BG94" s="459">
        <f t="shared" si="79"/>
        <v>0</v>
      </c>
      <c r="BH94" s="459">
        <f t="shared" si="79"/>
        <v>0</v>
      </c>
      <c r="BI94" s="459">
        <f t="shared" si="79"/>
        <v>0</v>
      </c>
      <c r="BJ94" s="459">
        <f t="shared" si="79"/>
        <v>0</v>
      </c>
      <c r="BK94" s="459">
        <f t="shared" si="79"/>
        <v>0</v>
      </c>
      <c r="BL94" s="459">
        <f t="shared" si="79"/>
        <v>0</v>
      </c>
      <c r="BM94" s="459">
        <f t="shared" si="79"/>
        <v>0</v>
      </c>
      <c r="BN94" s="459">
        <f t="shared" si="79"/>
        <v>0</v>
      </c>
      <c r="BO94" s="459">
        <f t="shared" si="79"/>
        <v>0</v>
      </c>
      <c r="BP94" s="459">
        <f t="shared" si="79"/>
        <v>0</v>
      </c>
      <c r="BQ94" s="459">
        <f t="shared" si="78"/>
        <v>0</v>
      </c>
      <c r="BR94" s="459">
        <f t="shared" si="78"/>
        <v>0</v>
      </c>
      <c r="BS94" s="459">
        <f t="shared" si="78"/>
        <v>0</v>
      </c>
      <c r="BT94" s="459">
        <f t="shared" si="78"/>
        <v>0</v>
      </c>
      <c r="BU94" s="459">
        <f t="shared" si="78"/>
        <v>0</v>
      </c>
      <c r="BV94" s="459">
        <f t="shared" si="78"/>
        <v>0</v>
      </c>
      <c r="BW94" s="459">
        <f t="shared" si="78"/>
        <v>0</v>
      </c>
      <c r="BX94" s="459">
        <f t="shared" si="78"/>
        <v>0</v>
      </c>
      <c r="BY94" s="459">
        <f t="shared" si="78"/>
        <v>0</v>
      </c>
      <c r="BZ94" s="459">
        <f t="shared" si="78"/>
        <v>0</v>
      </c>
      <c r="CA94" s="459">
        <f t="shared" si="78"/>
        <v>0</v>
      </c>
    </row>
    <row r="95" spans="1:79" x14ac:dyDescent="0.25">
      <c r="A95" s="438">
        <v>87</v>
      </c>
      <c r="B95" s="456">
        <f t="shared" si="55"/>
        <v>8.6999999999999994E-2</v>
      </c>
      <c r="C95" s="456" t="str">
        <f t="shared" si="56"/>
        <v xml:space="preserve"> </v>
      </c>
      <c r="D95" s="438" t="str">
        <f t="shared" si="57"/>
        <v xml:space="preserve"> </v>
      </c>
      <c r="E95" s="457" t="str">
        <f t="shared" si="58"/>
        <v xml:space="preserve"> </v>
      </c>
      <c r="F95" s="458" t="s">
        <v>516</v>
      </c>
      <c r="G95" s="423" t="s">
        <v>517</v>
      </c>
      <c r="H95" s="423">
        <f t="shared" si="60"/>
        <v>0</v>
      </c>
      <c r="I95" s="423">
        <f t="shared" si="61"/>
        <v>0</v>
      </c>
      <c r="J95" s="423">
        <f t="shared" si="62"/>
        <v>0</v>
      </c>
      <c r="K95" s="423">
        <f t="shared" si="63"/>
        <v>0</v>
      </c>
      <c r="L95" s="423">
        <f t="shared" si="64"/>
        <v>0</v>
      </c>
      <c r="M95" s="423">
        <f t="shared" si="65"/>
        <v>0</v>
      </c>
      <c r="N95" s="423">
        <f t="shared" si="66"/>
        <v>0</v>
      </c>
      <c r="O95" s="423">
        <f t="shared" si="67"/>
        <v>0</v>
      </c>
      <c r="P95" s="423">
        <f t="shared" si="68"/>
        <v>0</v>
      </c>
      <c r="Q95" s="423">
        <f t="shared" si="69"/>
        <v>0</v>
      </c>
      <c r="R95" s="423">
        <f t="shared" si="70"/>
        <v>0</v>
      </c>
      <c r="S95" s="423">
        <f t="shared" si="71"/>
        <v>0</v>
      </c>
      <c r="T95" s="449">
        <f t="shared" si="72"/>
        <v>0</v>
      </c>
      <c r="U95" s="449">
        <f t="shared" si="73"/>
        <v>0</v>
      </c>
      <c r="V95" s="449">
        <f t="shared" si="74"/>
        <v>0</v>
      </c>
      <c r="W95" s="449">
        <f t="shared" si="75"/>
        <v>0</v>
      </c>
      <c r="X95" s="448"/>
      <c r="Y95" s="459">
        <f t="shared" si="59"/>
        <v>0</v>
      </c>
      <c r="Z95" s="459">
        <f t="shared" si="59"/>
        <v>0</v>
      </c>
      <c r="AA95" s="459">
        <f t="shared" si="59"/>
        <v>0</v>
      </c>
      <c r="AB95" s="459">
        <f t="shared" si="79"/>
        <v>0</v>
      </c>
      <c r="AC95" s="459">
        <f t="shared" si="79"/>
        <v>0</v>
      </c>
      <c r="AD95" s="459">
        <f t="shared" si="79"/>
        <v>0</v>
      </c>
      <c r="AE95" s="459">
        <f t="shared" si="79"/>
        <v>0</v>
      </c>
      <c r="AF95" s="459">
        <f t="shared" si="79"/>
        <v>0</v>
      </c>
      <c r="AG95" s="459">
        <f t="shared" si="79"/>
        <v>0</v>
      </c>
      <c r="AH95" s="459">
        <f t="shared" si="79"/>
        <v>0</v>
      </c>
      <c r="AI95" s="459">
        <f t="shared" si="79"/>
        <v>0</v>
      </c>
      <c r="AJ95" s="459">
        <f t="shared" si="79"/>
        <v>0</v>
      </c>
      <c r="AK95" s="459">
        <f t="shared" si="79"/>
        <v>0</v>
      </c>
      <c r="AL95" s="459">
        <f t="shared" si="79"/>
        <v>0</v>
      </c>
      <c r="AM95" s="459">
        <f t="shared" si="79"/>
        <v>0</v>
      </c>
      <c r="AN95" s="459">
        <f t="shared" si="79"/>
        <v>0</v>
      </c>
      <c r="AO95" s="459">
        <f t="shared" si="79"/>
        <v>0</v>
      </c>
      <c r="AP95" s="459">
        <f t="shared" si="79"/>
        <v>0</v>
      </c>
      <c r="AQ95" s="459">
        <f t="shared" si="79"/>
        <v>0</v>
      </c>
      <c r="AR95" s="459">
        <f t="shared" si="79"/>
        <v>0</v>
      </c>
      <c r="AS95" s="459">
        <f t="shared" si="79"/>
        <v>0</v>
      </c>
      <c r="AT95" s="459">
        <f t="shared" si="79"/>
        <v>0</v>
      </c>
      <c r="AU95" s="459">
        <f t="shared" si="79"/>
        <v>0</v>
      </c>
      <c r="AV95" s="459">
        <f t="shared" si="79"/>
        <v>0</v>
      </c>
      <c r="AW95" s="459">
        <f t="shared" si="79"/>
        <v>0</v>
      </c>
      <c r="AX95" s="459">
        <f t="shared" si="79"/>
        <v>0</v>
      </c>
      <c r="AY95" s="459">
        <f t="shared" si="79"/>
        <v>0</v>
      </c>
      <c r="AZ95" s="459">
        <f t="shared" si="79"/>
        <v>0</v>
      </c>
      <c r="BA95" s="459">
        <f t="shared" si="79"/>
        <v>0</v>
      </c>
      <c r="BB95" s="459">
        <f t="shared" si="79"/>
        <v>0</v>
      </c>
      <c r="BC95" s="459">
        <f t="shared" si="79"/>
        <v>0</v>
      </c>
      <c r="BD95" s="459">
        <f t="shared" si="79"/>
        <v>0</v>
      </c>
      <c r="BE95" s="459">
        <f t="shared" si="79"/>
        <v>0</v>
      </c>
      <c r="BF95" s="459">
        <f t="shared" si="79"/>
        <v>0</v>
      </c>
      <c r="BG95" s="459">
        <f t="shared" si="79"/>
        <v>0</v>
      </c>
      <c r="BH95" s="459">
        <f t="shared" si="79"/>
        <v>0</v>
      </c>
      <c r="BI95" s="459">
        <f t="shared" si="79"/>
        <v>0</v>
      </c>
      <c r="BJ95" s="459">
        <f t="shared" si="79"/>
        <v>0</v>
      </c>
      <c r="BK95" s="459">
        <f t="shared" si="79"/>
        <v>0</v>
      </c>
      <c r="BL95" s="459">
        <f t="shared" si="79"/>
        <v>0</v>
      </c>
      <c r="BM95" s="459">
        <f t="shared" si="79"/>
        <v>0</v>
      </c>
      <c r="BN95" s="459">
        <f t="shared" si="79"/>
        <v>0</v>
      </c>
      <c r="BO95" s="459">
        <f t="shared" si="79"/>
        <v>0</v>
      </c>
      <c r="BP95" s="459">
        <f t="shared" si="79"/>
        <v>0</v>
      </c>
      <c r="BQ95" s="459">
        <f t="shared" si="78"/>
        <v>0</v>
      </c>
      <c r="BR95" s="459">
        <f t="shared" si="78"/>
        <v>0</v>
      </c>
      <c r="BS95" s="459">
        <f t="shared" si="78"/>
        <v>0</v>
      </c>
      <c r="BT95" s="459">
        <f t="shared" si="78"/>
        <v>0</v>
      </c>
      <c r="BU95" s="459">
        <f t="shared" si="78"/>
        <v>0</v>
      </c>
      <c r="BV95" s="459">
        <f t="shared" si="78"/>
        <v>0</v>
      </c>
      <c r="BW95" s="459">
        <f t="shared" si="78"/>
        <v>0</v>
      </c>
      <c r="BX95" s="459">
        <f t="shared" si="78"/>
        <v>0</v>
      </c>
      <c r="BY95" s="459">
        <f t="shared" si="78"/>
        <v>0</v>
      </c>
      <c r="BZ95" s="459">
        <f t="shared" si="78"/>
        <v>0</v>
      </c>
      <c r="CA95" s="459">
        <f t="shared" si="78"/>
        <v>0</v>
      </c>
    </row>
    <row r="96" spans="1:79" x14ac:dyDescent="0.25">
      <c r="A96" s="438">
        <v>88</v>
      </c>
      <c r="B96" s="456">
        <f t="shared" si="55"/>
        <v>8.7999999999999995E-2</v>
      </c>
      <c r="C96" s="456" t="str">
        <f t="shared" si="56"/>
        <v xml:space="preserve"> </v>
      </c>
      <c r="D96" s="438" t="str">
        <f t="shared" si="57"/>
        <v xml:space="preserve"> </v>
      </c>
      <c r="E96" s="457" t="str">
        <f t="shared" si="58"/>
        <v xml:space="preserve"> </v>
      </c>
      <c r="F96" s="458" t="s">
        <v>518</v>
      </c>
      <c r="G96" s="423" t="s">
        <v>519</v>
      </c>
      <c r="H96" s="423">
        <f t="shared" si="60"/>
        <v>0</v>
      </c>
      <c r="I96" s="423">
        <f t="shared" si="61"/>
        <v>0</v>
      </c>
      <c r="J96" s="423">
        <f t="shared" si="62"/>
        <v>0</v>
      </c>
      <c r="K96" s="423">
        <f t="shared" si="63"/>
        <v>0</v>
      </c>
      <c r="L96" s="423">
        <f t="shared" si="64"/>
        <v>0</v>
      </c>
      <c r="M96" s="423">
        <f t="shared" si="65"/>
        <v>0</v>
      </c>
      <c r="N96" s="423">
        <f t="shared" si="66"/>
        <v>0</v>
      </c>
      <c r="O96" s="423">
        <f t="shared" si="67"/>
        <v>0</v>
      </c>
      <c r="P96" s="423">
        <f t="shared" si="68"/>
        <v>0</v>
      </c>
      <c r="Q96" s="423">
        <f t="shared" si="69"/>
        <v>0</v>
      </c>
      <c r="R96" s="423">
        <f t="shared" si="70"/>
        <v>0</v>
      </c>
      <c r="S96" s="423">
        <f t="shared" si="71"/>
        <v>0</v>
      </c>
      <c r="T96" s="449">
        <f t="shared" si="72"/>
        <v>0</v>
      </c>
      <c r="U96" s="449">
        <f t="shared" si="73"/>
        <v>0</v>
      </c>
      <c r="V96" s="449">
        <f t="shared" si="74"/>
        <v>0</v>
      </c>
      <c r="W96" s="449">
        <f t="shared" si="75"/>
        <v>0</v>
      </c>
      <c r="X96" s="448"/>
      <c r="Y96" s="459">
        <f t="shared" si="59"/>
        <v>0</v>
      </c>
      <c r="Z96" s="459">
        <f t="shared" si="59"/>
        <v>0</v>
      </c>
      <c r="AA96" s="459">
        <f t="shared" si="59"/>
        <v>0</v>
      </c>
      <c r="AB96" s="459">
        <f t="shared" si="79"/>
        <v>0</v>
      </c>
      <c r="AC96" s="459">
        <f t="shared" si="79"/>
        <v>0</v>
      </c>
      <c r="AD96" s="459">
        <f t="shared" si="79"/>
        <v>0</v>
      </c>
      <c r="AE96" s="459">
        <f t="shared" si="79"/>
        <v>0</v>
      </c>
      <c r="AF96" s="459">
        <f t="shared" si="79"/>
        <v>0</v>
      </c>
      <c r="AG96" s="459">
        <f t="shared" si="79"/>
        <v>0</v>
      </c>
      <c r="AH96" s="459">
        <f t="shared" si="79"/>
        <v>0</v>
      </c>
      <c r="AI96" s="459">
        <f t="shared" si="79"/>
        <v>0</v>
      </c>
      <c r="AJ96" s="459">
        <f t="shared" si="79"/>
        <v>0</v>
      </c>
      <c r="AK96" s="459">
        <f t="shared" si="79"/>
        <v>0</v>
      </c>
      <c r="AL96" s="459">
        <f t="shared" si="79"/>
        <v>0</v>
      </c>
      <c r="AM96" s="459">
        <f t="shared" si="79"/>
        <v>0</v>
      </c>
      <c r="AN96" s="459">
        <f t="shared" si="79"/>
        <v>0</v>
      </c>
      <c r="AO96" s="459">
        <f t="shared" si="79"/>
        <v>0</v>
      </c>
      <c r="AP96" s="459">
        <f t="shared" si="79"/>
        <v>0</v>
      </c>
      <c r="AQ96" s="459">
        <f t="shared" si="79"/>
        <v>0</v>
      </c>
      <c r="AR96" s="459">
        <f t="shared" si="79"/>
        <v>0</v>
      </c>
      <c r="AS96" s="459">
        <f t="shared" si="79"/>
        <v>0</v>
      </c>
      <c r="AT96" s="459">
        <f t="shared" si="79"/>
        <v>0</v>
      </c>
      <c r="AU96" s="459">
        <f t="shared" si="79"/>
        <v>0</v>
      </c>
      <c r="AV96" s="459">
        <f t="shared" si="79"/>
        <v>0</v>
      </c>
      <c r="AW96" s="459">
        <f t="shared" si="79"/>
        <v>0</v>
      </c>
      <c r="AX96" s="459">
        <f t="shared" si="79"/>
        <v>0</v>
      </c>
      <c r="AY96" s="459">
        <f t="shared" si="79"/>
        <v>0</v>
      </c>
      <c r="AZ96" s="459">
        <f t="shared" si="79"/>
        <v>0</v>
      </c>
      <c r="BA96" s="459">
        <f t="shared" si="79"/>
        <v>0</v>
      </c>
      <c r="BB96" s="459">
        <f t="shared" si="79"/>
        <v>0</v>
      </c>
      <c r="BC96" s="459">
        <f t="shared" si="79"/>
        <v>0</v>
      </c>
      <c r="BD96" s="459">
        <f t="shared" si="79"/>
        <v>0</v>
      </c>
      <c r="BE96" s="459">
        <f t="shared" si="79"/>
        <v>0</v>
      </c>
      <c r="BF96" s="459">
        <f t="shared" si="79"/>
        <v>0</v>
      </c>
      <c r="BG96" s="459">
        <f t="shared" si="79"/>
        <v>0</v>
      </c>
      <c r="BH96" s="459">
        <f t="shared" si="79"/>
        <v>0</v>
      </c>
      <c r="BI96" s="459">
        <f t="shared" si="79"/>
        <v>0</v>
      </c>
      <c r="BJ96" s="459">
        <f t="shared" si="79"/>
        <v>0</v>
      </c>
      <c r="BK96" s="459">
        <f t="shared" si="79"/>
        <v>0</v>
      </c>
      <c r="BL96" s="459">
        <f t="shared" si="79"/>
        <v>0</v>
      </c>
      <c r="BM96" s="459">
        <f t="shared" si="79"/>
        <v>0</v>
      </c>
      <c r="BN96" s="459">
        <f t="shared" si="79"/>
        <v>0</v>
      </c>
      <c r="BO96" s="459">
        <f t="shared" si="79"/>
        <v>0</v>
      </c>
      <c r="BP96" s="459">
        <f t="shared" si="79"/>
        <v>0</v>
      </c>
      <c r="BQ96" s="459">
        <f t="shared" si="78"/>
        <v>0</v>
      </c>
      <c r="BR96" s="459">
        <f t="shared" si="78"/>
        <v>0</v>
      </c>
      <c r="BS96" s="459">
        <f t="shared" si="78"/>
        <v>0</v>
      </c>
      <c r="BT96" s="459">
        <f t="shared" si="78"/>
        <v>0</v>
      </c>
      <c r="BU96" s="459">
        <f t="shared" si="78"/>
        <v>0</v>
      </c>
      <c r="BV96" s="459">
        <f t="shared" si="78"/>
        <v>0</v>
      </c>
      <c r="BW96" s="459">
        <f t="shared" si="78"/>
        <v>0</v>
      </c>
      <c r="BX96" s="459">
        <f t="shared" si="78"/>
        <v>0</v>
      </c>
      <c r="BY96" s="459">
        <f t="shared" si="78"/>
        <v>0</v>
      </c>
      <c r="BZ96" s="459">
        <f t="shared" si="78"/>
        <v>0</v>
      </c>
      <c r="CA96" s="459">
        <f t="shared" si="78"/>
        <v>0</v>
      </c>
    </row>
    <row r="97" spans="1:79" x14ac:dyDescent="0.25">
      <c r="A97" s="438">
        <v>89</v>
      </c>
      <c r="B97" s="456">
        <f t="shared" si="55"/>
        <v>8.8999999999999996E-2</v>
      </c>
      <c r="C97" s="456" t="str">
        <f t="shared" si="56"/>
        <v xml:space="preserve"> </v>
      </c>
      <c r="D97" s="438" t="str">
        <f t="shared" si="57"/>
        <v xml:space="preserve"> </v>
      </c>
      <c r="E97" s="457" t="str">
        <f t="shared" si="58"/>
        <v xml:space="preserve"> </v>
      </c>
      <c r="F97" s="458" t="s">
        <v>520</v>
      </c>
      <c r="G97" s="423" t="s">
        <v>521</v>
      </c>
      <c r="H97" s="423">
        <f t="shared" si="60"/>
        <v>0</v>
      </c>
      <c r="I97" s="423">
        <f t="shared" si="61"/>
        <v>0</v>
      </c>
      <c r="J97" s="423">
        <f t="shared" si="62"/>
        <v>0</v>
      </c>
      <c r="K97" s="423">
        <f t="shared" si="63"/>
        <v>0</v>
      </c>
      <c r="L97" s="423">
        <f t="shared" si="64"/>
        <v>0</v>
      </c>
      <c r="M97" s="423">
        <f t="shared" si="65"/>
        <v>0</v>
      </c>
      <c r="N97" s="423">
        <f t="shared" si="66"/>
        <v>0</v>
      </c>
      <c r="O97" s="423">
        <f t="shared" si="67"/>
        <v>0</v>
      </c>
      <c r="P97" s="423">
        <f t="shared" si="68"/>
        <v>0</v>
      </c>
      <c r="Q97" s="423">
        <f t="shared" si="69"/>
        <v>0</v>
      </c>
      <c r="R97" s="423">
        <f t="shared" si="70"/>
        <v>0</v>
      </c>
      <c r="S97" s="423">
        <f t="shared" si="71"/>
        <v>0</v>
      </c>
      <c r="T97" s="449">
        <f t="shared" si="72"/>
        <v>0</v>
      </c>
      <c r="U97" s="449">
        <f t="shared" si="73"/>
        <v>0</v>
      </c>
      <c r="V97" s="449">
        <f t="shared" si="74"/>
        <v>0</v>
      </c>
      <c r="W97" s="449">
        <f t="shared" si="75"/>
        <v>0</v>
      </c>
      <c r="X97" s="448"/>
      <c r="Y97" s="459">
        <f t="shared" si="59"/>
        <v>0</v>
      </c>
      <c r="Z97" s="459">
        <f t="shared" si="59"/>
        <v>0</v>
      </c>
      <c r="AA97" s="459">
        <f t="shared" si="59"/>
        <v>0</v>
      </c>
      <c r="AB97" s="459">
        <f t="shared" si="79"/>
        <v>0</v>
      </c>
      <c r="AC97" s="459">
        <f t="shared" ref="AB97:BP103" si="80">COUNTIF(AC$2:AC$6,$G97)</f>
        <v>0</v>
      </c>
      <c r="AD97" s="459">
        <f t="shared" si="80"/>
        <v>0</v>
      </c>
      <c r="AE97" s="459">
        <f t="shared" si="80"/>
        <v>0</v>
      </c>
      <c r="AF97" s="459">
        <f t="shared" si="80"/>
        <v>0</v>
      </c>
      <c r="AG97" s="459">
        <f t="shared" si="80"/>
        <v>0</v>
      </c>
      <c r="AH97" s="459">
        <f t="shared" si="80"/>
        <v>0</v>
      </c>
      <c r="AI97" s="459">
        <f t="shared" si="80"/>
        <v>0</v>
      </c>
      <c r="AJ97" s="459">
        <f t="shared" si="80"/>
        <v>0</v>
      </c>
      <c r="AK97" s="459">
        <f t="shared" si="80"/>
        <v>0</v>
      </c>
      <c r="AL97" s="459">
        <f t="shared" si="80"/>
        <v>0</v>
      </c>
      <c r="AM97" s="459">
        <f t="shared" si="80"/>
        <v>0</v>
      </c>
      <c r="AN97" s="459">
        <f t="shared" si="80"/>
        <v>0</v>
      </c>
      <c r="AO97" s="459">
        <f t="shared" si="80"/>
        <v>0</v>
      </c>
      <c r="AP97" s="459">
        <f t="shared" si="80"/>
        <v>0</v>
      </c>
      <c r="AQ97" s="459">
        <f t="shared" si="80"/>
        <v>0</v>
      </c>
      <c r="AR97" s="459">
        <f t="shared" si="80"/>
        <v>0</v>
      </c>
      <c r="AS97" s="459">
        <f t="shared" si="80"/>
        <v>0</v>
      </c>
      <c r="AT97" s="459">
        <f t="shared" si="80"/>
        <v>0</v>
      </c>
      <c r="AU97" s="459">
        <f t="shared" si="80"/>
        <v>0</v>
      </c>
      <c r="AV97" s="459">
        <f t="shared" si="80"/>
        <v>0</v>
      </c>
      <c r="AW97" s="459">
        <f t="shared" si="80"/>
        <v>0</v>
      </c>
      <c r="AX97" s="459">
        <f t="shared" si="80"/>
        <v>0</v>
      </c>
      <c r="AY97" s="459">
        <f t="shared" si="80"/>
        <v>0</v>
      </c>
      <c r="AZ97" s="459">
        <f t="shared" si="80"/>
        <v>0</v>
      </c>
      <c r="BA97" s="459">
        <f t="shared" si="80"/>
        <v>0</v>
      </c>
      <c r="BB97" s="459">
        <f t="shared" si="80"/>
        <v>0</v>
      </c>
      <c r="BC97" s="459">
        <f t="shared" si="80"/>
        <v>0</v>
      </c>
      <c r="BD97" s="459">
        <f t="shared" si="80"/>
        <v>0</v>
      </c>
      <c r="BE97" s="459">
        <f t="shared" si="80"/>
        <v>0</v>
      </c>
      <c r="BF97" s="459">
        <f t="shared" si="80"/>
        <v>0</v>
      </c>
      <c r="BG97" s="459">
        <f t="shared" si="80"/>
        <v>0</v>
      </c>
      <c r="BH97" s="459">
        <f t="shared" si="80"/>
        <v>0</v>
      </c>
      <c r="BI97" s="459">
        <f t="shared" si="80"/>
        <v>0</v>
      </c>
      <c r="BJ97" s="459">
        <f t="shared" si="80"/>
        <v>0</v>
      </c>
      <c r="BK97" s="459">
        <f t="shared" si="80"/>
        <v>0</v>
      </c>
      <c r="BL97" s="459">
        <f t="shared" si="80"/>
        <v>0</v>
      </c>
      <c r="BM97" s="459">
        <f t="shared" si="80"/>
        <v>0</v>
      </c>
      <c r="BN97" s="459">
        <f t="shared" si="80"/>
        <v>0</v>
      </c>
      <c r="BO97" s="459">
        <f t="shared" si="80"/>
        <v>0</v>
      </c>
      <c r="BP97" s="459">
        <f t="shared" si="80"/>
        <v>0</v>
      </c>
      <c r="BQ97" s="459">
        <f t="shared" si="78"/>
        <v>0</v>
      </c>
      <c r="BR97" s="459">
        <f t="shared" si="78"/>
        <v>0</v>
      </c>
      <c r="BS97" s="459">
        <f t="shared" si="78"/>
        <v>0</v>
      </c>
      <c r="BT97" s="459">
        <f t="shared" si="78"/>
        <v>0</v>
      </c>
      <c r="BU97" s="459">
        <f t="shared" si="78"/>
        <v>0</v>
      </c>
      <c r="BV97" s="459">
        <f t="shared" si="78"/>
        <v>0</v>
      </c>
      <c r="BW97" s="459">
        <f t="shared" si="78"/>
        <v>0</v>
      </c>
      <c r="BX97" s="459">
        <f t="shared" si="78"/>
        <v>0</v>
      </c>
      <c r="BY97" s="459">
        <f t="shared" si="78"/>
        <v>0</v>
      </c>
      <c r="BZ97" s="459">
        <f t="shared" si="78"/>
        <v>0</v>
      </c>
      <c r="CA97" s="459">
        <f t="shared" si="78"/>
        <v>0</v>
      </c>
    </row>
    <row r="98" spans="1:79" x14ac:dyDescent="0.25">
      <c r="A98" s="438">
        <v>90</v>
      </c>
      <c r="B98" s="456">
        <f t="shared" si="55"/>
        <v>0.09</v>
      </c>
      <c r="C98" s="456" t="str">
        <f t="shared" si="56"/>
        <v xml:space="preserve"> </v>
      </c>
      <c r="D98" s="438" t="str">
        <f t="shared" si="57"/>
        <v xml:space="preserve"> </v>
      </c>
      <c r="E98" s="457" t="str">
        <f t="shared" si="58"/>
        <v xml:space="preserve"> </v>
      </c>
      <c r="F98" s="458" t="s">
        <v>522</v>
      </c>
      <c r="G98" s="423" t="s">
        <v>523</v>
      </c>
      <c r="H98" s="423">
        <f t="shared" si="60"/>
        <v>0</v>
      </c>
      <c r="I98" s="423">
        <f t="shared" si="61"/>
        <v>0</v>
      </c>
      <c r="J98" s="423">
        <f t="shared" si="62"/>
        <v>0</v>
      </c>
      <c r="K98" s="423">
        <f t="shared" si="63"/>
        <v>0</v>
      </c>
      <c r="L98" s="423">
        <f t="shared" si="64"/>
        <v>0</v>
      </c>
      <c r="M98" s="423">
        <f t="shared" si="65"/>
        <v>0</v>
      </c>
      <c r="N98" s="423">
        <f t="shared" si="66"/>
        <v>0</v>
      </c>
      <c r="O98" s="423">
        <f t="shared" si="67"/>
        <v>0</v>
      </c>
      <c r="P98" s="423">
        <f t="shared" si="68"/>
        <v>0</v>
      </c>
      <c r="Q98" s="423">
        <f t="shared" si="69"/>
        <v>0</v>
      </c>
      <c r="R98" s="423">
        <f t="shared" si="70"/>
        <v>0</v>
      </c>
      <c r="S98" s="423">
        <f t="shared" si="71"/>
        <v>0</v>
      </c>
      <c r="T98" s="449">
        <f t="shared" si="72"/>
        <v>0</v>
      </c>
      <c r="U98" s="449">
        <f t="shared" si="73"/>
        <v>0</v>
      </c>
      <c r="V98" s="449">
        <f t="shared" si="74"/>
        <v>0</v>
      </c>
      <c r="W98" s="449">
        <f t="shared" si="75"/>
        <v>0</v>
      </c>
      <c r="X98" s="448"/>
      <c r="Y98" s="459">
        <f t="shared" si="59"/>
        <v>0</v>
      </c>
      <c r="Z98" s="459">
        <f t="shared" si="59"/>
        <v>0</v>
      </c>
      <c r="AA98" s="459">
        <f t="shared" si="59"/>
        <v>0</v>
      </c>
      <c r="AB98" s="459">
        <f t="shared" si="80"/>
        <v>0</v>
      </c>
      <c r="AC98" s="459">
        <f t="shared" si="80"/>
        <v>0</v>
      </c>
      <c r="AD98" s="459">
        <f t="shared" si="80"/>
        <v>0</v>
      </c>
      <c r="AE98" s="459">
        <f t="shared" si="80"/>
        <v>0</v>
      </c>
      <c r="AF98" s="459">
        <f t="shared" si="80"/>
        <v>0</v>
      </c>
      <c r="AG98" s="459">
        <f t="shared" si="80"/>
        <v>0</v>
      </c>
      <c r="AH98" s="459">
        <f t="shared" si="80"/>
        <v>0</v>
      </c>
      <c r="AI98" s="459">
        <f t="shared" si="80"/>
        <v>0</v>
      </c>
      <c r="AJ98" s="459">
        <f t="shared" si="80"/>
        <v>0</v>
      </c>
      <c r="AK98" s="459">
        <f t="shared" si="80"/>
        <v>0</v>
      </c>
      <c r="AL98" s="459">
        <f t="shared" si="80"/>
        <v>0</v>
      </c>
      <c r="AM98" s="459">
        <f t="shared" si="80"/>
        <v>0</v>
      </c>
      <c r="AN98" s="459">
        <f t="shared" si="80"/>
        <v>0</v>
      </c>
      <c r="AO98" s="459">
        <f t="shared" si="80"/>
        <v>0</v>
      </c>
      <c r="AP98" s="459">
        <f t="shared" si="80"/>
        <v>0</v>
      </c>
      <c r="AQ98" s="459">
        <f t="shared" si="80"/>
        <v>0</v>
      </c>
      <c r="AR98" s="459">
        <f t="shared" si="80"/>
        <v>0</v>
      </c>
      <c r="AS98" s="459">
        <f t="shared" si="80"/>
        <v>0</v>
      </c>
      <c r="AT98" s="459">
        <f t="shared" si="80"/>
        <v>0</v>
      </c>
      <c r="AU98" s="459">
        <f t="shared" si="80"/>
        <v>0</v>
      </c>
      <c r="AV98" s="459">
        <f t="shared" si="80"/>
        <v>0</v>
      </c>
      <c r="AW98" s="459">
        <f t="shared" si="80"/>
        <v>0</v>
      </c>
      <c r="AX98" s="459">
        <f t="shared" si="80"/>
        <v>0</v>
      </c>
      <c r="AY98" s="459">
        <f t="shared" si="80"/>
        <v>0</v>
      </c>
      <c r="AZ98" s="459">
        <f t="shared" si="80"/>
        <v>0</v>
      </c>
      <c r="BA98" s="459">
        <f t="shared" si="80"/>
        <v>0</v>
      </c>
      <c r="BB98" s="459">
        <f t="shared" si="80"/>
        <v>0</v>
      </c>
      <c r="BC98" s="459">
        <f t="shared" si="80"/>
        <v>0</v>
      </c>
      <c r="BD98" s="459">
        <f t="shared" si="80"/>
        <v>0</v>
      </c>
      <c r="BE98" s="459">
        <f t="shared" si="80"/>
        <v>0</v>
      </c>
      <c r="BF98" s="459">
        <f t="shared" si="80"/>
        <v>0</v>
      </c>
      <c r="BG98" s="459">
        <f t="shared" si="80"/>
        <v>0</v>
      </c>
      <c r="BH98" s="459">
        <f t="shared" si="80"/>
        <v>0</v>
      </c>
      <c r="BI98" s="459">
        <f t="shared" si="80"/>
        <v>0</v>
      </c>
      <c r="BJ98" s="459">
        <f t="shared" si="80"/>
        <v>0</v>
      </c>
      <c r="BK98" s="459">
        <f t="shared" si="80"/>
        <v>0</v>
      </c>
      <c r="BL98" s="459">
        <f t="shared" si="80"/>
        <v>0</v>
      </c>
      <c r="BM98" s="459">
        <f t="shared" si="80"/>
        <v>0</v>
      </c>
      <c r="BN98" s="459">
        <f t="shared" si="80"/>
        <v>0</v>
      </c>
      <c r="BO98" s="459">
        <f t="shared" si="80"/>
        <v>0</v>
      </c>
      <c r="BP98" s="459">
        <f t="shared" si="80"/>
        <v>0</v>
      </c>
      <c r="BQ98" s="459">
        <f t="shared" si="78"/>
        <v>0</v>
      </c>
      <c r="BR98" s="459">
        <f t="shared" si="78"/>
        <v>0</v>
      </c>
      <c r="BS98" s="459">
        <f t="shared" si="78"/>
        <v>0</v>
      </c>
      <c r="BT98" s="459">
        <f t="shared" si="78"/>
        <v>0</v>
      </c>
      <c r="BU98" s="459">
        <f t="shared" si="78"/>
        <v>0</v>
      </c>
      <c r="BV98" s="459">
        <f t="shared" si="78"/>
        <v>0</v>
      </c>
      <c r="BW98" s="459">
        <f t="shared" si="78"/>
        <v>0</v>
      </c>
      <c r="BX98" s="459">
        <f t="shared" si="78"/>
        <v>0</v>
      </c>
      <c r="BY98" s="459">
        <f t="shared" si="78"/>
        <v>0</v>
      </c>
      <c r="BZ98" s="459">
        <f t="shared" si="78"/>
        <v>0</v>
      </c>
      <c r="CA98" s="459">
        <f t="shared" si="78"/>
        <v>0</v>
      </c>
    </row>
    <row r="99" spans="1:79" x14ac:dyDescent="0.25">
      <c r="A99" s="438">
        <v>91</v>
      </c>
      <c r="B99" s="456">
        <f t="shared" si="55"/>
        <v>9.0999999999999998E-2</v>
      </c>
      <c r="C99" s="456" t="str">
        <f t="shared" si="56"/>
        <v xml:space="preserve"> </v>
      </c>
      <c r="D99" s="438" t="str">
        <f t="shared" si="57"/>
        <v xml:space="preserve"> </v>
      </c>
      <c r="E99" s="457" t="str">
        <f t="shared" si="58"/>
        <v xml:space="preserve"> </v>
      </c>
      <c r="F99" s="458" t="s">
        <v>524</v>
      </c>
      <c r="G99" s="423" t="s">
        <v>525</v>
      </c>
      <c r="H99" s="423">
        <f t="shared" si="60"/>
        <v>0</v>
      </c>
      <c r="I99" s="423">
        <f t="shared" si="61"/>
        <v>0</v>
      </c>
      <c r="J99" s="423">
        <f t="shared" si="62"/>
        <v>0</v>
      </c>
      <c r="K99" s="423">
        <f t="shared" si="63"/>
        <v>0</v>
      </c>
      <c r="L99" s="423">
        <f t="shared" si="64"/>
        <v>0</v>
      </c>
      <c r="M99" s="423">
        <f t="shared" si="65"/>
        <v>0</v>
      </c>
      <c r="N99" s="423">
        <f t="shared" si="66"/>
        <v>0</v>
      </c>
      <c r="O99" s="423">
        <f t="shared" si="67"/>
        <v>0</v>
      </c>
      <c r="P99" s="423">
        <f t="shared" si="68"/>
        <v>0</v>
      </c>
      <c r="Q99" s="423">
        <f t="shared" si="69"/>
        <v>0</v>
      </c>
      <c r="R99" s="423">
        <f t="shared" si="70"/>
        <v>0</v>
      </c>
      <c r="S99" s="423">
        <f t="shared" si="71"/>
        <v>0</v>
      </c>
      <c r="T99" s="449">
        <f t="shared" si="72"/>
        <v>0</v>
      </c>
      <c r="U99" s="449">
        <f t="shared" si="73"/>
        <v>0</v>
      </c>
      <c r="V99" s="449">
        <f t="shared" si="74"/>
        <v>0</v>
      </c>
      <c r="W99" s="449">
        <f t="shared" si="75"/>
        <v>0</v>
      </c>
      <c r="X99" s="448"/>
      <c r="Y99" s="459">
        <f t="shared" si="59"/>
        <v>0</v>
      </c>
      <c r="Z99" s="459">
        <f t="shared" si="59"/>
        <v>0</v>
      </c>
      <c r="AA99" s="459">
        <f t="shared" si="59"/>
        <v>0</v>
      </c>
      <c r="AB99" s="459">
        <f t="shared" si="80"/>
        <v>0</v>
      </c>
      <c r="AC99" s="459">
        <f t="shared" si="80"/>
        <v>0</v>
      </c>
      <c r="AD99" s="459">
        <f t="shared" si="80"/>
        <v>0</v>
      </c>
      <c r="AE99" s="459">
        <f t="shared" si="80"/>
        <v>0</v>
      </c>
      <c r="AF99" s="459">
        <f t="shared" si="80"/>
        <v>0</v>
      </c>
      <c r="AG99" s="459">
        <f t="shared" si="80"/>
        <v>0</v>
      </c>
      <c r="AH99" s="459">
        <f t="shared" si="80"/>
        <v>0</v>
      </c>
      <c r="AI99" s="459">
        <f t="shared" si="80"/>
        <v>0</v>
      </c>
      <c r="AJ99" s="459">
        <f t="shared" si="80"/>
        <v>0</v>
      </c>
      <c r="AK99" s="459">
        <f t="shared" si="80"/>
        <v>0</v>
      </c>
      <c r="AL99" s="459">
        <f t="shared" si="80"/>
        <v>0</v>
      </c>
      <c r="AM99" s="459">
        <f t="shared" si="80"/>
        <v>0</v>
      </c>
      <c r="AN99" s="459">
        <f t="shared" si="80"/>
        <v>0</v>
      </c>
      <c r="AO99" s="459">
        <f t="shared" si="80"/>
        <v>0</v>
      </c>
      <c r="AP99" s="459">
        <f t="shared" si="80"/>
        <v>0</v>
      </c>
      <c r="AQ99" s="459">
        <f t="shared" si="80"/>
        <v>0</v>
      </c>
      <c r="AR99" s="459">
        <f t="shared" si="80"/>
        <v>0</v>
      </c>
      <c r="AS99" s="459">
        <f t="shared" si="80"/>
        <v>0</v>
      </c>
      <c r="AT99" s="459">
        <f t="shared" si="80"/>
        <v>0</v>
      </c>
      <c r="AU99" s="459">
        <f t="shared" si="80"/>
        <v>0</v>
      </c>
      <c r="AV99" s="459">
        <f t="shared" si="80"/>
        <v>0</v>
      </c>
      <c r="AW99" s="459">
        <f t="shared" si="80"/>
        <v>0</v>
      </c>
      <c r="AX99" s="459">
        <f t="shared" si="80"/>
        <v>0</v>
      </c>
      <c r="AY99" s="459">
        <f t="shared" si="80"/>
        <v>0</v>
      </c>
      <c r="AZ99" s="459">
        <f t="shared" si="80"/>
        <v>0</v>
      </c>
      <c r="BA99" s="459">
        <f t="shared" si="80"/>
        <v>0</v>
      </c>
      <c r="BB99" s="459">
        <f t="shared" si="80"/>
        <v>0</v>
      </c>
      <c r="BC99" s="459">
        <f t="shared" si="80"/>
        <v>0</v>
      </c>
      <c r="BD99" s="459">
        <f t="shared" si="80"/>
        <v>0</v>
      </c>
      <c r="BE99" s="459">
        <f t="shared" si="80"/>
        <v>0</v>
      </c>
      <c r="BF99" s="459">
        <f t="shared" si="80"/>
        <v>0</v>
      </c>
      <c r="BG99" s="459">
        <f t="shared" si="80"/>
        <v>0</v>
      </c>
      <c r="BH99" s="459">
        <f t="shared" si="80"/>
        <v>0</v>
      </c>
      <c r="BI99" s="459">
        <f t="shared" si="80"/>
        <v>0</v>
      </c>
      <c r="BJ99" s="459">
        <f t="shared" si="80"/>
        <v>0</v>
      </c>
      <c r="BK99" s="459">
        <f t="shared" si="80"/>
        <v>0</v>
      </c>
      <c r="BL99" s="459">
        <f t="shared" si="80"/>
        <v>0</v>
      </c>
      <c r="BM99" s="459">
        <f t="shared" si="80"/>
        <v>0</v>
      </c>
      <c r="BN99" s="459">
        <f t="shared" si="80"/>
        <v>0</v>
      </c>
      <c r="BO99" s="459">
        <f t="shared" si="80"/>
        <v>0</v>
      </c>
      <c r="BP99" s="459">
        <f t="shared" si="80"/>
        <v>0</v>
      </c>
      <c r="BQ99" s="459">
        <f t="shared" si="78"/>
        <v>0</v>
      </c>
      <c r="BR99" s="459">
        <f t="shared" si="78"/>
        <v>0</v>
      </c>
      <c r="BS99" s="459">
        <f t="shared" si="78"/>
        <v>0</v>
      </c>
      <c r="BT99" s="459">
        <f t="shared" si="78"/>
        <v>0</v>
      </c>
      <c r="BU99" s="459">
        <f t="shared" si="78"/>
        <v>0</v>
      </c>
      <c r="BV99" s="459">
        <f t="shared" si="78"/>
        <v>0</v>
      </c>
      <c r="BW99" s="459">
        <f t="shared" si="78"/>
        <v>0</v>
      </c>
      <c r="BX99" s="459">
        <f t="shared" si="78"/>
        <v>0</v>
      </c>
      <c r="BY99" s="459">
        <f t="shared" si="78"/>
        <v>0</v>
      </c>
      <c r="BZ99" s="459">
        <f t="shared" si="78"/>
        <v>0</v>
      </c>
      <c r="CA99" s="459">
        <f t="shared" si="78"/>
        <v>0</v>
      </c>
    </row>
    <row r="100" spans="1:79" x14ac:dyDescent="0.25">
      <c r="A100" s="438">
        <v>92</v>
      </c>
      <c r="B100" s="456">
        <f t="shared" si="55"/>
        <v>9.1999999999999998E-2</v>
      </c>
      <c r="C100" s="456" t="str">
        <f t="shared" si="56"/>
        <v xml:space="preserve"> </v>
      </c>
      <c r="D100" s="438" t="str">
        <f t="shared" si="57"/>
        <v xml:space="preserve"> </v>
      </c>
      <c r="E100" s="457" t="str">
        <f t="shared" si="58"/>
        <v xml:space="preserve"> </v>
      </c>
      <c r="F100" s="458" t="s">
        <v>526</v>
      </c>
      <c r="G100" s="423" t="s">
        <v>527</v>
      </c>
      <c r="H100" s="423">
        <f t="shared" si="60"/>
        <v>0</v>
      </c>
      <c r="I100" s="423">
        <f t="shared" si="61"/>
        <v>0</v>
      </c>
      <c r="J100" s="423">
        <f t="shared" si="62"/>
        <v>0</v>
      </c>
      <c r="K100" s="423">
        <f t="shared" si="63"/>
        <v>0</v>
      </c>
      <c r="L100" s="423">
        <f t="shared" si="64"/>
        <v>0</v>
      </c>
      <c r="M100" s="423">
        <f t="shared" si="65"/>
        <v>0</v>
      </c>
      <c r="N100" s="423">
        <f t="shared" si="66"/>
        <v>0</v>
      </c>
      <c r="O100" s="423">
        <f t="shared" si="67"/>
        <v>0</v>
      </c>
      <c r="P100" s="423">
        <f t="shared" si="68"/>
        <v>0</v>
      </c>
      <c r="Q100" s="423">
        <f t="shared" si="69"/>
        <v>0</v>
      </c>
      <c r="R100" s="423">
        <f t="shared" si="70"/>
        <v>0</v>
      </c>
      <c r="S100" s="423">
        <f t="shared" si="71"/>
        <v>0</v>
      </c>
      <c r="T100" s="449">
        <f t="shared" si="72"/>
        <v>0</v>
      </c>
      <c r="U100" s="449">
        <f t="shared" si="73"/>
        <v>0</v>
      </c>
      <c r="V100" s="449">
        <f t="shared" si="74"/>
        <v>0</v>
      </c>
      <c r="W100" s="449">
        <f t="shared" si="75"/>
        <v>0</v>
      </c>
      <c r="X100" s="448"/>
      <c r="Y100" s="459">
        <f t="shared" si="59"/>
        <v>0</v>
      </c>
      <c r="Z100" s="459">
        <f t="shared" si="59"/>
        <v>0</v>
      </c>
      <c r="AA100" s="459">
        <f t="shared" si="59"/>
        <v>0</v>
      </c>
      <c r="AB100" s="459">
        <f t="shared" si="80"/>
        <v>0</v>
      </c>
      <c r="AC100" s="459">
        <f t="shared" si="80"/>
        <v>0</v>
      </c>
      <c r="AD100" s="459">
        <f t="shared" si="80"/>
        <v>0</v>
      </c>
      <c r="AE100" s="459">
        <f t="shared" si="80"/>
        <v>0</v>
      </c>
      <c r="AF100" s="459">
        <f t="shared" si="80"/>
        <v>0</v>
      </c>
      <c r="AG100" s="459">
        <f t="shared" si="80"/>
        <v>0</v>
      </c>
      <c r="AH100" s="459">
        <f t="shared" si="80"/>
        <v>0</v>
      </c>
      <c r="AI100" s="459">
        <f t="shared" si="80"/>
        <v>0</v>
      </c>
      <c r="AJ100" s="459">
        <f t="shared" si="80"/>
        <v>0</v>
      </c>
      <c r="AK100" s="459">
        <f t="shared" si="80"/>
        <v>0</v>
      </c>
      <c r="AL100" s="459">
        <f t="shared" si="80"/>
        <v>0</v>
      </c>
      <c r="AM100" s="459">
        <f t="shared" si="80"/>
        <v>0</v>
      </c>
      <c r="AN100" s="459">
        <f t="shared" si="80"/>
        <v>0</v>
      </c>
      <c r="AO100" s="459">
        <f t="shared" si="80"/>
        <v>0</v>
      </c>
      <c r="AP100" s="459">
        <f t="shared" si="80"/>
        <v>0</v>
      </c>
      <c r="AQ100" s="459">
        <f t="shared" si="80"/>
        <v>0</v>
      </c>
      <c r="AR100" s="459">
        <f t="shared" si="80"/>
        <v>0</v>
      </c>
      <c r="AS100" s="459">
        <f t="shared" si="80"/>
        <v>0</v>
      </c>
      <c r="AT100" s="459">
        <f t="shared" si="80"/>
        <v>0</v>
      </c>
      <c r="AU100" s="459">
        <f t="shared" si="80"/>
        <v>0</v>
      </c>
      <c r="AV100" s="459">
        <f t="shared" si="80"/>
        <v>0</v>
      </c>
      <c r="AW100" s="459">
        <f t="shared" si="80"/>
        <v>0</v>
      </c>
      <c r="AX100" s="459">
        <f t="shared" si="80"/>
        <v>0</v>
      </c>
      <c r="AY100" s="459">
        <f t="shared" si="80"/>
        <v>0</v>
      </c>
      <c r="AZ100" s="459">
        <f t="shared" si="80"/>
        <v>0</v>
      </c>
      <c r="BA100" s="459">
        <f t="shared" si="80"/>
        <v>0</v>
      </c>
      <c r="BB100" s="459">
        <f t="shared" si="80"/>
        <v>0</v>
      </c>
      <c r="BC100" s="459">
        <f t="shared" si="80"/>
        <v>0</v>
      </c>
      <c r="BD100" s="459">
        <f t="shared" si="80"/>
        <v>0</v>
      </c>
      <c r="BE100" s="459">
        <f t="shared" si="80"/>
        <v>0</v>
      </c>
      <c r="BF100" s="459">
        <f t="shared" si="80"/>
        <v>0</v>
      </c>
      <c r="BG100" s="459">
        <f t="shared" si="80"/>
        <v>0</v>
      </c>
      <c r="BH100" s="459">
        <f t="shared" si="80"/>
        <v>0</v>
      </c>
      <c r="BI100" s="459">
        <f t="shared" si="80"/>
        <v>0</v>
      </c>
      <c r="BJ100" s="459">
        <f t="shared" si="80"/>
        <v>0</v>
      </c>
      <c r="BK100" s="459">
        <f t="shared" si="80"/>
        <v>0</v>
      </c>
      <c r="BL100" s="459">
        <f t="shared" si="80"/>
        <v>0</v>
      </c>
      <c r="BM100" s="459">
        <f t="shared" si="80"/>
        <v>0</v>
      </c>
      <c r="BN100" s="459">
        <f t="shared" si="80"/>
        <v>0</v>
      </c>
      <c r="BO100" s="459">
        <f t="shared" si="80"/>
        <v>0</v>
      </c>
      <c r="BP100" s="459">
        <f t="shared" si="80"/>
        <v>0</v>
      </c>
      <c r="BQ100" s="459">
        <f t="shared" si="78"/>
        <v>0</v>
      </c>
      <c r="BR100" s="459">
        <f t="shared" si="78"/>
        <v>0</v>
      </c>
      <c r="BS100" s="459">
        <f t="shared" si="78"/>
        <v>0</v>
      </c>
      <c r="BT100" s="459">
        <f t="shared" si="78"/>
        <v>0</v>
      </c>
      <c r="BU100" s="459">
        <f t="shared" si="78"/>
        <v>0</v>
      </c>
      <c r="BV100" s="459">
        <f t="shared" si="78"/>
        <v>0</v>
      </c>
      <c r="BW100" s="459">
        <f t="shared" si="78"/>
        <v>0</v>
      </c>
      <c r="BX100" s="459">
        <f t="shared" si="78"/>
        <v>0</v>
      </c>
      <c r="BY100" s="459">
        <f t="shared" si="78"/>
        <v>0</v>
      </c>
      <c r="BZ100" s="459">
        <f t="shared" si="78"/>
        <v>0</v>
      </c>
      <c r="CA100" s="459">
        <f t="shared" si="78"/>
        <v>0</v>
      </c>
    </row>
    <row r="101" spans="1:79" x14ac:dyDescent="0.25">
      <c r="A101" s="438">
        <v>93</v>
      </c>
      <c r="B101" s="456">
        <f t="shared" si="55"/>
        <v>9.2999999999999999E-2</v>
      </c>
      <c r="C101" s="456" t="str">
        <f t="shared" si="56"/>
        <v xml:space="preserve"> </v>
      </c>
      <c r="D101" s="438" t="str">
        <f t="shared" si="57"/>
        <v xml:space="preserve"> </v>
      </c>
      <c r="E101" s="457" t="str">
        <f t="shared" si="58"/>
        <v xml:space="preserve"> </v>
      </c>
      <c r="F101" s="458" t="s">
        <v>528</v>
      </c>
      <c r="G101" s="423" t="s">
        <v>529</v>
      </c>
      <c r="H101" s="423">
        <f t="shared" si="60"/>
        <v>0</v>
      </c>
      <c r="I101" s="423">
        <f t="shared" si="61"/>
        <v>0</v>
      </c>
      <c r="J101" s="423">
        <f t="shared" si="62"/>
        <v>0</v>
      </c>
      <c r="K101" s="423">
        <f t="shared" si="63"/>
        <v>0</v>
      </c>
      <c r="L101" s="423">
        <f t="shared" si="64"/>
        <v>0</v>
      </c>
      <c r="M101" s="423">
        <f t="shared" si="65"/>
        <v>0</v>
      </c>
      <c r="N101" s="423">
        <f t="shared" si="66"/>
        <v>0</v>
      </c>
      <c r="O101" s="423">
        <f t="shared" si="67"/>
        <v>0</v>
      </c>
      <c r="P101" s="423">
        <f t="shared" si="68"/>
        <v>0</v>
      </c>
      <c r="Q101" s="423">
        <f t="shared" si="69"/>
        <v>0</v>
      </c>
      <c r="R101" s="423">
        <f t="shared" si="70"/>
        <v>0</v>
      </c>
      <c r="S101" s="423">
        <f t="shared" si="71"/>
        <v>0</v>
      </c>
      <c r="T101" s="449">
        <f t="shared" si="72"/>
        <v>0</v>
      </c>
      <c r="U101" s="449">
        <f t="shared" si="73"/>
        <v>0</v>
      </c>
      <c r="V101" s="449">
        <f t="shared" si="74"/>
        <v>0</v>
      </c>
      <c r="W101" s="449">
        <f t="shared" si="75"/>
        <v>0</v>
      </c>
      <c r="X101" s="448"/>
      <c r="Y101" s="459">
        <f t="shared" si="59"/>
        <v>0</v>
      </c>
      <c r="Z101" s="459">
        <f t="shared" si="59"/>
        <v>0</v>
      </c>
      <c r="AA101" s="459">
        <f t="shared" si="59"/>
        <v>0</v>
      </c>
      <c r="AB101" s="459">
        <f t="shared" si="80"/>
        <v>0</v>
      </c>
      <c r="AC101" s="459">
        <f t="shared" si="80"/>
        <v>0</v>
      </c>
      <c r="AD101" s="459">
        <f t="shared" si="80"/>
        <v>0</v>
      </c>
      <c r="AE101" s="459">
        <f t="shared" si="80"/>
        <v>0</v>
      </c>
      <c r="AF101" s="459">
        <f t="shared" si="80"/>
        <v>0</v>
      </c>
      <c r="AG101" s="459">
        <f t="shared" si="80"/>
        <v>0</v>
      </c>
      <c r="AH101" s="459">
        <f t="shared" si="80"/>
        <v>0</v>
      </c>
      <c r="AI101" s="459">
        <f t="shared" si="80"/>
        <v>0</v>
      </c>
      <c r="AJ101" s="459">
        <f t="shared" si="80"/>
        <v>0</v>
      </c>
      <c r="AK101" s="459">
        <f t="shared" si="80"/>
        <v>0</v>
      </c>
      <c r="AL101" s="459">
        <f t="shared" si="80"/>
        <v>0</v>
      </c>
      <c r="AM101" s="459">
        <f t="shared" si="80"/>
        <v>0</v>
      </c>
      <c r="AN101" s="459">
        <f t="shared" si="80"/>
        <v>0</v>
      </c>
      <c r="AO101" s="459">
        <f t="shared" si="80"/>
        <v>0</v>
      </c>
      <c r="AP101" s="459">
        <f t="shared" si="80"/>
        <v>0</v>
      </c>
      <c r="AQ101" s="459">
        <f t="shared" si="80"/>
        <v>0</v>
      </c>
      <c r="AR101" s="459">
        <f t="shared" si="80"/>
        <v>0</v>
      </c>
      <c r="AS101" s="459">
        <f t="shared" si="80"/>
        <v>0</v>
      </c>
      <c r="AT101" s="459">
        <f t="shared" si="80"/>
        <v>0</v>
      </c>
      <c r="AU101" s="459">
        <f t="shared" si="80"/>
        <v>0</v>
      </c>
      <c r="AV101" s="459">
        <f t="shared" si="80"/>
        <v>0</v>
      </c>
      <c r="AW101" s="459">
        <f t="shared" si="80"/>
        <v>0</v>
      </c>
      <c r="AX101" s="459">
        <f t="shared" si="80"/>
        <v>0</v>
      </c>
      <c r="AY101" s="459">
        <f t="shared" si="80"/>
        <v>0</v>
      </c>
      <c r="AZ101" s="459">
        <f t="shared" si="80"/>
        <v>0</v>
      </c>
      <c r="BA101" s="459">
        <f t="shared" si="80"/>
        <v>0</v>
      </c>
      <c r="BB101" s="459">
        <f t="shared" si="80"/>
        <v>0</v>
      </c>
      <c r="BC101" s="459">
        <f t="shared" si="80"/>
        <v>0</v>
      </c>
      <c r="BD101" s="459">
        <f t="shared" si="80"/>
        <v>0</v>
      </c>
      <c r="BE101" s="459">
        <f t="shared" si="80"/>
        <v>0</v>
      </c>
      <c r="BF101" s="459">
        <f t="shared" si="80"/>
        <v>0</v>
      </c>
      <c r="BG101" s="459">
        <f t="shared" si="80"/>
        <v>0</v>
      </c>
      <c r="BH101" s="459">
        <f t="shared" si="80"/>
        <v>0</v>
      </c>
      <c r="BI101" s="459">
        <f t="shared" si="80"/>
        <v>0</v>
      </c>
      <c r="BJ101" s="459">
        <f t="shared" si="80"/>
        <v>0</v>
      </c>
      <c r="BK101" s="459">
        <f t="shared" si="80"/>
        <v>0</v>
      </c>
      <c r="BL101" s="459">
        <f t="shared" si="80"/>
        <v>0</v>
      </c>
      <c r="BM101" s="459">
        <f t="shared" si="80"/>
        <v>0</v>
      </c>
      <c r="BN101" s="459">
        <f t="shared" si="80"/>
        <v>0</v>
      </c>
      <c r="BO101" s="459">
        <f t="shared" si="80"/>
        <v>0</v>
      </c>
      <c r="BP101" s="459">
        <f t="shared" si="80"/>
        <v>0</v>
      </c>
      <c r="BQ101" s="459">
        <f t="shared" si="78"/>
        <v>0</v>
      </c>
      <c r="BR101" s="459">
        <f t="shared" si="78"/>
        <v>0</v>
      </c>
      <c r="BS101" s="459">
        <f t="shared" si="78"/>
        <v>0</v>
      </c>
      <c r="BT101" s="459">
        <f t="shared" si="78"/>
        <v>0</v>
      </c>
      <c r="BU101" s="459">
        <f t="shared" si="78"/>
        <v>0</v>
      </c>
      <c r="BV101" s="459">
        <f t="shared" si="78"/>
        <v>0</v>
      </c>
      <c r="BW101" s="459">
        <f t="shared" si="78"/>
        <v>0</v>
      </c>
      <c r="BX101" s="459">
        <f t="shared" si="78"/>
        <v>0</v>
      </c>
      <c r="BY101" s="459">
        <f t="shared" si="78"/>
        <v>0</v>
      </c>
      <c r="BZ101" s="459">
        <f t="shared" si="78"/>
        <v>0</v>
      </c>
      <c r="CA101" s="459">
        <f t="shared" si="78"/>
        <v>0</v>
      </c>
    </row>
    <row r="102" spans="1:79" x14ac:dyDescent="0.25">
      <c r="A102" s="438">
        <v>94</v>
      </c>
      <c r="B102" s="456">
        <f t="shared" si="55"/>
        <v>9.4E-2</v>
      </c>
      <c r="C102" s="456" t="str">
        <f t="shared" si="56"/>
        <v xml:space="preserve"> </v>
      </c>
      <c r="D102" s="438" t="str">
        <f t="shared" si="57"/>
        <v xml:space="preserve"> </v>
      </c>
      <c r="E102" s="457" t="str">
        <f t="shared" si="58"/>
        <v xml:space="preserve"> </v>
      </c>
      <c r="F102" s="458" t="s">
        <v>530</v>
      </c>
      <c r="G102" s="423" t="s">
        <v>531</v>
      </c>
      <c r="H102" s="423">
        <f t="shared" si="60"/>
        <v>0</v>
      </c>
      <c r="I102" s="423">
        <f t="shared" si="61"/>
        <v>0</v>
      </c>
      <c r="J102" s="423">
        <f t="shared" si="62"/>
        <v>0</v>
      </c>
      <c r="K102" s="423">
        <f t="shared" si="63"/>
        <v>0</v>
      </c>
      <c r="L102" s="423">
        <f t="shared" si="64"/>
        <v>0</v>
      </c>
      <c r="M102" s="423">
        <f t="shared" si="65"/>
        <v>0</v>
      </c>
      <c r="N102" s="423">
        <f t="shared" si="66"/>
        <v>0</v>
      </c>
      <c r="O102" s="423">
        <f t="shared" si="67"/>
        <v>0</v>
      </c>
      <c r="P102" s="423">
        <f t="shared" si="68"/>
        <v>0</v>
      </c>
      <c r="Q102" s="423">
        <f t="shared" si="69"/>
        <v>0</v>
      </c>
      <c r="R102" s="423">
        <f t="shared" si="70"/>
        <v>0</v>
      </c>
      <c r="S102" s="423">
        <f t="shared" si="71"/>
        <v>0</v>
      </c>
      <c r="T102" s="449">
        <f t="shared" si="72"/>
        <v>0</v>
      </c>
      <c r="U102" s="449">
        <f t="shared" si="73"/>
        <v>0</v>
      </c>
      <c r="V102" s="449">
        <f t="shared" si="74"/>
        <v>0</v>
      </c>
      <c r="W102" s="449">
        <f t="shared" si="75"/>
        <v>0</v>
      </c>
      <c r="X102" s="448"/>
      <c r="Y102" s="459">
        <f t="shared" si="59"/>
        <v>0</v>
      </c>
      <c r="Z102" s="459">
        <f t="shared" si="59"/>
        <v>0</v>
      </c>
      <c r="AA102" s="459">
        <f t="shared" si="59"/>
        <v>0</v>
      </c>
      <c r="AB102" s="459">
        <f t="shared" si="80"/>
        <v>0</v>
      </c>
      <c r="AC102" s="459">
        <f t="shared" si="80"/>
        <v>0</v>
      </c>
      <c r="AD102" s="459">
        <f t="shared" si="80"/>
        <v>0</v>
      </c>
      <c r="AE102" s="459">
        <f t="shared" si="80"/>
        <v>0</v>
      </c>
      <c r="AF102" s="459">
        <f t="shared" si="80"/>
        <v>0</v>
      </c>
      <c r="AG102" s="459">
        <f t="shared" si="80"/>
        <v>0</v>
      </c>
      <c r="AH102" s="459">
        <f t="shared" si="80"/>
        <v>0</v>
      </c>
      <c r="AI102" s="459">
        <f t="shared" si="80"/>
        <v>0</v>
      </c>
      <c r="AJ102" s="459">
        <f t="shared" si="80"/>
        <v>0</v>
      </c>
      <c r="AK102" s="459">
        <f t="shared" si="80"/>
        <v>0</v>
      </c>
      <c r="AL102" s="459">
        <f t="shared" si="80"/>
        <v>0</v>
      </c>
      <c r="AM102" s="459">
        <f t="shared" si="80"/>
        <v>0</v>
      </c>
      <c r="AN102" s="459">
        <f t="shared" si="80"/>
        <v>0</v>
      </c>
      <c r="AO102" s="459">
        <f t="shared" si="80"/>
        <v>0</v>
      </c>
      <c r="AP102" s="459">
        <f t="shared" si="80"/>
        <v>0</v>
      </c>
      <c r="AQ102" s="459">
        <f t="shared" si="80"/>
        <v>0</v>
      </c>
      <c r="AR102" s="459">
        <f t="shared" si="80"/>
        <v>0</v>
      </c>
      <c r="AS102" s="459">
        <f t="shared" si="80"/>
        <v>0</v>
      </c>
      <c r="AT102" s="459">
        <f t="shared" si="80"/>
        <v>0</v>
      </c>
      <c r="AU102" s="459">
        <f t="shared" si="80"/>
        <v>0</v>
      </c>
      <c r="AV102" s="459">
        <f t="shared" si="80"/>
        <v>0</v>
      </c>
      <c r="AW102" s="459">
        <f t="shared" si="80"/>
        <v>0</v>
      </c>
      <c r="AX102" s="459">
        <f t="shared" si="80"/>
        <v>0</v>
      </c>
      <c r="AY102" s="459">
        <f t="shared" si="80"/>
        <v>0</v>
      </c>
      <c r="AZ102" s="459">
        <f t="shared" si="80"/>
        <v>0</v>
      </c>
      <c r="BA102" s="459">
        <f t="shared" si="80"/>
        <v>0</v>
      </c>
      <c r="BB102" s="459">
        <f t="shared" si="80"/>
        <v>0</v>
      </c>
      <c r="BC102" s="459">
        <f t="shared" si="80"/>
        <v>0</v>
      </c>
      <c r="BD102" s="459">
        <f t="shared" si="80"/>
        <v>0</v>
      </c>
      <c r="BE102" s="459">
        <f t="shared" si="80"/>
        <v>0</v>
      </c>
      <c r="BF102" s="459">
        <f t="shared" si="80"/>
        <v>0</v>
      </c>
      <c r="BG102" s="459">
        <f t="shared" si="80"/>
        <v>0</v>
      </c>
      <c r="BH102" s="459">
        <f t="shared" si="80"/>
        <v>0</v>
      </c>
      <c r="BI102" s="459">
        <f t="shared" si="80"/>
        <v>0</v>
      </c>
      <c r="BJ102" s="459">
        <f t="shared" si="80"/>
        <v>0</v>
      </c>
      <c r="BK102" s="459">
        <f t="shared" si="80"/>
        <v>0</v>
      </c>
      <c r="BL102" s="459">
        <f t="shared" si="80"/>
        <v>0</v>
      </c>
      <c r="BM102" s="459">
        <f t="shared" si="80"/>
        <v>0</v>
      </c>
      <c r="BN102" s="459">
        <f t="shared" si="80"/>
        <v>0</v>
      </c>
      <c r="BO102" s="459">
        <f t="shared" si="80"/>
        <v>0</v>
      </c>
      <c r="BP102" s="459">
        <f t="shared" si="80"/>
        <v>0</v>
      </c>
      <c r="BQ102" s="459">
        <f t="shared" si="78"/>
        <v>0</v>
      </c>
      <c r="BR102" s="459">
        <f t="shared" si="78"/>
        <v>0</v>
      </c>
      <c r="BS102" s="459">
        <f t="shared" si="78"/>
        <v>0</v>
      </c>
      <c r="BT102" s="459">
        <f t="shared" si="78"/>
        <v>0</v>
      </c>
      <c r="BU102" s="459">
        <f t="shared" si="78"/>
        <v>0</v>
      </c>
      <c r="BV102" s="459">
        <f t="shared" si="78"/>
        <v>0</v>
      </c>
      <c r="BW102" s="459">
        <f t="shared" si="78"/>
        <v>0</v>
      </c>
      <c r="BX102" s="459">
        <f t="shared" si="78"/>
        <v>0</v>
      </c>
      <c r="BY102" s="459">
        <f t="shared" si="78"/>
        <v>0</v>
      </c>
      <c r="BZ102" s="459">
        <f t="shared" si="78"/>
        <v>0</v>
      </c>
      <c r="CA102" s="459">
        <f t="shared" si="78"/>
        <v>0</v>
      </c>
    </row>
    <row r="103" spans="1:79" x14ac:dyDescent="0.25">
      <c r="A103" s="438">
        <v>95</v>
      </c>
      <c r="B103" s="456">
        <f t="shared" si="55"/>
        <v>9.5000000000000001E-2</v>
      </c>
      <c r="C103" s="456" t="str">
        <f t="shared" si="56"/>
        <v xml:space="preserve"> </v>
      </c>
      <c r="D103" s="438" t="str">
        <f t="shared" si="57"/>
        <v xml:space="preserve"> </v>
      </c>
      <c r="E103" s="457" t="str">
        <f t="shared" si="58"/>
        <v xml:space="preserve"> </v>
      </c>
      <c r="F103" s="458" t="s">
        <v>532</v>
      </c>
      <c r="G103" s="423" t="s">
        <v>533</v>
      </c>
      <c r="H103" s="423">
        <f t="shared" si="60"/>
        <v>0</v>
      </c>
      <c r="I103" s="423">
        <f t="shared" si="61"/>
        <v>0</v>
      </c>
      <c r="J103" s="423">
        <f t="shared" si="62"/>
        <v>0</v>
      </c>
      <c r="K103" s="423">
        <f t="shared" si="63"/>
        <v>0</v>
      </c>
      <c r="L103" s="423">
        <f t="shared" si="64"/>
        <v>0</v>
      </c>
      <c r="M103" s="423">
        <f t="shared" si="65"/>
        <v>0</v>
      </c>
      <c r="N103" s="423">
        <f t="shared" si="66"/>
        <v>0</v>
      </c>
      <c r="O103" s="423">
        <f t="shared" si="67"/>
        <v>0</v>
      </c>
      <c r="P103" s="423">
        <f t="shared" si="68"/>
        <v>0</v>
      </c>
      <c r="Q103" s="423">
        <f t="shared" si="69"/>
        <v>0</v>
      </c>
      <c r="R103" s="423">
        <f t="shared" si="70"/>
        <v>0</v>
      </c>
      <c r="S103" s="423">
        <f t="shared" si="71"/>
        <v>0</v>
      </c>
      <c r="T103" s="449">
        <f t="shared" si="72"/>
        <v>0</v>
      </c>
      <c r="U103" s="449">
        <f t="shared" si="73"/>
        <v>0</v>
      </c>
      <c r="V103" s="449">
        <f t="shared" si="74"/>
        <v>0</v>
      </c>
      <c r="W103" s="449">
        <f t="shared" si="75"/>
        <v>0</v>
      </c>
      <c r="X103" s="448"/>
      <c r="Y103" s="459">
        <f t="shared" si="59"/>
        <v>0</v>
      </c>
      <c r="Z103" s="459">
        <f t="shared" si="59"/>
        <v>0</v>
      </c>
      <c r="AA103" s="459">
        <f t="shared" si="59"/>
        <v>0</v>
      </c>
      <c r="AB103" s="459">
        <f t="shared" si="80"/>
        <v>0</v>
      </c>
      <c r="AC103" s="459">
        <f t="shared" si="80"/>
        <v>0</v>
      </c>
      <c r="AD103" s="459">
        <f t="shared" si="80"/>
        <v>0</v>
      </c>
      <c r="AE103" s="459">
        <f t="shared" si="80"/>
        <v>0</v>
      </c>
      <c r="AF103" s="459">
        <f t="shared" si="80"/>
        <v>0</v>
      </c>
      <c r="AG103" s="459">
        <f t="shared" si="80"/>
        <v>0</v>
      </c>
      <c r="AH103" s="459">
        <f t="shared" si="80"/>
        <v>0</v>
      </c>
      <c r="AI103" s="459">
        <f t="shared" si="80"/>
        <v>0</v>
      </c>
      <c r="AJ103" s="459">
        <f t="shared" si="80"/>
        <v>0</v>
      </c>
      <c r="AK103" s="459">
        <f t="shared" si="80"/>
        <v>0</v>
      </c>
      <c r="AL103" s="459">
        <f t="shared" ref="AB103:BP109" si="81">COUNTIF(AL$2:AL$6,$G103)</f>
        <v>0</v>
      </c>
      <c r="AM103" s="459">
        <f t="shared" si="81"/>
        <v>0</v>
      </c>
      <c r="AN103" s="459">
        <f t="shared" si="81"/>
        <v>0</v>
      </c>
      <c r="AO103" s="459">
        <f t="shared" si="81"/>
        <v>0</v>
      </c>
      <c r="AP103" s="459">
        <f t="shared" si="81"/>
        <v>0</v>
      </c>
      <c r="AQ103" s="459">
        <f t="shared" si="81"/>
        <v>0</v>
      </c>
      <c r="AR103" s="459">
        <f t="shared" si="81"/>
        <v>0</v>
      </c>
      <c r="AS103" s="459">
        <f t="shared" si="81"/>
        <v>0</v>
      </c>
      <c r="AT103" s="459">
        <f t="shared" si="81"/>
        <v>0</v>
      </c>
      <c r="AU103" s="459">
        <f t="shared" si="81"/>
        <v>0</v>
      </c>
      <c r="AV103" s="459">
        <f t="shared" si="81"/>
        <v>0</v>
      </c>
      <c r="AW103" s="459">
        <f t="shared" si="81"/>
        <v>0</v>
      </c>
      <c r="AX103" s="459">
        <f t="shared" si="81"/>
        <v>0</v>
      </c>
      <c r="AY103" s="459">
        <f t="shared" si="81"/>
        <v>0</v>
      </c>
      <c r="AZ103" s="459">
        <f t="shared" si="81"/>
        <v>0</v>
      </c>
      <c r="BA103" s="459">
        <f t="shared" si="81"/>
        <v>0</v>
      </c>
      <c r="BB103" s="459">
        <f t="shared" si="81"/>
        <v>0</v>
      </c>
      <c r="BC103" s="459">
        <f t="shared" si="81"/>
        <v>0</v>
      </c>
      <c r="BD103" s="459">
        <f t="shared" si="81"/>
        <v>0</v>
      </c>
      <c r="BE103" s="459">
        <f t="shared" si="81"/>
        <v>0</v>
      </c>
      <c r="BF103" s="459">
        <f t="shared" si="81"/>
        <v>0</v>
      </c>
      <c r="BG103" s="459">
        <f t="shared" si="81"/>
        <v>0</v>
      </c>
      <c r="BH103" s="459">
        <f t="shared" si="81"/>
        <v>0</v>
      </c>
      <c r="BI103" s="459">
        <f t="shared" si="81"/>
        <v>0</v>
      </c>
      <c r="BJ103" s="459">
        <f t="shared" si="81"/>
        <v>0</v>
      </c>
      <c r="BK103" s="459">
        <f t="shared" si="81"/>
        <v>0</v>
      </c>
      <c r="BL103" s="459">
        <f t="shared" si="81"/>
        <v>0</v>
      </c>
      <c r="BM103" s="459">
        <f t="shared" si="81"/>
        <v>0</v>
      </c>
      <c r="BN103" s="459">
        <f t="shared" si="81"/>
        <v>0</v>
      </c>
      <c r="BO103" s="459">
        <f t="shared" si="81"/>
        <v>0</v>
      </c>
      <c r="BP103" s="459">
        <f t="shared" si="81"/>
        <v>0</v>
      </c>
      <c r="BQ103" s="459">
        <f t="shared" si="78"/>
        <v>0</v>
      </c>
      <c r="BR103" s="459">
        <f t="shared" si="78"/>
        <v>0</v>
      </c>
      <c r="BS103" s="459">
        <f t="shared" si="78"/>
        <v>0</v>
      </c>
      <c r="BT103" s="459">
        <f t="shared" si="78"/>
        <v>0</v>
      </c>
      <c r="BU103" s="459">
        <f t="shared" si="78"/>
        <v>0</v>
      </c>
      <c r="BV103" s="459">
        <f t="shared" si="78"/>
        <v>0</v>
      </c>
      <c r="BW103" s="459">
        <f t="shared" si="78"/>
        <v>0</v>
      </c>
      <c r="BX103" s="459">
        <f t="shared" si="78"/>
        <v>0</v>
      </c>
      <c r="BY103" s="459">
        <f t="shared" si="78"/>
        <v>0</v>
      </c>
      <c r="BZ103" s="459">
        <f t="shared" si="78"/>
        <v>0</v>
      </c>
      <c r="CA103" s="459">
        <f t="shared" si="78"/>
        <v>0</v>
      </c>
    </row>
    <row r="104" spans="1:79" x14ac:dyDescent="0.25">
      <c r="A104" s="438">
        <v>96</v>
      </c>
      <c r="B104" s="456">
        <f t="shared" si="55"/>
        <v>9.6000000000000002E-2</v>
      </c>
      <c r="C104" s="456" t="str">
        <f t="shared" si="56"/>
        <v xml:space="preserve"> </v>
      </c>
      <c r="D104" s="438" t="str">
        <f t="shared" si="57"/>
        <v xml:space="preserve"> </v>
      </c>
      <c r="E104" s="457" t="str">
        <f t="shared" si="58"/>
        <v xml:space="preserve"> </v>
      </c>
      <c r="F104" s="458" t="s">
        <v>534</v>
      </c>
      <c r="G104" s="423" t="s">
        <v>535</v>
      </c>
      <c r="H104" s="423">
        <f t="shared" si="60"/>
        <v>0</v>
      </c>
      <c r="I104" s="423">
        <f t="shared" si="61"/>
        <v>0</v>
      </c>
      <c r="J104" s="423">
        <f t="shared" si="62"/>
        <v>0</v>
      </c>
      <c r="K104" s="423">
        <f t="shared" si="63"/>
        <v>0</v>
      </c>
      <c r="L104" s="423">
        <f t="shared" si="64"/>
        <v>0</v>
      </c>
      <c r="M104" s="423">
        <f t="shared" si="65"/>
        <v>0</v>
      </c>
      <c r="N104" s="423">
        <f t="shared" si="66"/>
        <v>0</v>
      </c>
      <c r="O104" s="423">
        <f t="shared" si="67"/>
        <v>0</v>
      </c>
      <c r="P104" s="423">
        <f t="shared" si="68"/>
        <v>0</v>
      </c>
      <c r="Q104" s="423">
        <f t="shared" si="69"/>
        <v>0</v>
      </c>
      <c r="R104" s="423">
        <f t="shared" si="70"/>
        <v>0</v>
      </c>
      <c r="S104" s="423">
        <f t="shared" si="71"/>
        <v>0</v>
      </c>
      <c r="T104" s="449">
        <f t="shared" si="72"/>
        <v>0</v>
      </c>
      <c r="U104" s="449">
        <f t="shared" si="73"/>
        <v>0</v>
      </c>
      <c r="V104" s="449">
        <f t="shared" si="74"/>
        <v>0</v>
      </c>
      <c r="W104" s="449">
        <f t="shared" si="75"/>
        <v>0</v>
      </c>
      <c r="X104" s="448"/>
      <c r="Y104" s="459">
        <f t="shared" si="59"/>
        <v>0</v>
      </c>
      <c r="Z104" s="459">
        <f t="shared" si="59"/>
        <v>0</v>
      </c>
      <c r="AA104" s="459">
        <f t="shared" si="59"/>
        <v>0</v>
      </c>
      <c r="AB104" s="459">
        <f t="shared" si="81"/>
        <v>0</v>
      </c>
      <c r="AC104" s="459">
        <f t="shared" si="81"/>
        <v>0</v>
      </c>
      <c r="AD104" s="459">
        <f t="shared" si="81"/>
        <v>0</v>
      </c>
      <c r="AE104" s="459">
        <f t="shared" si="81"/>
        <v>0</v>
      </c>
      <c r="AF104" s="459">
        <f t="shared" si="81"/>
        <v>0</v>
      </c>
      <c r="AG104" s="459">
        <f t="shared" si="81"/>
        <v>0</v>
      </c>
      <c r="AH104" s="459">
        <f t="shared" si="81"/>
        <v>0</v>
      </c>
      <c r="AI104" s="459">
        <f t="shared" si="81"/>
        <v>0</v>
      </c>
      <c r="AJ104" s="459">
        <f t="shared" si="81"/>
        <v>0</v>
      </c>
      <c r="AK104" s="459">
        <f t="shared" si="81"/>
        <v>0</v>
      </c>
      <c r="AL104" s="459">
        <f t="shared" si="81"/>
        <v>0</v>
      </c>
      <c r="AM104" s="459">
        <f t="shared" si="81"/>
        <v>0</v>
      </c>
      <c r="AN104" s="459">
        <f t="shared" si="81"/>
        <v>0</v>
      </c>
      <c r="AO104" s="459">
        <f t="shared" si="81"/>
        <v>0</v>
      </c>
      <c r="AP104" s="459">
        <f t="shared" si="81"/>
        <v>0</v>
      </c>
      <c r="AQ104" s="459">
        <f t="shared" si="81"/>
        <v>0</v>
      </c>
      <c r="AR104" s="459">
        <f t="shared" si="81"/>
        <v>0</v>
      </c>
      <c r="AS104" s="459">
        <f t="shared" si="81"/>
        <v>0</v>
      </c>
      <c r="AT104" s="459">
        <f t="shared" si="81"/>
        <v>0</v>
      </c>
      <c r="AU104" s="459">
        <f t="shared" si="81"/>
        <v>0</v>
      </c>
      <c r="AV104" s="459">
        <f t="shared" si="81"/>
        <v>0</v>
      </c>
      <c r="AW104" s="459">
        <f t="shared" si="81"/>
        <v>0</v>
      </c>
      <c r="AX104" s="459">
        <f t="shared" si="81"/>
        <v>0</v>
      </c>
      <c r="AY104" s="459">
        <f t="shared" si="81"/>
        <v>0</v>
      </c>
      <c r="AZ104" s="459">
        <f t="shared" si="81"/>
        <v>0</v>
      </c>
      <c r="BA104" s="459">
        <f t="shared" si="81"/>
        <v>0</v>
      </c>
      <c r="BB104" s="459">
        <f t="shared" si="81"/>
        <v>0</v>
      </c>
      <c r="BC104" s="459">
        <f t="shared" si="81"/>
        <v>0</v>
      </c>
      <c r="BD104" s="459">
        <f t="shared" si="81"/>
        <v>0</v>
      </c>
      <c r="BE104" s="459">
        <f t="shared" si="81"/>
        <v>0</v>
      </c>
      <c r="BF104" s="459">
        <f t="shared" si="81"/>
        <v>0</v>
      </c>
      <c r="BG104" s="459">
        <f t="shared" si="81"/>
        <v>0</v>
      </c>
      <c r="BH104" s="459">
        <f t="shared" si="81"/>
        <v>0</v>
      </c>
      <c r="BI104" s="459">
        <f t="shared" si="81"/>
        <v>0</v>
      </c>
      <c r="BJ104" s="459">
        <f t="shared" si="81"/>
        <v>0</v>
      </c>
      <c r="BK104" s="459">
        <f t="shared" si="81"/>
        <v>0</v>
      </c>
      <c r="BL104" s="459">
        <f t="shared" si="81"/>
        <v>0</v>
      </c>
      <c r="BM104" s="459">
        <f t="shared" si="81"/>
        <v>0</v>
      </c>
      <c r="BN104" s="459">
        <f t="shared" si="81"/>
        <v>0</v>
      </c>
      <c r="BO104" s="459">
        <f t="shared" si="81"/>
        <v>0</v>
      </c>
      <c r="BP104" s="459">
        <f t="shared" si="81"/>
        <v>0</v>
      </c>
      <c r="BQ104" s="459">
        <f t="shared" si="78"/>
        <v>0</v>
      </c>
      <c r="BR104" s="459">
        <f t="shared" si="78"/>
        <v>0</v>
      </c>
      <c r="BS104" s="459">
        <f t="shared" si="78"/>
        <v>0</v>
      </c>
      <c r="BT104" s="459">
        <f t="shared" si="78"/>
        <v>0</v>
      </c>
      <c r="BU104" s="459">
        <f t="shared" si="78"/>
        <v>0</v>
      </c>
      <c r="BV104" s="459">
        <f t="shared" si="78"/>
        <v>0</v>
      </c>
      <c r="BW104" s="459">
        <f t="shared" si="78"/>
        <v>0</v>
      </c>
      <c r="BX104" s="459">
        <f t="shared" si="78"/>
        <v>0</v>
      </c>
      <c r="BY104" s="459">
        <f t="shared" si="78"/>
        <v>0</v>
      </c>
      <c r="BZ104" s="459">
        <f t="shared" si="78"/>
        <v>0</v>
      </c>
      <c r="CA104" s="459">
        <f t="shared" si="78"/>
        <v>0</v>
      </c>
    </row>
    <row r="105" spans="1:79" x14ac:dyDescent="0.25">
      <c r="A105" s="438">
        <v>97</v>
      </c>
      <c r="B105" s="456">
        <f t="shared" si="55"/>
        <v>9.7000000000000003E-2</v>
      </c>
      <c r="C105" s="456" t="str">
        <f t="shared" si="56"/>
        <v xml:space="preserve"> </v>
      </c>
      <c r="D105" s="438" t="str">
        <f t="shared" si="57"/>
        <v xml:space="preserve"> </v>
      </c>
      <c r="E105" s="457" t="str">
        <f t="shared" si="58"/>
        <v xml:space="preserve"> </v>
      </c>
      <c r="F105" s="458" t="s">
        <v>304</v>
      </c>
      <c r="G105" s="423" t="s">
        <v>207</v>
      </c>
      <c r="H105" s="423">
        <f t="shared" si="60"/>
        <v>0</v>
      </c>
      <c r="I105" s="423">
        <f t="shared" si="61"/>
        <v>0</v>
      </c>
      <c r="J105" s="423">
        <f t="shared" si="62"/>
        <v>0</v>
      </c>
      <c r="K105" s="423">
        <f t="shared" si="63"/>
        <v>0</v>
      </c>
      <c r="L105" s="423">
        <f t="shared" si="64"/>
        <v>0</v>
      </c>
      <c r="M105" s="423">
        <f t="shared" si="65"/>
        <v>0</v>
      </c>
      <c r="N105" s="423">
        <f t="shared" si="66"/>
        <v>0</v>
      </c>
      <c r="O105" s="423">
        <f t="shared" si="67"/>
        <v>0</v>
      </c>
      <c r="P105" s="423">
        <f t="shared" si="68"/>
        <v>0</v>
      </c>
      <c r="Q105" s="423">
        <f t="shared" si="69"/>
        <v>0</v>
      </c>
      <c r="R105" s="423">
        <f t="shared" si="70"/>
        <v>0</v>
      </c>
      <c r="S105" s="423">
        <f t="shared" si="71"/>
        <v>0</v>
      </c>
      <c r="T105" s="449">
        <f t="shared" si="72"/>
        <v>0</v>
      </c>
      <c r="U105" s="449">
        <f t="shared" si="73"/>
        <v>0</v>
      </c>
      <c r="V105" s="449">
        <f t="shared" si="74"/>
        <v>0</v>
      </c>
      <c r="W105" s="449">
        <f t="shared" si="75"/>
        <v>0</v>
      </c>
      <c r="X105" s="448"/>
      <c r="Y105" s="459">
        <f t="shared" si="59"/>
        <v>0</v>
      </c>
      <c r="Z105" s="459">
        <f t="shared" si="59"/>
        <v>0</v>
      </c>
      <c r="AA105" s="459">
        <f t="shared" si="59"/>
        <v>0</v>
      </c>
      <c r="AB105" s="459">
        <f t="shared" si="81"/>
        <v>0</v>
      </c>
      <c r="AC105" s="459">
        <f t="shared" si="81"/>
        <v>0</v>
      </c>
      <c r="AD105" s="459">
        <f t="shared" si="81"/>
        <v>0</v>
      </c>
      <c r="AE105" s="459">
        <f t="shared" si="81"/>
        <v>0</v>
      </c>
      <c r="AF105" s="459">
        <f t="shared" si="81"/>
        <v>0</v>
      </c>
      <c r="AG105" s="459">
        <f t="shared" si="81"/>
        <v>0</v>
      </c>
      <c r="AH105" s="459">
        <f t="shared" si="81"/>
        <v>0</v>
      </c>
      <c r="AI105" s="459">
        <f t="shared" si="81"/>
        <v>0</v>
      </c>
      <c r="AJ105" s="459">
        <f t="shared" si="81"/>
        <v>0</v>
      </c>
      <c r="AK105" s="459">
        <f t="shared" si="81"/>
        <v>0</v>
      </c>
      <c r="AL105" s="459">
        <f t="shared" si="81"/>
        <v>0</v>
      </c>
      <c r="AM105" s="459">
        <f t="shared" si="81"/>
        <v>0</v>
      </c>
      <c r="AN105" s="459">
        <f t="shared" si="81"/>
        <v>0</v>
      </c>
      <c r="AO105" s="459">
        <f t="shared" si="81"/>
        <v>0</v>
      </c>
      <c r="AP105" s="459">
        <f t="shared" si="81"/>
        <v>0</v>
      </c>
      <c r="AQ105" s="459">
        <f t="shared" si="81"/>
        <v>0</v>
      </c>
      <c r="AR105" s="459">
        <f t="shared" si="81"/>
        <v>0</v>
      </c>
      <c r="AS105" s="459">
        <f t="shared" si="81"/>
        <v>0</v>
      </c>
      <c r="AT105" s="459">
        <f t="shared" si="81"/>
        <v>0</v>
      </c>
      <c r="AU105" s="459">
        <f t="shared" si="81"/>
        <v>0</v>
      </c>
      <c r="AV105" s="459">
        <f t="shared" si="81"/>
        <v>0</v>
      </c>
      <c r="AW105" s="459">
        <f t="shared" si="81"/>
        <v>0</v>
      </c>
      <c r="AX105" s="459">
        <f t="shared" si="81"/>
        <v>0</v>
      </c>
      <c r="AY105" s="459">
        <f t="shared" si="81"/>
        <v>0</v>
      </c>
      <c r="AZ105" s="459">
        <f t="shared" si="81"/>
        <v>0</v>
      </c>
      <c r="BA105" s="459">
        <f t="shared" si="81"/>
        <v>0</v>
      </c>
      <c r="BB105" s="459">
        <f t="shared" si="81"/>
        <v>0</v>
      </c>
      <c r="BC105" s="459">
        <f t="shared" si="81"/>
        <v>0</v>
      </c>
      <c r="BD105" s="459">
        <f t="shared" si="81"/>
        <v>0</v>
      </c>
      <c r="BE105" s="459">
        <f t="shared" si="81"/>
        <v>0</v>
      </c>
      <c r="BF105" s="459">
        <f t="shared" si="81"/>
        <v>0</v>
      </c>
      <c r="BG105" s="459">
        <f t="shared" si="81"/>
        <v>0</v>
      </c>
      <c r="BH105" s="459">
        <f t="shared" si="81"/>
        <v>0</v>
      </c>
      <c r="BI105" s="459">
        <f t="shared" si="81"/>
        <v>0</v>
      </c>
      <c r="BJ105" s="459">
        <f t="shared" si="81"/>
        <v>0</v>
      </c>
      <c r="BK105" s="459">
        <f t="shared" si="81"/>
        <v>0</v>
      </c>
      <c r="BL105" s="459">
        <f t="shared" si="81"/>
        <v>0</v>
      </c>
      <c r="BM105" s="459">
        <f t="shared" si="81"/>
        <v>0</v>
      </c>
      <c r="BN105" s="459">
        <f t="shared" si="81"/>
        <v>0</v>
      </c>
      <c r="BO105" s="459">
        <f t="shared" si="81"/>
        <v>0</v>
      </c>
      <c r="BP105" s="459">
        <f t="shared" si="81"/>
        <v>0</v>
      </c>
      <c r="BQ105" s="459">
        <f t="shared" ref="BQ105:CA120" si="82">COUNTIF(BQ$2:BQ$6,$G105)</f>
        <v>0</v>
      </c>
      <c r="BR105" s="459">
        <f t="shared" si="82"/>
        <v>0</v>
      </c>
      <c r="BS105" s="459">
        <f t="shared" si="82"/>
        <v>0</v>
      </c>
      <c r="BT105" s="459">
        <f t="shared" si="82"/>
        <v>0</v>
      </c>
      <c r="BU105" s="459">
        <f t="shared" si="82"/>
        <v>0</v>
      </c>
      <c r="BV105" s="459">
        <f t="shared" si="82"/>
        <v>0</v>
      </c>
      <c r="BW105" s="459">
        <f t="shared" si="82"/>
        <v>0</v>
      </c>
      <c r="BX105" s="459">
        <f t="shared" si="82"/>
        <v>0</v>
      </c>
      <c r="BY105" s="459">
        <f t="shared" si="82"/>
        <v>0</v>
      </c>
      <c r="BZ105" s="459">
        <f t="shared" si="82"/>
        <v>0</v>
      </c>
      <c r="CA105" s="459">
        <f t="shared" si="82"/>
        <v>0</v>
      </c>
    </row>
    <row r="106" spans="1:79" x14ac:dyDescent="0.25">
      <c r="A106" s="438">
        <v>98</v>
      </c>
      <c r="B106" s="456">
        <f t="shared" si="55"/>
        <v>9.8000000000000004E-2</v>
      </c>
      <c r="C106" s="456" t="str">
        <f t="shared" si="56"/>
        <v xml:space="preserve"> </v>
      </c>
      <c r="D106" s="438" t="str">
        <f t="shared" si="57"/>
        <v xml:space="preserve"> </v>
      </c>
      <c r="E106" s="457" t="str">
        <f t="shared" si="58"/>
        <v xml:space="preserve"> </v>
      </c>
      <c r="F106" s="458" t="s">
        <v>224</v>
      </c>
      <c r="G106" s="423" t="s">
        <v>208</v>
      </c>
      <c r="H106" s="423">
        <f t="shared" si="60"/>
        <v>0</v>
      </c>
      <c r="I106" s="423">
        <f t="shared" si="61"/>
        <v>0</v>
      </c>
      <c r="J106" s="423">
        <f t="shared" si="62"/>
        <v>0</v>
      </c>
      <c r="K106" s="423">
        <f t="shared" si="63"/>
        <v>0</v>
      </c>
      <c r="L106" s="423">
        <f t="shared" si="64"/>
        <v>0</v>
      </c>
      <c r="M106" s="423">
        <f t="shared" si="65"/>
        <v>0</v>
      </c>
      <c r="N106" s="423">
        <f t="shared" si="66"/>
        <v>0</v>
      </c>
      <c r="O106" s="423">
        <f t="shared" si="67"/>
        <v>0</v>
      </c>
      <c r="P106" s="423">
        <f t="shared" si="68"/>
        <v>0</v>
      </c>
      <c r="Q106" s="423">
        <f t="shared" si="69"/>
        <v>0</v>
      </c>
      <c r="R106" s="423">
        <f t="shared" si="70"/>
        <v>0</v>
      </c>
      <c r="S106" s="423">
        <f t="shared" si="71"/>
        <v>0</v>
      </c>
      <c r="T106" s="449">
        <f t="shared" si="72"/>
        <v>0</v>
      </c>
      <c r="U106" s="449">
        <f t="shared" si="73"/>
        <v>0</v>
      </c>
      <c r="V106" s="449">
        <f t="shared" si="74"/>
        <v>0</v>
      </c>
      <c r="W106" s="449">
        <f t="shared" si="75"/>
        <v>0</v>
      </c>
      <c r="X106" s="448"/>
      <c r="Y106" s="459">
        <f t="shared" ref="Y106:AN148" si="83">COUNTIF(Y$2:Y$6,$G106)</f>
        <v>0</v>
      </c>
      <c r="Z106" s="459">
        <f t="shared" si="83"/>
        <v>0</v>
      </c>
      <c r="AA106" s="459">
        <f t="shared" si="83"/>
        <v>0</v>
      </c>
      <c r="AB106" s="459">
        <f t="shared" si="83"/>
        <v>0</v>
      </c>
      <c r="AC106" s="459">
        <f t="shared" si="83"/>
        <v>0</v>
      </c>
      <c r="AD106" s="459">
        <f t="shared" si="83"/>
        <v>0</v>
      </c>
      <c r="AE106" s="459">
        <f t="shared" si="83"/>
        <v>0</v>
      </c>
      <c r="AF106" s="459">
        <f t="shared" si="83"/>
        <v>0</v>
      </c>
      <c r="AG106" s="459">
        <f t="shared" si="83"/>
        <v>0</v>
      </c>
      <c r="AH106" s="459">
        <f t="shared" si="83"/>
        <v>0</v>
      </c>
      <c r="AI106" s="459">
        <f t="shared" si="83"/>
        <v>0</v>
      </c>
      <c r="AJ106" s="459">
        <f t="shared" si="83"/>
        <v>0</v>
      </c>
      <c r="AK106" s="459">
        <f t="shared" si="83"/>
        <v>0</v>
      </c>
      <c r="AL106" s="459">
        <f t="shared" si="83"/>
        <v>0</v>
      </c>
      <c r="AM106" s="459">
        <f t="shared" si="83"/>
        <v>0</v>
      </c>
      <c r="AN106" s="459">
        <f t="shared" si="83"/>
        <v>0</v>
      </c>
      <c r="AO106" s="459">
        <f t="shared" si="81"/>
        <v>0</v>
      </c>
      <c r="AP106" s="459">
        <f t="shared" si="81"/>
        <v>0</v>
      </c>
      <c r="AQ106" s="459">
        <f t="shared" si="81"/>
        <v>0</v>
      </c>
      <c r="AR106" s="459">
        <f t="shared" si="81"/>
        <v>0</v>
      </c>
      <c r="AS106" s="459">
        <f t="shared" si="81"/>
        <v>0</v>
      </c>
      <c r="AT106" s="459">
        <f t="shared" si="81"/>
        <v>0</v>
      </c>
      <c r="AU106" s="459">
        <f t="shared" si="81"/>
        <v>0</v>
      </c>
      <c r="AV106" s="459">
        <f t="shared" si="81"/>
        <v>0</v>
      </c>
      <c r="AW106" s="459">
        <f t="shared" si="81"/>
        <v>0</v>
      </c>
      <c r="AX106" s="459">
        <f t="shared" si="81"/>
        <v>0</v>
      </c>
      <c r="AY106" s="459">
        <f t="shared" si="81"/>
        <v>0</v>
      </c>
      <c r="AZ106" s="459">
        <f t="shared" si="81"/>
        <v>0</v>
      </c>
      <c r="BA106" s="459">
        <f t="shared" si="81"/>
        <v>0</v>
      </c>
      <c r="BB106" s="459">
        <f t="shared" si="81"/>
        <v>0</v>
      </c>
      <c r="BC106" s="459">
        <f t="shared" si="81"/>
        <v>0</v>
      </c>
      <c r="BD106" s="459">
        <f t="shared" si="81"/>
        <v>0</v>
      </c>
      <c r="BE106" s="459">
        <f t="shared" si="81"/>
        <v>0</v>
      </c>
      <c r="BF106" s="459">
        <f t="shared" si="81"/>
        <v>0</v>
      </c>
      <c r="BG106" s="459">
        <f t="shared" si="81"/>
        <v>0</v>
      </c>
      <c r="BH106" s="459">
        <f t="shared" si="81"/>
        <v>0</v>
      </c>
      <c r="BI106" s="459">
        <f t="shared" si="81"/>
        <v>0</v>
      </c>
      <c r="BJ106" s="459">
        <f t="shared" si="81"/>
        <v>0</v>
      </c>
      <c r="BK106" s="459">
        <f t="shared" si="81"/>
        <v>0</v>
      </c>
      <c r="BL106" s="459">
        <f t="shared" si="81"/>
        <v>0</v>
      </c>
      <c r="BM106" s="459">
        <f t="shared" si="81"/>
        <v>0</v>
      </c>
      <c r="BN106" s="459">
        <f t="shared" si="81"/>
        <v>0</v>
      </c>
      <c r="BO106" s="459">
        <f t="shared" si="81"/>
        <v>0</v>
      </c>
      <c r="BP106" s="459">
        <f t="shared" si="81"/>
        <v>0</v>
      </c>
      <c r="BQ106" s="459">
        <f t="shared" si="82"/>
        <v>0</v>
      </c>
      <c r="BR106" s="459">
        <f t="shared" si="82"/>
        <v>0</v>
      </c>
      <c r="BS106" s="459">
        <f t="shared" si="82"/>
        <v>0</v>
      </c>
      <c r="BT106" s="459">
        <f t="shared" si="82"/>
        <v>0</v>
      </c>
      <c r="BU106" s="459">
        <f t="shared" si="82"/>
        <v>0</v>
      </c>
      <c r="BV106" s="459">
        <f t="shared" si="82"/>
        <v>0</v>
      </c>
      <c r="BW106" s="459">
        <f t="shared" si="82"/>
        <v>0</v>
      </c>
      <c r="BX106" s="459">
        <f t="shared" si="82"/>
        <v>0</v>
      </c>
      <c r="BY106" s="459">
        <f t="shared" si="82"/>
        <v>0</v>
      </c>
      <c r="BZ106" s="459">
        <f t="shared" si="82"/>
        <v>0</v>
      </c>
      <c r="CA106" s="459">
        <f t="shared" si="82"/>
        <v>0</v>
      </c>
    </row>
    <row r="107" spans="1:79" x14ac:dyDescent="0.25">
      <c r="A107" s="438">
        <v>99</v>
      </c>
      <c r="B107" s="456">
        <f t="shared" si="55"/>
        <v>9.9000000000000005E-2</v>
      </c>
      <c r="C107" s="456" t="str">
        <f t="shared" si="56"/>
        <v xml:space="preserve"> </v>
      </c>
      <c r="D107" s="438" t="str">
        <f t="shared" si="57"/>
        <v xml:space="preserve"> </v>
      </c>
      <c r="E107" s="457" t="str">
        <f t="shared" si="58"/>
        <v xml:space="preserve"> </v>
      </c>
      <c r="F107" s="458" t="s">
        <v>536</v>
      </c>
      <c r="G107" s="423" t="s">
        <v>537</v>
      </c>
      <c r="H107" s="423">
        <f t="shared" si="60"/>
        <v>0</v>
      </c>
      <c r="I107" s="423">
        <f t="shared" si="61"/>
        <v>0</v>
      </c>
      <c r="J107" s="423">
        <f t="shared" si="62"/>
        <v>0</v>
      </c>
      <c r="K107" s="423">
        <f t="shared" si="63"/>
        <v>0</v>
      </c>
      <c r="L107" s="423">
        <f t="shared" si="64"/>
        <v>0</v>
      </c>
      <c r="M107" s="423">
        <f t="shared" si="65"/>
        <v>0</v>
      </c>
      <c r="N107" s="423">
        <f t="shared" si="66"/>
        <v>0</v>
      </c>
      <c r="O107" s="423">
        <f t="shared" si="67"/>
        <v>0</v>
      </c>
      <c r="P107" s="423">
        <f t="shared" si="68"/>
        <v>0</v>
      </c>
      <c r="Q107" s="423">
        <f t="shared" si="69"/>
        <v>0</v>
      </c>
      <c r="R107" s="423">
        <f t="shared" si="70"/>
        <v>0</v>
      </c>
      <c r="S107" s="423">
        <f t="shared" si="71"/>
        <v>0</v>
      </c>
      <c r="T107" s="449">
        <f t="shared" si="72"/>
        <v>0</v>
      </c>
      <c r="U107" s="449">
        <f t="shared" si="73"/>
        <v>0</v>
      </c>
      <c r="V107" s="449">
        <f t="shared" si="74"/>
        <v>0</v>
      </c>
      <c r="W107" s="449">
        <f t="shared" si="75"/>
        <v>0</v>
      </c>
      <c r="X107" s="448"/>
      <c r="Y107" s="459">
        <f t="shared" si="83"/>
        <v>0</v>
      </c>
      <c r="Z107" s="459">
        <f t="shared" si="83"/>
        <v>0</v>
      </c>
      <c r="AA107" s="459">
        <f t="shared" si="83"/>
        <v>0</v>
      </c>
      <c r="AB107" s="459">
        <f t="shared" si="81"/>
        <v>0</v>
      </c>
      <c r="AC107" s="459">
        <f t="shared" si="81"/>
        <v>0</v>
      </c>
      <c r="AD107" s="459">
        <f t="shared" si="81"/>
        <v>0</v>
      </c>
      <c r="AE107" s="459">
        <f t="shared" si="81"/>
        <v>0</v>
      </c>
      <c r="AF107" s="459">
        <f t="shared" si="81"/>
        <v>0</v>
      </c>
      <c r="AG107" s="459">
        <f t="shared" si="81"/>
        <v>0</v>
      </c>
      <c r="AH107" s="459">
        <f t="shared" si="81"/>
        <v>0</v>
      </c>
      <c r="AI107" s="459">
        <f t="shared" si="81"/>
        <v>0</v>
      </c>
      <c r="AJ107" s="459">
        <f t="shared" si="81"/>
        <v>0</v>
      </c>
      <c r="AK107" s="459">
        <f t="shared" si="81"/>
        <v>0</v>
      </c>
      <c r="AL107" s="459">
        <f t="shared" si="81"/>
        <v>0</v>
      </c>
      <c r="AM107" s="459">
        <f t="shared" si="81"/>
        <v>0</v>
      </c>
      <c r="AN107" s="459">
        <f t="shared" si="81"/>
        <v>0</v>
      </c>
      <c r="AO107" s="459">
        <f t="shared" si="81"/>
        <v>0</v>
      </c>
      <c r="AP107" s="459">
        <f t="shared" si="81"/>
        <v>0</v>
      </c>
      <c r="AQ107" s="459">
        <f t="shared" si="81"/>
        <v>0</v>
      </c>
      <c r="AR107" s="459">
        <f t="shared" si="81"/>
        <v>0</v>
      </c>
      <c r="AS107" s="459">
        <f t="shared" si="81"/>
        <v>0</v>
      </c>
      <c r="AT107" s="459">
        <f t="shared" si="81"/>
        <v>0</v>
      </c>
      <c r="AU107" s="459">
        <f t="shared" si="81"/>
        <v>0</v>
      </c>
      <c r="AV107" s="459">
        <f t="shared" si="81"/>
        <v>0</v>
      </c>
      <c r="AW107" s="459">
        <f t="shared" si="81"/>
        <v>0</v>
      </c>
      <c r="AX107" s="459">
        <f t="shared" si="81"/>
        <v>0</v>
      </c>
      <c r="AY107" s="459">
        <f t="shared" si="81"/>
        <v>0</v>
      </c>
      <c r="AZ107" s="459">
        <f t="shared" si="81"/>
        <v>0</v>
      </c>
      <c r="BA107" s="459">
        <f t="shared" si="81"/>
        <v>0</v>
      </c>
      <c r="BB107" s="459">
        <f t="shared" si="81"/>
        <v>0</v>
      </c>
      <c r="BC107" s="459">
        <f t="shared" si="81"/>
        <v>0</v>
      </c>
      <c r="BD107" s="459">
        <f t="shared" si="81"/>
        <v>0</v>
      </c>
      <c r="BE107" s="459">
        <f t="shared" si="81"/>
        <v>0</v>
      </c>
      <c r="BF107" s="459">
        <f t="shared" si="81"/>
        <v>0</v>
      </c>
      <c r="BG107" s="459">
        <f t="shared" si="81"/>
        <v>0</v>
      </c>
      <c r="BH107" s="459">
        <f t="shared" si="81"/>
        <v>0</v>
      </c>
      <c r="BI107" s="459">
        <f t="shared" si="81"/>
        <v>0</v>
      </c>
      <c r="BJ107" s="459">
        <f t="shared" si="81"/>
        <v>0</v>
      </c>
      <c r="BK107" s="459">
        <f t="shared" si="81"/>
        <v>0</v>
      </c>
      <c r="BL107" s="459">
        <f t="shared" si="81"/>
        <v>0</v>
      </c>
      <c r="BM107" s="459">
        <f t="shared" si="81"/>
        <v>0</v>
      </c>
      <c r="BN107" s="459">
        <f t="shared" si="81"/>
        <v>0</v>
      </c>
      <c r="BO107" s="459">
        <f t="shared" si="81"/>
        <v>0</v>
      </c>
      <c r="BP107" s="459">
        <f t="shared" si="81"/>
        <v>0</v>
      </c>
      <c r="BQ107" s="459">
        <f t="shared" si="82"/>
        <v>0</v>
      </c>
      <c r="BR107" s="459">
        <f t="shared" si="82"/>
        <v>0</v>
      </c>
      <c r="BS107" s="459">
        <f t="shared" si="82"/>
        <v>0</v>
      </c>
      <c r="BT107" s="459">
        <f t="shared" si="82"/>
        <v>0</v>
      </c>
      <c r="BU107" s="459">
        <f t="shared" si="82"/>
        <v>0</v>
      </c>
      <c r="BV107" s="459">
        <f t="shared" si="82"/>
        <v>0</v>
      </c>
      <c r="BW107" s="459">
        <f t="shared" si="82"/>
        <v>0</v>
      </c>
      <c r="BX107" s="459">
        <f t="shared" si="82"/>
        <v>0</v>
      </c>
      <c r="BY107" s="459">
        <f t="shared" si="82"/>
        <v>0</v>
      </c>
      <c r="BZ107" s="459">
        <f t="shared" si="82"/>
        <v>0</v>
      </c>
      <c r="CA107" s="459">
        <f t="shared" si="82"/>
        <v>0</v>
      </c>
    </row>
    <row r="108" spans="1:79" x14ac:dyDescent="0.25">
      <c r="A108" s="438">
        <v>100</v>
      </c>
      <c r="B108" s="456">
        <f t="shared" si="55"/>
        <v>0.1</v>
      </c>
      <c r="C108" s="456" t="str">
        <f t="shared" si="56"/>
        <v xml:space="preserve"> </v>
      </c>
      <c r="D108" s="438" t="str">
        <f t="shared" si="57"/>
        <v xml:space="preserve"> </v>
      </c>
      <c r="E108" s="457" t="str">
        <f t="shared" si="58"/>
        <v xml:space="preserve"> </v>
      </c>
      <c r="F108" s="458" t="s">
        <v>338</v>
      </c>
      <c r="G108" s="423" t="s">
        <v>201</v>
      </c>
      <c r="H108" s="423">
        <f t="shared" si="60"/>
        <v>0</v>
      </c>
      <c r="I108" s="423">
        <f t="shared" si="61"/>
        <v>0</v>
      </c>
      <c r="J108" s="423">
        <f t="shared" si="62"/>
        <v>0</v>
      </c>
      <c r="K108" s="423">
        <f t="shared" si="63"/>
        <v>0</v>
      </c>
      <c r="L108" s="423">
        <f t="shared" si="64"/>
        <v>0</v>
      </c>
      <c r="M108" s="423">
        <f t="shared" si="65"/>
        <v>0</v>
      </c>
      <c r="N108" s="423">
        <f t="shared" si="66"/>
        <v>0</v>
      </c>
      <c r="O108" s="423">
        <f t="shared" si="67"/>
        <v>0</v>
      </c>
      <c r="P108" s="423">
        <f t="shared" si="68"/>
        <v>0</v>
      </c>
      <c r="Q108" s="423">
        <f t="shared" si="69"/>
        <v>0</v>
      </c>
      <c r="R108" s="423">
        <f t="shared" si="70"/>
        <v>0</v>
      </c>
      <c r="S108" s="423">
        <f t="shared" si="71"/>
        <v>0</v>
      </c>
      <c r="T108" s="449">
        <f t="shared" si="72"/>
        <v>0</v>
      </c>
      <c r="U108" s="449">
        <f t="shared" si="73"/>
        <v>0</v>
      </c>
      <c r="V108" s="449">
        <f t="shared" si="74"/>
        <v>0</v>
      </c>
      <c r="W108" s="449">
        <f t="shared" si="75"/>
        <v>0</v>
      </c>
      <c r="X108" s="448"/>
      <c r="Y108" s="459">
        <f t="shared" si="83"/>
        <v>0</v>
      </c>
      <c r="Z108" s="459">
        <f t="shared" si="83"/>
        <v>0</v>
      </c>
      <c r="AA108" s="459">
        <f t="shared" si="83"/>
        <v>0</v>
      </c>
      <c r="AB108" s="459">
        <f t="shared" si="81"/>
        <v>0</v>
      </c>
      <c r="AC108" s="459">
        <f t="shared" si="81"/>
        <v>0</v>
      </c>
      <c r="AD108" s="459">
        <f t="shared" si="81"/>
        <v>0</v>
      </c>
      <c r="AE108" s="459">
        <f t="shared" si="81"/>
        <v>0</v>
      </c>
      <c r="AF108" s="459">
        <f t="shared" si="81"/>
        <v>0</v>
      </c>
      <c r="AG108" s="459">
        <f t="shared" si="81"/>
        <v>0</v>
      </c>
      <c r="AH108" s="459">
        <f t="shared" si="81"/>
        <v>0</v>
      </c>
      <c r="AI108" s="459">
        <f t="shared" si="81"/>
        <v>0</v>
      </c>
      <c r="AJ108" s="459">
        <f t="shared" si="81"/>
        <v>0</v>
      </c>
      <c r="AK108" s="459">
        <f t="shared" si="81"/>
        <v>0</v>
      </c>
      <c r="AL108" s="459">
        <f t="shared" si="81"/>
        <v>0</v>
      </c>
      <c r="AM108" s="459">
        <f t="shared" si="81"/>
        <v>0</v>
      </c>
      <c r="AN108" s="459">
        <f t="shared" si="81"/>
        <v>0</v>
      </c>
      <c r="AO108" s="459">
        <f t="shared" si="81"/>
        <v>0</v>
      </c>
      <c r="AP108" s="459">
        <f t="shared" si="81"/>
        <v>0</v>
      </c>
      <c r="AQ108" s="459">
        <f t="shared" si="81"/>
        <v>0</v>
      </c>
      <c r="AR108" s="459">
        <f t="shared" si="81"/>
        <v>0</v>
      </c>
      <c r="AS108" s="459">
        <f t="shared" si="81"/>
        <v>0</v>
      </c>
      <c r="AT108" s="459">
        <f t="shared" si="81"/>
        <v>0</v>
      </c>
      <c r="AU108" s="459">
        <f t="shared" si="81"/>
        <v>0</v>
      </c>
      <c r="AV108" s="459">
        <f t="shared" si="81"/>
        <v>0</v>
      </c>
      <c r="AW108" s="459">
        <f t="shared" si="81"/>
        <v>0</v>
      </c>
      <c r="AX108" s="459">
        <f t="shared" si="81"/>
        <v>0</v>
      </c>
      <c r="AY108" s="459">
        <f t="shared" si="81"/>
        <v>0</v>
      </c>
      <c r="AZ108" s="459">
        <f t="shared" si="81"/>
        <v>0</v>
      </c>
      <c r="BA108" s="459">
        <f t="shared" si="81"/>
        <v>0</v>
      </c>
      <c r="BB108" s="459">
        <f t="shared" si="81"/>
        <v>0</v>
      </c>
      <c r="BC108" s="459">
        <f t="shared" si="81"/>
        <v>0</v>
      </c>
      <c r="BD108" s="459">
        <f t="shared" si="81"/>
        <v>0</v>
      </c>
      <c r="BE108" s="459">
        <f t="shared" si="81"/>
        <v>0</v>
      </c>
      <c r="BF108" s="459">
        <f t="shared" si="81"/>
        <v>0</v>
      </c>
      <c r="BG108" s="459">
        <f t="shared" si="81"/>
        <v>0</v>
      </c>
      <c r="BH108" s="459">
        <f t="shared" si="81"/>
        <v>0</v>
      </c>
      <c r="BI108" s="459">
        <f t="shared" si="81"/>
        <v>0</v>
      </c>
      <c r="BJ108" s="459">
        <f t="shared" si="81"/>
        <v>0</v>
      </c>
      <c r="BK108" s="459">
        <f t="shared" si="81"/>
        <v>0</v>
      </c>
      <c r="BL108" s="459">
        <f t="shared" si="81"/>
        <v>0</v>
      </c>
      <c r="BM108" s="459">
        <f t="shared" si="81"/>
        <v>0</v>
      </c>
      <c r="BN108" s="459">
        <f t="shared" si="81"/>
        <v>0</v>
      </c>
      <c r="BO108" s="459">
        <f t="shared" si="81"/>
        <v>0</v>
      </c>
      <c r="BP108" s="459">
        <f t="shared" si="81"/>
        <v>0</v>
      </c>
      <c r="BQ108" s="459">
        <f t="shared" si="82"/>
        <v>0</v>
      </c>
      <c r="BR108" s="459">
        <f t="shared" si="82"/>
        <v>0</v>
      </c>
      <c r="BS108" s="459">
        <f t="shared" si="82"/>
        <v>0</v>
      </c>
      <c r="BT108" s="459">
        <f t="shared" si="82"/>
        <v>0</v>
      </c>
      <c r="BU108" s="459">
        <f t="shared" si="82"/>
        <v>0</v>
      </c>
      <c r="BV108" s="459">
        <f t="shared" si="82"/>
        <v>0</v>
      </c>
      <c r="BW108" s="459">
        <f t="shared" si="82"/>
        <v>0</v>
      </c>
      <c r="BX108" s="459">
        <f t="shared" si="82"/>
        <v>0</v>
      </c>
      <c r="BY108" s="459">
        <f t="shared" si="82"/>
        <v>0</v>
      </c>
      <c r="BZ108" s="459">
        <f t="shared" si="82"/>
        <v>0</v>
      </c>
      <c r="CA108" s="459">
        <f t="shared" si="82"/>
        <v>0</v>
      </c>
    </row>
    <row r="109" spans="1:79" x14ac:dyDescent="0.25">
      <c r="A109" s="438">
        <v>101</v>
      </c>
      <c r="B109" s="456">
        <f t="shared" si="55"/>
        <v>0.10100000000000001</v>
      </c>
      <c r="C109" s="456" t="str">
        <f t="shared" si="56"/>
        <v xml:space="preserve"> </v>
      </c>
      <c r="D109" s="438" t="str">
        <f t="shared" si="57"/>
        <v xml:space="preserve"> </v>
      </c>
      <c r="E109" s="457" t="str">
        <f t="shared" si="58"/>
        <v xml:space="preserve"> </v>
      </c>
      <c r="F109" s="458" t="s">
        <v>348</v>
      </c>
      <c r="G109" s="423" t="s">
        <v>347</v>
      </c>
      <c r="H109" s="423">
        <f t="shared" si="60"/>
        <v>0</v>
      </c>
      <c r="I109" s="423">
        <f t="shared" si="61"/>
        <v>0</v>
      </c>
      <c r="J109" s="423">
        <f t="shared" si="62"/>
        <v>0</v>
      </c>
      <c r="K109" s="423">
        <f t="shared" si="63"/>
        <v>0</v>
      </c>
      <c r="L109" s="423">
        <f t="shared" si="64"/>
        <v>0</v>
      </c>
      <c r="M109" s="423">
        <f t="shared" si="65"/>
        <v>0</v>
      </c>
      <c r="N109" s="423">
        <f t="shared" si="66"/>
        <v>0</v>
      </c>
      <c r="O109" s="423">
        <f t="shared" si="67"/>
        <v>0</v>
      </c>
      <c r="P109" s="423">
        <f t="shared" si="68"/>
        <v>0</v>
      </c>
      <c r="Q109" s="423">
        <f t="shared" si="69"/>
        <v>0</v>
      </c>
      <c r="R109" s="423">
        <f t="shared" si="70"/>
        <v>0</v>
      </c>
      <c r="S109" s="423">
        <f t="shared" si="71"/>
        <v>0</v>
      </c>
      <c r="T109" s="449">
        <f t="shared" si="72"/>
        <v>0</v>
      </c>
      <c r="U109" s="449">
        <f t="shared" si="73"/>
        <v>0</v>
      </c>
      <c r="V109" s="449">
        <f t="shared" si="74"/>
        <v>0</v>
      </c>
      <c r="W109" s="449">
        <f t="shared" si="75"/>
        <v>0</v>
      </c>
      <c r="X109" s="448"/>
      <c r="Y109" s="459">
        <f t="shared" si="83"/>
        <v>0</v>
      </c>
      <c r="Z109" s="459">
        <f t="shared" si="83"/>
        <v>0</v>
      </c>
      <c r="AA109" s="459">
        <f t="shared" si="83"/>
        <v>0</v>
      </c>
      <c r="AB109" s="459">
        <f t="shared" si="81"/>
        <v>0</v>
      </c>
      <c r="AC109" s="459">
        <f t="shared" si="81"/>
        <v>0</v>
      </c>
      <c r="AD109" s="459">
        <f t="shared" si="81"/>
        <v>0</v>
      </c>
      <c r="AE109" s="459">
        <f t="shared" si="81"/>
        <v>0</v>
      </c>
      <c r="AF109" s="459">
        <f t="shared" si="81"/>
        <v>0</v>
      </c>
      <c r="AG109" s="459">
        <f t="shared" si="81"/>
        <v>0</v>
      </c>
      <c r="AH109" s="459">
        <f t="shared" si="81"/>
        <v>0</v>
      </c>
      <c r="AI109" s="459">
        <f t="shared" si="81"/>
        <v>0</v>
      </c>
      <c r="AJ109" s="459">
        <f t="shared" si="81"/>
        <v>0</v>
      </c>
      <c r="AK109" s="459">
        <f t="shared" si="81"/>
        <v>0</v>
      </c>
      <c r="AL109" s="459">
        <f t="shared" si="81"/>
        <v>0</v>
      </c>
      <c r="AM109" s="459">
        <f t="shared" si="81"/>
        <v>0</v>
      </c>
      <c r="AN109" s="459">
        <f t="shared" si="81"/>
        <v>0</v>
      </c>
      <c r="AO109" s="459">
        <f t="shared" si="81"/>
        <v>0</v>
      </c>
      <c r="AP109" s="459">
        <f t="shared" si="81"/>
        <v>0</v>
      </c>
      <c r="AQ109" s="459">
        <f t="shared" si="81"/>
        <v>0</v>
      </c>
      <c r="AR109" s="459">
        <f t="shared" si="81"/>
        <v>0</v>
      </c>
      <c r="AS109" s="459">
        <f t="shared" si="81"/>
        <v>0</v>
      </c>
      <c r="AT109" s="459">
        <f t="shared" si="81"/>
        <v>0</v>
      </c>
      <c r="AU109" s="459">
        <f t="shared" si="81"/>
        <v>0</v>
      </c>
      <c r="AV109" s="459">
        <f t="shared" si="81"/>
        <v>0</v>
      </c>
      <c r="AW109" s="459">
        <f t="shared" si="81"/>
        <v>0</v>
      </c>
      <c r="AX109" s="459">
        <f t="shared" si="81"/>
        <v>0</v>
      </c>
      <c r="AY109" s="459">
        <f t="shared" si="81"/>
        <v>0</v>
      </c>
      <c r="AZ109" s="459">
        <f t="shared" si="81"/>
        <v>0</v>
      </c>
      <c r="BA109" s="459">
        <f t="shared" si="81"/>
        <v>0</v>
      </c>
      <c r="BB109" s="459">
        <f t="shared" si="81"/>
        <v>0</v>
      </c>
      <c r="BC109" s="459">
        <f t="shared" si="81"/>
        <v>0</v>
      </c>
      <c r="BD109" s="459">
        <f t="shared" si="81"/>
        <v>0</v>
      </c>
      <c r="BE109" s="459">
        <f t="shared" si="81"/>
        <v>0</v>
      </c>
      <c r="BF109" s="459">
        <f t="shared" si="81"/>
        <v>0</v>
      </c>
      <c r="BG109" s="459">
        <f t="shared" si="81"/>
        <v>0</v>
      </c>
      <c r="BH109" s="459">
        <f t="shared" ref="AB109:BP115" si="84">COUNTIF(BH$2:BH$6,$G109)</f>
        <v>0</v>
      </c>
      <c r="BI109" s="459">
        <f t="shared" si="84"/>
        <v>0</v>
      </c>
      <c r="BJ109" s="459">
        <f t="shared" si="84"/>
        <v>0</v>
      </c>
      <c r="BK109" s="459">
        <f t="shared" si="84"/>
        <v>0</v>
      </c>
      <c r="BL109" s="459">
        <f t="shared" si="84"/>
        <v>0</v>
      </c>
      <c r="BM109" s="459">
        <f t="shared" si="84"/>
        <v>0</v>
      </c>
      <c r="BN109" s="459">
        <f t="shared" si="84"/>
        <v>0</v>
      </c>
      <c r="BO109" s="459">
        <f t="shared" si="84"/>
        <v>0</v>
      </c>
      <c r="BP109" s="459">
        <f t="shared" si="84"/>
        <v>0</v>
      </c>
      <c r="BQ109" s="459">
        <f t="shared" si="82"/>
        <v>0</v>
      </c>
      <c r="BR109" s="459">
        <f t="shared" si="82"/>
        <v>0</v>
      </c>
      <c r="BS109" s="459">
        <f t="shared" si="82"/>
        <v>0</v>
      </c>
      <c r="BT109" s="459">
        <f t="shared" si="82"/>
        <v>0</v>
      </c>
      <c r="BU109" s="459">
        <f t="shared" si="82"/>
        <v>0</v>
      </c>
      <c r="BV109" s="459">
        <f t="shared" si="82"/>
        <v>0</v>
      </c>
      <c r="BW109" s="459">
        <f t="shared" si="82"/>
        <v>0</v>
      </c>
      <c r="BX109" s="459">
        <f t="shared" si="82"/>
        <v>0</v>
      </c>
      <c r="BY109" s="459">
        <f t="shared" si="82"/>
        <v>0</v>
      </c>
      <c r="BZ109" s="459">
        <f t="shared" si="82"/>
        <v>0</v>
      </c>
      <c r="CA109" s="459">
        <f t="shared" si="82"/>
        <v>0</v>
      </c>
    </row>
    <row r="110" spans="1:79" x14ac:dyDescent="0.25">
      <c r="A110" s="438">
        <v>102</v>
      </c>
      <c r="B110" s="456">
        <f t="shared" si="55"/>
        <v>0.10199999999999999</v>
      </c>
      <c r="C110" s="456" t="str">
        <f t="shared" si="56"/>
        <v xml:space="preserve"> </v>
      </c>
      <c r="D110" s="438" t="str">
        <f t="shared" si="57"/>
        <v xml:space="preserve"> </v>
      </c>
      <c r="E110" s="457" t="str">
        <f t="shared" si="58"/>
        <v xml:space="preserve"> </v>
      </c>
      <c r="F110" s="458" t="s">
        <v>288</v>
      </c>
      <c r="G110" s="423" t="s">
        <v>287</v>
      </c>
      <c r="H110" s="423">
        <f t="shared" si="60"/>
        <v>0</v>
      </c>
      <c r="I110" s="423">
        <f t="shared" si="61"/>
        <v>0</v>
      </c>
      <c r="J110" s="423">
        <f t="shared" si="62"/>
        <v>0</v>
      </c>
      <c r="K110" s="423">
        <f t="shared" si="63"/>
        <v>0</v>
      </c>
      <c r="L110" s="423">
        <f t="shared" si="64"/>
        <v>0</v>
      </c>
      <c r="M110" s="423">
        <f t="shared" si="65"/>
        <v>0</v>
      </c>
      <c r="N110" s="423">
        <f t="shared" si="66"/>
        <v>0</v>
      </c>
      <c r="O110" s="423">
        <f t="shared" si="67"/>
        <v>0</v>
      </c>
      <c r="P110" s="423">
        <f t="shared" si="68"/>
        <v>0</v>
      </c>
      <c r="Q110" s="423">
        <f t="shared" si="69"/>
        <v>0</v>
      </c>
      <c r="R110" s="423">
        <f t="shared" si="70"/>
        <v>0</v>
      </c>
      <c r="S110" s="423">
        <f t="shared" si="71"/>
        <v>0</v>
      </c>
      <c r="T110" s="449">
        <f t="shared" si="72"/>
        <v>0</v>
      </c>
      <c r="U110" s="449">
        <f t="shared" si="73"/>
        <v>0</v>
      </c>
      <c r="V110" s="449">
        <f t="shared" si="74"/>
        <v>0</v>
      </c>
      <c r="W110" s="449">
        <f t="shared" si="75"/>
        <v>0</v>
      </c>
      <c r="X110" s="448"/>
      <c r="Y110" s="459">
        <f t="shared" si="83"/>
        <v>0</v>
      </c>
      <c r="Z110" s="459">
        <f t="shared" si="83"/>
        <v>0</v>
      </c>
      <c r="AA110" s="459">
        <f t="shared" si="83"/>
        <v>0</v>
      </c>
      <c r="AB110" s="459">
        <f t="shared" si="84"/>
        <v>0</v>
      </c>
      <c r="AC110" s="459">
        <f t="shared" si="84"/>
        <v>0</v>
      </c>
      <c r="AD110" s="459">
        <f t="shared" si="84"/>
        <v>0</v>
      </c>
      <c r="AE110" s="459">
        <f t="shared" si="84"/>
        <v>0</v>
      </c>
      <c r="AF110" s="459">
        <f t="shared" si="84"/>
        <v>0</v>
      </c>
      <c r="AG110" s="459">
        <f t="shared" si="84"/>
        <v>0</v>
      </c>
      <c r="AH110" s="459">
        <f t="shared" si="84"/>
        <v>0</v>
      </c>
      <c r="AI110" s="459">
        <f t="shared" si="84"/>
        <v>0</v>
      </c>
      <c r="AJ110" s="459">
        <f t="shared" si="84"/>
        <v>0</v>
      </c>
      <c r="AK110" s="459">
        <f t="shared" si="84"/>
        <v>0</v>
      </c>
      <c r="AL110" s="459">
        <f t="shared" si="84"/>
        <v>0</v>
      </c>
      <c r="AM110" s="459">
        <f t="shared" si="84"/>
        <v>0</v>
      </c>
      <c r="AN110" s="459">
        <f t="shared" si="84"/>
        <v>0</v>
      </c>
      <c r="AO110" s="459">
        <f t="shared" si="84"/>
        <v>0</v>
      </c>
      <c r="AP110" s="459">
        <f t="shared" si="84"/>
        <v>0</v>
      </c>
      <c r="AQ110" s="459">
        <f t="shared" si="84"/>
        <v>0</v>
      </c>
      <c r="AR110" s="459">
        <f t="shared" si="84"/>
        <v>0</v>
      </c>
      <c r="AS110" s="459">
        <f t="shared" si="84"/>
        <v>0</v>
      </c>
      <c r="AT110" s="459">
        <f t="shared" si="84"/>
        <v>0</v>
      </c>
      <c r="AU110" s="459">
        <f t="shared" si="84"/>
        <v>0</v>
      </c>
      <c r="AV110" s="459">
        <f t="shared" si="84"/>
        <v>0</v>
      </c>
      <c r="AW110" s="459">
        <f t="shared" si="84"/>
        <v>0</v>
      </c>
      <c r="AX110" s="459">
        <f t="shared" si="84"/>
        <v>0</v>
      </c>
      <c r="AY110" s="459">
        <f t="shared" si="84"/>
        <v>0</v>
      </c>
      <c r="AZ110" s="459">
        <f t="shared" si="84"/>
        <v>0</v>
      </c>
      <c r="BA110" s="459">
        <f t="shared" si="84"/>
        <v>0</v>
      </c>
      <c r="BB110" s="459">
        <f t="shared" si="84"/>
        <v>0</v>
      </c>
      <c r="BC110" s="459">
        <f t="shared" si="84"/>
        <v>0</v>
      </c>
      <c r="BD110" s="459">
        <f t="shared" si="84"/>
        <v>0</v>
      </c>
      <c r="BE110" s="459">
        <f t="shared" si="84"/>
        <v>0</v>
      </c>
      <c r="BF110" s="459">
        <f t="shared" si="84"/>
        <v>0</v>
      </c>
      <c r="BG110" s="459">
        <f t="shared" si="84"/>
        <v>0</v>
      </c>
      <c r="BH110" s="459">
        <f t="shared" si="84"/>
        <v>0</v>
      </c>
      <c r="BI110" s="459">
        <f t="shared" si="84"/>
        <v>0</v>
      </c>
      <c r="BJ110" s="459">
        <f t="shared" si="84"/>
        <v>0</v>
      </c>
      <c r="BK110" s="459">
        <f t="shared" si="84"/>
        <v>0</v>
      </c>
      <c r="BL110" s="459">
        <f t="shared" si="84"/>
        <v>0</v>
      </c>
      <c r="BM110" s="459">
        <f t="shared" si="84"/>
        <v>0</v>
      </c>
      <c r="BN110" s="459">
        <f t="shared" si="84"/>
        <v>0</v>
      </c>
      <c r="BO110" s="459">
        <f t="shared" si="84"/>
        <v>0</v>
      </c>
      <c r="BP110" s="459">
        <f t="shared" si="84"/>
        <v>0</v>
      </c>
      <c r="BQ110" s="459">
        <f t="shared" si="82"/>
        <v>0</v>
      </c>
      <c r="BR110" s="459">
        <f t="shared" si="82"/>
        <v>0</v>
      </c>
      <c r="BS110" s="459">
        <f t="shared" si="82"/>
        <v>0</v>
      </c>
      <c r="BT110" s="459">
        <f t="shared" si="82"/>
        <v>0</v>
      </c>
      <c r="BU110" s="459">
        <f t="shared" si="82"/>
        <v>0</v>
      </c>
      <c r="BV110" s="459">
        <f t="shared" si="82"/>
        <v>0</v>
      </c>
      <c r="BW110" s="459">
        <f t="shared" si="82"/>
        <v>0</v>
      </c>
      <c r="BX110" s="459">
        <f t="shared" si="82"/>
        <v>0</v>
      </c>
      <c r="BY110" s="459">
        <f t="shared" si="82"/>
        <v>0</v>
      </c>
      <c r="BZ110" s="459">
        <f t="shared" si="82"/>
        <v>0</v>
      </c>
      <c r="CA110" s="459">
        <f t="shared" si="82"/>
        <v>0</v>
      </c>
    </row>
    <row r="111" spans="1:79" x14ac:dyDescent="0.25">
      <c r="A111" s="438">
        <v>103</v>
      </c>
      <c r="B111" s="456">
        <f t="shared" si="55"/>
        <v>0.10299999999999999</v>
      </c>
      <c r="C111" s="456" t="str">
        <f t="shared" si="56"/>
        <v xml:space="preserve"> </v>
      </c>
      <c r="D111" s="438" t="str">
        <f t="shared" si="57"/>
        <v xml:space="preserve"> </v>
      </c>
      <c r="E111" s="457" t="str">
        <f t="shared" si="58"/>
        <v xml:space="preserve"> </v>
      </c>
      <c r="F111" s="458" t="s">
        <v>335</v>
      </c>
      <c r="G111" s="423" t="s">
        <v>334</v>
      </c>
      <c r="H111" s="423">
        <f t="shared" si="60"/>
        <v>0</v>
      </c>
      <c r="I111" s="423">
        <f t="shared" si="61"/>
        <v>0</v>
      </c>
      <c r="J111" s="423">
        <f t="shared" si="62"/>
        <v>0</v>
      </c>
      <c r="K111" s="423">
        <f t="shared" si="63"/>
        <v>0</v>
      </c>
      <c r="L111" s="423">
        <f t="shared" si="64"/>
        <v>0</v>
      </c>
      <c r="M111" s="423">
        <f t="shared" si="65"/>
        <v>0</v>
      </c>
      <c r="N111" s="423">
        <f t="shared" si="66"/>
        <v>0</v>
      </c>
      <c r="O111" s="423">
        <f t="shared" si="67"/>
        <v>0</v>
      </c>
      <c r="P111" s="423">
        <f t="shared" si="68"/>
        <v>0</v>
      </c>
      <c r="Q111" s="423">
        <f t="shared" si="69"/>
        <v>0</v>
      </c>
      <c r="R111" s="423">
        <f t="shared" si="70"/>
        <v>0</v>
      </c>
      <c r="S111" s="423">
        <f t="shared" si="71"/>
        <v>0</v>
      </c>
      <c r="T111" s="449">
        <f t="shared" si="72"/>
        <v>0</v>
      </c>
      <c r="U111" s="449">
        <f t="shared" si="73"/>
        <v>0</v>
      </c>
      <c r="V111" s="449">
        <f t="shared" si="74"/>
        <v>0</v>
      </c>
      <c r="W111" s="449">
        <f t="shared" si="75"/>
        <v>0</v>
      </c>
      <c r="X111" s="448"/>
      <c r="Y111" s="459">
        <f t="shared" si="83"/>
        <v>0</v>
      </c>
      <c r="Z111" s="459">
        <f t="shared" si="83"/>
        <v>0</v>
      </c>
      <c r="AA111" s="459">
        <f t="shared" si="83"/>
        <v>0</v>
      </c>
      <c r="AB111" s="459">
        <f t="shared" si="84"/>
        <v>0</v>
      </c>
      <c r="AC111" s="459">
        <f t="shared" si="84"/>
        <v>0</v>
      </c>
      <c r="AD111" s="459">
        <f t="shared" si="84"/>
        <v>0</v>
      </c>
      <c r="AE111" s="459">
        <f t="shared" si="84"/>
        <v>0</v>
      </c>
      <c r="AF111" s="459">
        <f t="shared" si="84"/>
        <v>0</v>
      </c>
      <c r="AG111" s="459">
        <f t="shared" si="84"/>
        <v>0</v>
      </c>
      <c r="AH111" s="459">
        <f t="shared" si="84"/>
        <v>0</v>
      </c>
      <c r="AI111" s="459">
        <f t="shared" si="84"/>
        <v>0</v>
      </c>
      <c r="AJ111" s="459">
        <f t="shared" si="84"/>
        <v>0</v>
      </c>
      <c r="AK111" s="459">
        <f t="shared" si="84"/>
        <v>0</v>
      </c>
      <c r="AL111" s="459">
        <f t="shared" si="84"/>
        <v>0</v>
      </c>
      <c r="AM111" s="459">
        <f t="shared" si="84"/>
        <v>0</v>
      </c>
      <c r="AN111" s="459">
        <f t="shared" si="84"/>
        <v>0</v>
      </c>
      <c r="AO111" s="459">
        <f t="shared" si="84"/>
        <v>0</v>
      </c>
      <c r="AP111" s="459">
        <f t="shared" si="84"/>
        <v>0</v>
      </c>
      <c r="AQ111" s="459">
        <f t="shared" si="84"/>
        <v>0</v>
      </c>
      <c r="AR111" s="459">
        <f t="shared" si="84"/>
        <v>0</v>
      </c>
      <c r="AS111" s="459">
        <f t="shared" si="84"/>
        <v>0</v>
      </c>
      <c r="AT111" s="459">
        <f t="shared" si="84"/>
        <v>0</v>
      </c>
      <c r="AU111" s="459">
        <f t="shared" si="84"/>
        <v>0</v>
      </c>
      <c r="AV111" s="459">
        <f t="shared" si="84"/>
        <v>0</v>
      </c>
      <c r="AW111" s="459">
        <f t="shared" si="84"/>
        <v>0</v>
      </c>
      <c r="AX111" s="459">
        <f t="shared" si="84"/>
        <v>0</v>
      </c>
      <c r="AY111" s="459">
        <f t="shared" si="84"/>
        <v>0</v>
      </c>
      <c r="AZ111" s="459">
        <f t="shared" si="84"/>
        <v>0</v>
      </c>
      <c r="BA111" s="459">
        <f t="shared" si="84"/>
        <v>0</v>
      </c>
      <c r="BB111" s="459">
        <f t="shared" si="84"/>
        <v>0</v>
      </c>
      <c r="BC111" s="459">
        <f t="shared" si="84"/>
        <v>0</v>
      </c>
      <c r="BD111" s="459">
        <f t="shared" si="84"/>
        <v>0</v>
      </c>
      <c r="BE111" s="459">
        <f t="shared" si="84"/>
        <v>0</v>
      </c>
      <c r="BF111" s="459">
        <f t="shared" si="84"/>
        <v>0</v>
      </c>
      <c r="BG111" s="459">
        <f t="shared" si="84"/>
        <v>0</v>
      </c>
      <c r="BH111" s="459">
        <f t="shared" si="84"/>
        <v>0</v>
      </c>
      <c r="BI111" s="459">
        <f t="shared" si="84"/>
        <v>0</v>
      </c>
      <c r="BJ111" s="459">
        <f t="shared" si="84"/>
        <v>0</v>
      </c>
      <c r="BK111" s="459">
        <f t="shared" si="84"/>
        <v>0</v>
      </c>
      <c r="BL111" s="459">
        <f t="shared" si="84"/>
        <v>0</v>
      </c>
      <c r="BM111" s="459">
        <f t="shared" si="84"/>
        <v>0</v>
      </c>
      <c r="BN111" s="459">
        <f t="shared" si="84"/>
        <v>0</v>
      </c>
      <c r="BO111" s="459">
        <f t="shared" si="84"/>
        <v>0</v>
      </c>
      <c r="BP111" s="459">
        <f t="shared" si="84"/>
        <v>0</v>
      </c>
      <c r="BQ111" s="459">
        <f t="shared" si="82"/>
        <v>0</v>
      </c>
      <c r="BR111" s="459">
        <f t="shared" si="82"/>
        <v>0</v>
      </c>
      <c r="BS111" s="459">
        <f t="shared" si="82"/>
        <v>0</v>
      </c>
      <c r="BT111" s="459">
        <f t="shared" si="82"/>
        <v>0</v>
      </c>
      <c r="BU111" s="459">
        <f t="shared" si="82"/>
        <v>0</v>
      </c>
      <c r="BV111" s="459">
        <f t="shared" si="82"/>
        <v>0</v>
      </c>
      <c r="BW111" s="459">
        <f t="shared" si="82"/>
        <v>0</v>
      </c>
      <c r="BX111" s="459">
        <f t="shared" si="82"/>
        <v>0</v>
      </c>
      <c r="BY111" s="459">
        <f t="shared" si="82"/>
        <v>0</v>
      </c>
      <c r="BZ111" s="459">
        <f t="shared" si="82"/>
        <v>0</v>
      </c>
      <c r="CA111" s="459">
        <f t="shared" si="82"/>
        <v>0</v>
      </c>
    </row>
    <row r="112" spans="1:79" x14ac:dyDescent="0.25">
      <c r="A112" s="438">
        <v>104</v>
      </c>
      <c r="B112" s="456">
        <f t="shared" si="55"/>
        <v>0.104</v>
      </c>
      <c r="C112" s="456" t="str">
        <f t="shared" si="56"/>
        <v xml:space="preserve"> </v>
      </c>
      <c r="D112" s="438" t="str">
        <f t="shared" si="57"/>
        <v xml:space="preserve"> </v>
      </c>
      <c r="E112" s="457" t="str">
        <f t="shared" si="58"/>
        <v xml:space="preserve"> </v>
      </c>
      <c r="F112" s="458" t="s">
        <v>227</v>
      </c>
      <c r="G112" s="423" t="s">
        <v>226</v>
      </c>
      <c r="H112" s="423">
        <f t="shared" si="60"/>
        <v>0</v>
      </c>
      <c r="I112" s="423">
        <f t="shared" si="61"/>
        <v>0</v>
      </c>
      <c r="J112" s="423">
        <f t="shared" si="62"/>
        <v>0</v>
      </c>
      <c r="K112" s="423">
        <f t="shared" si="63"/>
        <v>0</v>
      </c>
      <c r="L112" s="423">
        <f t="shared" si="64"/>
        <v>0</v>
      </c>
      <c r="M112" s="423">
        <f t="shared" si="65"/>
        <v>0</v>
      </c>
      <c r="N112" s="423">
        <f t="shared" si="66"/>
        <v>0</v>
      </c>
      <c r="O112" s="423">
        <f t="shared" si="67"/>
        <v>0</v>
      </c>
      <c r="P112" s="423">
        <f t="shared" si="68"/>
        <v>0</v>
      </c>
      <c r="Q112" s="423">
        <f t="shared" si="69"/>
        <v>0</v>
      </c>
      <c r="R112" s="423">
        <f t="shared" si="70"/>
        <v>0</v>
      </c>
      <c r="S112" s="423">
        <f t="shared" si="71"/>
        <v>0</v>
      </c>
      <c r="T112" s="449">
        <f t="shared" si="72"/>
        <v>0</v>
      </c>
      <c r="U112" s="449">
        <f t="shared" si="73"/>
        <v>0</v>
      </c>
      <c r="V112" s="449">
        <f t="shared" si="74"/>
        <v>0</v>
      </c>
      <c r="W112" s="449">
        <f t="shared" si="75"/>
        <v>0</v>
      </c>
      <c r="X112" s="448"/>
      <c r="Y112" s="459">
        <f t="shared" si="83"/>
        <v>0</v>
      </c>
      <c r="Z112" s="459">
        <f t="shared" si="83"/>
        <v>0</v>
      </c>
      <c r="AA112" s="459">
        <f t="shared" si="83"/>
        <v>0</v>
      </c>
      <c r="AB112" s="459">
        <f t="shared" si="84"/>
        <v>0</v>
      </c>
      <c r="AC112" s="459">
        <f t="shared" si="84"/>
        <v>0</v>
      </c>
      <c r="AD112" s="459">
        <f t="shared" si="84"/>
        <v>0</v>
      </c>
      <c r="AE112" s="459">
        <f t="shared" si="84"/>
        <v>0</v>
      </c>
      <c r="AF112" s="459">
        <f t="shared" si="84"/>
        <v>0</v>
      </c>
      <c r="AG112" s="459">
        <f t="shared" si="84"/>
        <v>0</v>
      </c>
      <c r="AH112" s="459">
        <f t="shared" si="84"/>
        <v>0</v>
      </c>
      <c r="AI112" s="459">
        <f t="shared" si="84"/>
        <v>0</v>
      </c>
      <c r="AJ112" s="459">
        <f t="shared" si="84"/>
        <v>0</v>
      </c>
      <c r="AK112" s="459">
        <f t="shared" si="84"/>
        <v>0</v>
      </c>
      <c r="AL112" s="459">
        <f t="shared" si="84"/>
        <v>0</v>
      </c>
      <c r="AM112" s="459">
        <f t="shared" si="84"/>
        <v>0</v>
      </c>
      <c r="AN112" s="459">
        <f t="shared" si="84"/>
        <v>0</v>
      </c>
      <c r="AO112" s="459">
        <f t="shared" si="84"/>
        <v>0</v>
      </c>
      <c r="AP112" s="459">
        <f t="shared" si="84"/>
        <v>0</v>
      </c>
      <c r="AQ112" s="459">
        <f t="shared" si="84"/>
        <v>0</v>
      </c>
      <c r="AR112" s="459">
        <f t="shared" si="84"/>
        <v>0</v>
      </c>
      <c r="AS112" s="459">
        <f t="shared" si="84"/>
        <v>0</v>
      </c>
      <c r="AT112" s="459">
        <f t="shared" si="84"/>
        <v>0</v>
      </c>
      <c r="AU112" s="459">
        <f t="shared" si="84"/>
        <v>0</v>
      </c>
      <c r="AV112" s="459">
        <f t="shared" si="84"/>
        <v>0</v>
      </c>
      <c r="AW112" s="459">
        <f t="shared" si="84"/>
        <v>0</v>
      </c>
      <c r="AX112" s="459">
        <f t="shared" si="84"/>
        <v>0</v>
      </c>
      <c r="AY112" s="459">
        <f t="shared" si="84"/>
        <v>0</v>
      </c>
      <c r="AZ112" s="459">
        <f t="shared" si="84"/>
        <v>0</v>
      </c>
      <c r="BA112" s="459">
        <f t="shared" si="84"/>
        <v>0</v>
      </c>
      <c r="BB112" s="459">
        <f t="shared" si="84"/>
        <v>0</v>
      </c>
      <c r="BC112" s="459">
        <f t="shared" si="84"/>
        <v>0</v>
      </c>
      <c r="BD112" s="459">
        <f t="shared" si="84"/>
        <v>0</v>
      </c>
      <c r="BE112" s="459">
        <f t="shared" si="84"/>
        <v>0</v>
      </c>
      <c r="BF112" s="459">
        <f t="shared" si="84"/>
        <v>0</v>
      </c>
      <c r="BG112" s="459">
        <f t="shared" si="84"/>
        <v>0</v>
      </c>
      <c r="BH112" s="459">
        <f t="shared" si="84"/>
        <v>0</v>
      </c>
      <c r="BI112" s="459">
        <f t="shared" si="84"/>
        <v>0</v>
      </c>
      <c r="BJ112" s="459">
        <f t="shared" si="84"/>
        <v>0</v>
      </c>
      <c r="BK112" s="459">
        <f t="shared" si="84"/>
        <v>0</v>
      </c>
      <c r="BL112" s="459">
        <f t="shared" si="84"/>
        <v>0</v>
      </c>
      <c r="BM112" s="459">
        <f t="shared" si="84"/>
        <v>0</v>
      </c>
      <c r="BN112" s="459">
        <f t="shared" si="84"/>
        <v>0</v>
      </c>
      <c r="BO112" s="459">
        <f t="shared" si="84"/>
        <v>0</v>
      </c>
      <c r="BP112" s="459">
        <f t="shared" si="84"/>
        <v>0</v>
      </c>
      <c r="BQ112" s="459">
        <f t="shared" si="82"/>
        <v>0</v>
      </c>
      <c r="BR112" s="459">
        <f t="shared" si="82"/>
        <v>0</v>
      </c>
      <c r="BS112" s="459">
        <f t="shared" si="82"/>
        <v>0</v>
      </c>
      <c r="BT112" s="459">
        <f t="shared" si="82"/>
        <v>0</v>
      </c>
      <c r="BU112" s="459">
        <f t="shared" si="82"/>
        <v>0</v>
      </c>
      <c r="BV112" s="459">
        <f t="shared" si="82"/>
        <v>0</v>
      </c>
      <c r="BW112" s="459">
        <f t="shared" si="82"/>
        <v>0</v>
      </c>
      <c r="BX112" s="459">
        <f t="shared" si="82"/>
        <v>0</v>
      </c>
      <c r="BY112" s="459">
        <f t="shared" si="82"/>
        <v>0</v>
      </c>
      <c r="BZ112" s="459">
        <f t="shared" si="82"/>
        <v>0</v>
      </c>
      <c r="CA112" s="459">
        <f t="shared" si="82"/>
        <v>0</v>
      </c>
    </row>
    <row r="113" spans="1:79" x14ac:dyDescent="0.25">
      <c r="A113" s="438">
        <v>105</v>
      </c>
      <c r="B113" s="456">
        <f t="shared" si="55"/>
        <v>0.105</v>
      </c>
      <c r="C113" s="456" t="str">
        <f t="shared" si="56"/>
        <v xml:space="preserve"> </v>
      </c>
      <c r="D113" s="438" t="str">
        <f t="shared" si="57"/>
        <v xml:space="preserve"> </v>
      </c>
      <c r="E113" s="457" t="str">
        <f t="shared" si="58"/>
        <v xml:space="preserve"> </v>
      </c>
      <c r="F113" s="458" t="s">
        <v>293</v>
      </c>
      <c r="G113" s="423" t="s">
        <v>292</v>
      </c>
      <c r="H113" s="423">
        <f t="shared" si="60"/>
        <v>0</v>
      </c>
      <c r="I113" s="423">
        <f t="shared" si="61"/>
        <v>0</v>
      </c>
      <c r="J113" s="423">
        <f t="shared" si="62"/>
        <v>0</v>
      </c>
      <c r="K113" s="423">
        <f t="shared" si="63"/>
        <v>0</v>
      </c>
      <c r="L113" s="423">
        <f t="shared" si="64"/>
        <v>0</v>
      </c>
      <c r="M113" s="423">
        <f t="shared" si="65"/>
        <v>0</v>
      </c>
      <c r="N113" s="423">
        <f t="shared" si="66"/>
        <v>0</v>
      </c>
      <c r="O113" s="423">
        <f t="shared" si="67"/>
        <v>0</v>
      </c>
      <c r="P113" s="423">
        <f t="shared" si="68"/>
        <v>0</v>
      </c>
      <c r="Q113" s="423">
        <f t="shared" si="69"/>
        <v>0</v>
      </c>
      <c r="R113" s="423">
        <f t="shared" si="70"/>
        <v>0</v>
      </c>
      <c r="S113" s="423">
        <f t="shared" si="71"/>
        <v>0</v>
      </c>
      <c r="T113" s="449">
        <f t="shared" si="72"/>
        <v>0</v>
      </c>
      <c r="U113" s="449">
        <f t="shared" si="73"/>
        <v>0</v>
      </c>
      <c r="V113" s="449">
        <f t="shared" si="74"/>
        <v>0</v>
      </c>
      <c r="W113" s="449">
        <f t="shared" si="75"/>
        <v>0</v>
      </c>
      <c r="X113" s="448"/>
      <c r="Y113" s="459">
        <f t="shared" si="83"/>
        <v>0</v>
      </c>
      <c r="Z113" s="459">
        <f t="shared" si="83"/>
        <v>0</v>
      </c>
      <c r="AA113" s="459">
        <f t="shared" si="83"/>
        <v>0</v>
      </c>
      <c r="AB113" s="459">
        <f t="shared" si="84"/>
        <v>0</v>
      </c>
      <c r="AC113" s="459">
        <f t="shared" si="84"/>
        <v>0</v>
      </c>
      <c r="AD113" s="459">
        <f t="shared" si="84"/>
        <v>0</v>
      </c>
      <c r="AE113" s="459">
        <f t="shared" si="84"/>
        <v>0</v>
      </c>
      <c r="AF113" s="459">
        <f t="shared" si="84"/>
        <v>0</v>
      </c>
      <c r="AG113" s="459">
        <f t="shared" si="84"/>
        <v>0</v>
      </c>
      <c r="AH113" s="459">
        <f t="shared" si="84"/>
        <v>0</v>
      </c>
      <c r="AI113" s="459">
        <f t="shared" si="84"/>
        <v>0</v>
      </c>
      <c r="AJ113" s="459">
        <f t="shared" si="84"/>
        <v>0</v>
      </c>
      <c r="AK113" s="459">
        <f t="shared" si="84"/>
        <v>0</v>
      </c>
      <c r="AL113" s="459">
        <f t="shared" si="84"/>
        <v>0</v>
      </c>
      <c r="AM113" s="459">
        <f t="shared" si="84"/>
        <v>0</v>
      </c>
      <c r="AN113" s="459">
        <f t="shared" si="84"/>
        <v>0</v>
      </c>
      <c r="AO113" s="459">
        <f t="shared" si="84"/>
        <v>0</v>
      </c>
      <c r="AP113" s="459">
        <f t="shared" si="84"/>
        <v>0</v>
      </c>
      <c r="AQ113" s="459">
        <f t="shared" si="84"/>
        <v>0</v>
      </c>
      <c r="AR113" s="459">
        <f t="shared" si="84"/>
        <v>0</v>
      </c>
      <c r="AS113" s="459">
        <f t="shared" si="84"/>
        <v>0</v>
      </c>
      <c r="AT113" s="459">
        <f t="shared" si="84"/>
        <v>0</v>
      </c>
      <c r="AU113" s="459">
        <f t="shared" si="84"/>
        <v>0</v>
      </c>
      <c r="AV113" s="459">
        <f t="shared" si="84"/>
        <v>0</v>
      </c>
      <c r="AW113" s="459">
        <f t="shared" si="84"/>
        <v>0</v>
      </c>
      <c r="AX113" s="459">
        <f t="shared" si="84"/>
        <v>0</v>
      </c>
      <c r="AY113" s="459">
        <f t="shared" si="84"/>
        <v>0</v>
      </c>
      <c r="AZ113" s="459">
        <f t="shared" si="84"/>
        <v>0</v>
      </c>
      <c r="BA113" s="459">
        <f t="shared" si="84"/>
        <v>0</v>
      </c>
      <c r="BB113" s="459">
        <f t="shared" si="84"/>
        <v>0</v>
      </c>
      <c r="BC113" s="459">
        <f t="shared" si="84"/>
        <v>0</v>
      </c>
      <c r="BD113" s="459">
        <f t="shared" si="84"/>
        <v>0</v>
      </c>
      <c r="BE113" s="459">
        <f t="shared" si="84"/>
        <v>0</v>
      </c>
      <c r="BF113" s="459">
        <f t="shared" si="84"/>
        <v>0</v>
      </c>
      <c r="BG113" s="459">
        <f t="shared" si="84"/>
        <v>0</v>
      </c>
      <c r="BH113" s="459">
        <f t="shared" si="84"/>
        <v>0</v>
      </c>
      <c r="BI113" s="459">
        <f t="shared" si="84"/>
        <v>0</v>
      </c>
      <c r="BJ113" s="459">
        <f t="shared" si="84"/>
        <v>0</v>
      </c>
      <c r="BK113" s="459">
        <f t="shared" si="84"/>
        <v>0</v>
      </c>
      <c r="BL113" s="459">
        <f t="shared" si="84"/>
        <v>0</v>
      </c>
      <c r="BM113" s="459">
        <f t="shared" si="84"/>
        <v>0</v>
      </c>
      <c r="BN113" s="459">
        <f t="shared" si="84"/>
        <v>0</v>
      </c>
      <c r="BO113" s="459">
        <f t="shared" si="84"/>
        <v>0</v>
      </c>
      <c r="BP113" s="459">
        <f t="shared" si="84"/>
        <v>0</v>
      </c>
      <c r="BQ113" s="459">
        <f t="shared" si="82"/>
        <v>0</v>
      </c>
      <c r="BR113" s="459">
        <f t="shared" si="82"/>
        <v>0</v>
      </c>
      <c r="BS113" s="459">
        <f t="shared" si="82"/>
        <v>0</v>
      </c>
      <c r="BT113" s="459">
        <f t="shared" si="82"/>
        <v>0</v>
      </c>
      <c r="BU113" s="459">
        <f t="shared" si="82"/>
        <v>0</v>
      </c>
      <c r="BV113" s="459">
        <f t="shared" si="82"/>
        <v>0</v>
      </c>
      <c r="BW113" s="459">
        <f t="shared" si="82"/>
        <v>0</v>
      </c>
      <c r="BX113" s="459">
        <f t="shared" si="82"/>
        <v>0</v>
      </c>
      <c r="BY113" s="459">
        <f t="shared" si="82"/>
        <v>0</v>
      </c>
      <c r="BZ113" s="459">
        <f t="shared" si="82"/>
        <v>0</v>
      </c>
      <c r="CA113" s="459">
        <f t="shared" si="82"/>
        <v>0</v>
      </c>
    </row>
    <row r="114" spans="1:79" x14ac:dyDescent="0.25">
      <c r="A114" s="438">
        <v>106</v>
      </c>
      <c r="B114" s="456">
        <f t="shared" si="55"/>
        <v>0.106</v>
      </c>
      <c r="C114" s="456" t="str">
        <f t="shared" si="56"/>
        <v xml:space="preserve"> </v>
      </c>
      <c r="D114" s="438" t="str">
        <f t="shared" si="57"/>
        <v xml:space="preserve"> </v>
      </c>
      <c r="E114" s="457" t="str">
        <f t="shared" si="58"/>
        <v xml:space="preserve"> </v>
      </c>
      <c r="F114" s="458" t="s">
        <v>308</v>
      </c>
      <c r="G114" s="423" t="s">
        <v>307</v>
      </c>
      <c r="H114" s="423">
        <f t="shared" si="60"/>
        <v>0</v>
      </c>
      <c r="I114" s="423">
        <f t="shared" si="61"/>
        <v>0</v>
      </c>
      <c r="J114" s="423">
        <f t="shared" si="62"/>
        <v>0</v>
      </c>
      <c r="K114" s="423">
        <f t="shared" si="63"/>
        <v>0</v>
      </c>
      <c r="L114" s="423">
        <f t="shared" si="64"/>
        <v>0</v>
      </c>
      <c r="M114" s="423">
        <f t="shared" si="65"/>
        <v>0</v>
      </c>
      <c r="N114" s="423">
        <f t="shared" si="66"/>
        <v>0</v>
      </c>
      <c r="O114" s="423">
        <f t="shared" si="67"/>
        <v>0</v>
      </c>
      <c r="P114" s="423">
        <f t="shared" si="68"/>
        <v>0</v>
      </c>
      <c r="Q114" s="423">
        <f t="shared" si="69"/>
        <v>0</v>
      </c>
      <c r="R114" s="423">
        <f t="shared" si="70"/>
        <v>0</v>
      </c>
      <c r="S114" s="423">
        <f t="shared" si="71"/>
        <v>0</v>
      </c>
      <c r="T114" s="449">
        <f t="shared" si="72"/>
        <v>0</v>
      </c>
      <c r="U114" s="449">
        <f t="shared" si="73"/>
        <v>0</v>
      </c>
      <c r="V114" s="449">
        <f t="shared" si="74"/>
        <v>0</v>
      </c>
      <c r="W114" s="449">
        <f t="shared" si="75"/>
        <v>0</v>
      </c>
      <c r="X114" s="448"/>
      <c r="Y114" s="459">
        <f t="shared" si="83"/>
        <v>0</v>
      </c>
      <c r="Z114" s="459">
        <f t="shared" si="83"/>
        <v>0</v>
      </c>
      <c r="AA114" s="459">
        <f t="shared" si="83"/>
        <v>0</v>
      </c>
      <c r="AB114" s="459">
        <f t="shared" si="84"/>
        <v>0</v>
      </c>
      <c r="AC114" s="459">
        <f t="shared" si="84"/>
        <v>0</v>
      </c>
      <c r="AD114" s="459">
        <f t="shared" si="84"/>
        <v>0</v>
      </c>
      <c r="AE114" s="459">
        <f t="shared" si="84"/>
        <v>0</v>
      </c>
      <c r="AF114" s="459">
        <f t="shared" si="84"/>
        <v>0</v>
      </c>
      <c r="AG114" s="459">
        <f t="shared" si="84"/>
        <v>0</v>
      </c>
      <c r="AH114" s="459">
        <f t="shared" si="84"/>
        <v>0</v>
      </c>
      <c r="AI114" s="459">
        <f t="shared" si="84"/>
        <v>0</v>
      </c>
      <c r="AJ114" s="459">
        <f t="shared" si="84"/>
        <v>0</v>
      </c>
      <c r="AK114" s="459">
        <f t="shared" si="84"/>
        <v>0</v>
      </c>
      <c r="AL114" s="459">
        <f t="shared" si="84"/>
        <v>0</v>
      </c>
      <c r="AM114" s="459">
        <f t="shared" si="84"/>
        <v>0</v>
      </c>
      <c r="AN114" s="459">
        <f t="shared" si="84"/>
        <v>0</v>
      </c>
      <c r="AO114" s="459">
        <f t="shared" si="84"/>
        <v>0</v>
      </c>
      <c r="AP114" s="459">
        <f t="shared" si="84"/>
        <v>0</v>
      </c>
      <c r="AQ114" s="459">
        <f t="shared" si="84"/>
        <v>0</v>
      </c>
      <c r="AR114" s="459">
        <f t="shared" si="84"/>
        <v>0</v>
      </c>
      <c r="AS114" s="459">
        <f t="shared" si="84"/>
        <v>0</v>
      </c>
      <c r="AT114" s="459">
        <f t="shared" si="84"/>
        <v>0</v>
      </c>
      <c r="AU114" s="459">
        <f t="shared" si="84"/>
        <v>0</v>
      </c>
      <c r="AV114" s="459">
        <f t="shared" si="84"/>
        <v>0</v>
      </c>
      <c r="AW114" s="459">
        <f t="shared" si="84"/>
        <v>0</v>
      </c>
      <c r="AX114" s="459">
        <f t="shared" si="84"/>
        <v>0</v>
      </c>
      <c r="AY114" s="459">
        <f t="shared" si="84"/>
        <v>0</v>
      </c>
      <c r="AZ114" s="459">
        <f t="shared" si="84"/>
        <v>0</v>
      </c>
      <c r="BA114" s="459">
        <f t="shared" si="84"/>
        <v>0</v>
      </c>
      <c r="BB114" s="459">
        <f t="shared" si="84"/>
        <v>0</v>
      </c>
      <c r="BC114" s="459">
        <f t="shared" si="84"/>
        <v>0</v>
      </c>
      <c r="BD114" s="459">
        <f t="shared" si="84"/>
        <v>0</v>
      </c>
      <c r="BE114" s="459">
        <f t="shared" si="84"/>
        <v>0</v>
      </c>
      <c r="BF114" s="459">
        <f t="shared" si="84"/>
        <v>0</v>
      </c>
      <c r="BG114" s="459">
        <f t="shared" si="84"/>
        <v>0</v>
      </c>
      <c r="BH114" s="459">
        <f t="shared" si="84"/>
        <v>0</v>
      </c>
      <c r="BI114" s="459">
        <f t="shared" si="84"/>
        <v>0</v>
      </c>
      <c r="BJ114" s="459">
        <f t="shared" si="84"/>
        <v>0</v>
      </c>
      <c r="BK114" s="459">
        <f t="shared" si="84"/>
        <v>0</v>
      </c>
      <c r="BL114" s="459">
        <f t="shared" si="84"/>
        <v>0</v>
      </c>
      <c r="BM114" s="459">
        <f t="shared" si="84"/>
        <v>0</v>
      </c>
      <c r="BN114" s="459">
        <f t="shared" si="84"/>
        <v>0</v>
      </c>
      <c r="BO114" s="459">
        <f t="shared" si="84"/>
        <v>0</v>
      </c>
      <c r="BP114" s="459">
        <f t="shared" si="84"/>
        <v>0</v>
      </c>
      <c r="BQ114" s="459">
        <f t="shared" si="82"/>
        <v>0</v>
      </c>
      <c r="BR114" s="459">
        <f t="shared" si="82"/>
        <v>0</v>
      </c>
      <c r="BS114" s="459">
        <f t="shared" si="82"/>
        <v>0</v>
      </c>
      <c r="BT114" s="459">
        <f t="shared" si="82"/>
        <v>0</v>
      </c>
      <c r="BU114" s="459">
        <f t="shared" si="82"/>
        <v>0</v>
      </c>
      <c r="BV114" s="459">
        <f t="shared" si="82"/>
        <v>0</v>
      </c>
      <c r="BW114" s="459">
        <f t="shared" si="82"/>
        <v>0</v>
      </c>
      <c r="BX114" s="459">
        <f t="shared" si="82"/>
        <v>0</v>
      </c>
      <c r="BY114" s="459">
        <f t="shared" si="82"/>
        <v>0</v>
      </c>
      <c r="BZ114" s="459">
        <f t="shared" si="82"/>
        <v>0</v>
      </c>
      <c r="CA114" s="459">
        <f t="shared" si="82"/>
        <v>0</v>
      </c>
    </row>
    <row r="115" spans="1:79" x14ac:dyDescent="0.25">
      <c r="A115" s="438">
        <v>107</v>
      </c>
      <c r="B115" s="456">
        <f t="shared" si="55"/>
        <v>0.107</v>
      </c>
      <c r="C115" s="456" t="str">
        <f t="shared" si="56"/>
        <v xml:space="preserve"> </v>
      </c>
      <c r="D115" s="438" t="str">
        <f t="shared" si="57"/>
        <v xml:space="preserve"> </v>
      </c>
      <c r="E115" s="457" t="str">
        <f t="shared" si="58"/>
        <v xml:space="preserve"> </v>
      </c>
      <c r="F115" s="458" t="s">
        <v>229</v>
      </c>
      <c r="G115" s="423" t="s">
        <v>203</v>
      </c>
      <c r="H115" s="423">
        <f t="shared" si="60"/>
        <v>0</v>
      </c>
      <c r="I115" s="423">
        <f t="shared" si="61"/>
        <v>0</v>
      </c>
      <c r="J115" s="423">
        <f t="shared" si="62"/>
        <v>0</v>
      </c>
      <c r="K115" s="423">
        <f t="shared" si="63"/>
        <v>0</v>
      </c>
      <c r="L115" s="423">
        <f t="shared" si="64"/>
        <v>0</v>
      </c>
      <c r="M115" s="423">
        <f t="shared" si="65"/>
        <v>0</v>
      </c>
      <c r="N115" s="423">
        <f t="shared" si="66"/>
        <v>0</v>
      </c>
      <c r="O115" s="423">
        <f t="shared" si="67"/>
        <v>0</v>
      </c>
      <c r="P115" s="423">
        <f t="shared" si="68"/>
        <v>0</v>
      </c>
      <c r="Q115" s="423">
        <f t="shared" si="69"/>
        <v>0</v>
      </c>
      <c r="R115" s="423">
        <f t="shared" si="70"/>
        <v>0</v>
      </c>
      <c r="S115" s="423">
        <f t="shared" si="71"/>
        <v>0</v>
      </c>
      <c r="T115" s="449">
        <f t="shared" si="72"/>
        <v>0</v>
      </c>
      <c r="U115" s="449">
        <f t="shared" si="73"/>
        <v>0</v>
      </c>
      <c r="V115" s="449">
        <f t="shared" si="74"/>
        <v>0</v>
      </c>
      <c r="W115" s="449">
        <f t="shared" si="75"/>
        <v>0</v>
      </c>
      <c r="X115" s="448"/>
      <c r="Y115" s="459">
        <f t="shared" si="83"/>
        <v>0</v>
      </c>
      <c r="Z115" s="459">
        <f t="shared" si="83"/>
        <v>0</v>
      </c>
      <c r="AA115" s="459">
        <f t="shared" si="83"/>
        <v>0</v>
      </c>
      <c r="AB115" s="459">
        <f t="shared" si="84"/>
        <v>0</v>
      </c>
      <c r="AC115" s="459">
        <f t="shared" si="84"/>
        <v>0</v>
      </c>
      <c r="AD115" s="459">
        <f t="shared" si="84"/>
        <v>0</v>
      </c>
      <c r="AE115" s="459">
        <f t="shared" si="84"/>
        <v>0</v>
      </c>
      <c r="AF115" s="459">
        <f t="shared" si="84"/>
        <v>0</v>
      </c>
      <c r="AG115" s="459">
        <f t="shared" si="84"/>
        <v>0</v>
      </c>
      <c r="AH115" s="459">
        <f t="shared" si="84"/>
        <v>0</v>
      </c>
      <c r="AI115" s="459">
        <f t="shared" si="84"/>
        <v>0</v>
      </c>
      <c r="AJ115" s="459">
        <f t="shared" si="84"/>
        <v>0</v>
      </c>
      <c r="AK115" s="459">
        <f t="shared" si="84"/>
        <v>0</v>
      </c>
      <c r="AL115" s="459">
        <f t="shared" si="84"/>
        <v>0</v>
      </c>
      <c r="AM115" s="459">
        <f t="shared" si="84"/>
        <v>0</v>
      </c>
      <c r="AN115" s="459">
        <f t="shared" si="84"/>
        <v>0</v>
      </c>
      <c r="AO115" s="459">
        <f t="shared" si="84"/>
        <v>0</v>
      </c>
      <c r="AP115" s="459">
        <f t="shared" si="84"/>
        <v>0</v>
      </c>
      <c r="AQ115" s="459">
        <f t="shared" si="84"/>
        <v>0</v>
      </c>
      <c r="AR115" s="459">
        <f t="shared" si="84"/>
        <v>0</v>
      </c>
      <c r="AS115" s="459">
        <f t="shared" si="84"/>
        <v>0</v>
      </c>
      <c r="AT115" s="459">
        <f t="shared" si="84"/>
        <v>0</v>
      </c>
      <c r="AU115" s="459">
        <f t="shared" si="84"/>
        <v>0</v>
      </c>
      <c r="AV115" s="459">
        <f t="shared" si="84"/>
        <v>0</v>
      </c>
      <c r="AW115" s="459">
        <f t="shared" si="84"/>
        <v>0</v>
      </c>
      <c r="AX115" s="459">
        <f t="shared" si="84"/>
        <v>0</v>
      </c>
      <c r="AY115" s="459">
        <f t="shared" si="84"/>
        <v>0</v>
      </c>
      <c r="AZ115" s="459">
        <f t="shared" si="84"/>
        <v>0</v>
      </c>
      <c r="BA115" s="459">
        <f t="shared" si="84"/>
        <v>0</v>
      </c>
      <c r="BB115" s="459">
        <f t="shared" si="84"/>
        <v>0</v>
      </c>
      <c r="BC115" s="459">
        <f t="shared" si="84"/>
        <v>0</v>
      </c>
      <c r="BD115" s="459">
        <f t="shared" si="84"/>
        <v>0</v>
      </c>
      <c r="BE115" s="459">
        <f t="shared" si="84"/>
        <v>0</v>
      </c>
      <c r="BF115" s="459">
        <f t="shared" si="84"/>
        <v>0</v>
      </c>
      <c r="BG115" s="459">
        <f t="shared" si="84"/>
        <v>0</v>
      </c>
      <c r="BH115" s="459">
        <f t="shared" si="84"/>
        <v>0</v>
      </c>
      <c r="BI115" s="459">
        <f t="shared" si="84"/>
        <v>0</v>
      </c>
      <c r="BJ115" s="459">
        <f t="shared" si="84"/>
        <v>0</v>
      </c>
      <c r="BK115" s="459">
        <f t="shared" si="84"/>
        <v>0</v>
      </c>
      <c r="BL115" s="459">
        <f t="shared" si="84"/>
        <v>0</v>
      </c>
      <c r="BM115" s="459">
        <f t="shared" si="84"/>
        <v>0</v>
      </c>
      <c r="BN115" s="459">
        <f t="shared" si="84"/>
        <v>0</v>
      </c>
      <c r="BO115" s="459">
        <f t="shared" si="84"/>
        <v>0</v>
      </c>
      <c r="BP115" s="459">
        <f t="shared" si="84"/>
        <v>0</v>
      </c>
      <c r="BQ115" s="459">
        <f t="shared" si="82"/>
        <v>0</v>
      </c>
      <c r="BR115" s="459">
        <f t="shared" si="82"/>
        <v>0</v>
      </c>
      <c r="BS115" s="459">
        <f t="shared" si="82"/>
        <v>0</v>
      </c>
      <c r="BT115" s="459">
        <f t="shared" si="82"/>
        <v>0</v>
      </c>
      <c r="BU115" s="459">
        <f t="shared" si="82"/>
        <v>0</v>
      </c>
      <c r="BV115" s="459">
        <f t="shared" si="82"/>
        <v>0</v>
      </c>
      <c r="BW115" s="459">
        <f t="shared" si="82"/>
        <v>0</v>
      </c>
      <c r="BX115" s="459">
        <f t="shared" si="82"/>
        <v>0</v>
      </c>
      <c r="BY115" s="459">
        <f t="shared" si="82"/>
        <v>0</v>
      </c>
      <c r="BZ115" s="459">
        <f t="shared" si="82"/>
        <v>0</v>
      </c>
      <c r="CA115" s="459">
        <f t="shared" si="82"/>
        <v>0</v>
      </c>
    </row>
    <row r="116" spans="1:79" x14ac:dyDescent="0.25">
      <c r="A116" s="438">
        <v>108</v>
      </c>
      <c r="B116" s="456">
        <f t="shared" si="55"/>
        <v>0.108</v>
      </c>
      <c r="C116" s="456" t="str">
        <f t="shared" si="56"/>
        <v xml:space="preserve"> </v>
      </c>
      <c r="D116" s="438" t="str">
        <f t="shared" si="57"/>
        <v xml:space="preserve"> </v>
      </c>
      <c r="E116" s="457" t="str">
        <f t="shared" si="58"/>
        <v xml:space="preserve"> </v>
      </c>
      <c r="F116" s="458" t="s">
        <v>245</v>
      </c>
      <c r="G116" s="423" t="s">
        <v>13</v>
      </c>
      <c r="H116" s="423">
        <f t="shared" si="60"/>
        <v>0</v>
      </c>
      <c r="I116" s="423">
        <f t="shared" si="61"/>
        <v>0</v>
      </c>
      <c r="J116" s="423">
        <f t="shared" si="62"/>
        <v>0</v>
      </c>
      <c r="K116" s="423">
        <f t="shared" si="63"/>
        <v>0</v>
      </c>
      <c r="L116" s="423">
        <f t="shared" si="64"/>
        <v>0</v>
      </c>
      <c r="M116" s="423">
        <f t="shared" si="65"/>
        <v>0</v>
      </c>
      <c r="N116" s="423">
        <f t="shared" si="66"/>
        <v>0</v>
      </c>
      <c r="O116" s="423">
        <f t="shared" si="67"/>
        <v>0</v>
      </c>
      <c r="P116" s="423">
        <f t="shared" si="68"/>
        <v>0</v>
      </c>
      <c r="Q116" s="423">
        <f t="shared" si="69"/>
        <v>0</v>
      </c>
      <c r="R116" s="423">
        <f t="shared" si="70"/>
        <v>0</v>
      </c>
      <c r="S116" s="423">
        <f t="shared" si="71"/>
        <v>0</v>
      </c>
      <c r="T116" s="449">
        <f t="shared" si="72"/>
        <v>0</v>
      </c>
      <c r="U116" s="449">
        <f t="shared" si="73"/>
        <v>0</v>
      </c>
      <c r="V116" s="449">
        <f t="shared" si="74"/>
        <v>0</v>
      </c>
      <c r="W116" s="449">
        <f t="shared" si="75"/>
        <v>0</v>
      </c>
      <c r="X116" s="448"/>
      <c r="Y116" s="459">
        <f t="shared" si="83"/>
        <v>0</v>
      </c>
      <c r="Z116" s="459">
        <f t="shared" si="83"/>
        <v>0</v>
      </c>
      <c r="AA116" s="459">
        <f t="shared" si="83"/>
        <v>0</v>
      </c>
      <c r="AB116" s="459">
        <f t="shared" ref="AB116:BP122" si="85">COUNTIF(AB$2:AB$6,$G116)</f>
        <v>0</v>
      </c>
      <c r="AC116" s="459">
        <f t="shared" si="85"/>
        <v>0</v>
      </c>
      <c r="AD116" s="459">
        <f t="shared" si="85"/>
        <v>0</v>
      </c>
      <c r="AE116" s="459">
        <f t="shared" si="85"/>
        <v>0</v>
      </c>
      <c r="AF116" s="459">
        <f t="shared" si="85"/>
        <v>0</v>
      </c>
      <c r="AG116" s="459">
        <f t="shared" si="85"/>
        <v>0</v>
      </c>
      <c r="AH116" s="459">
        <f t="shared" si="85"/>
        <v>0</v>
      </c>
      <c r="AI116" s="459">
        <f t="shared" si="85"/>
        <v>0</v>
      </c>
      <c r="AJ116" s="459">
        <f t="shared" si="85"/>
        <v>0</v>
      </c>
      <c r="AK116" s="459">
        <f t="shared" si="85"/>
        <v>0</v>
      </c>
      <c r="AL116" s="459">
        <f t="shared" si="85"/>
        <v>0</v>
      </c>
      <c r="AM116" s="459">
        <f t="shared" si="85"/>
        <v>0</v>
      </c>
      <c r="AN116" s="459">
        <f t="shared" si="85"/>
        <v>0</v>
      </c>
      <c r="AO116" s="459">
        <f t="shared" si="85"/>
        <v>0</v>
      </c>
      <c r="AP116" s="459">
        <f t="shared" si="85"/>
        <v>0</v>
      </c>
      <c r="AQ116" s="459">
        <f t="shared" si="85"/>
        <v>0</v>
      </c>
      <c r="AR116" s="459">
        <f t="shared" si="85"/>
        <v>0</v>
      </c>
      <c r="AS116" s="459">
        <f t="shared" si="85"/>
        <v>0</v>
      </c>
      <c r="AT116" s="459">
        <f t="shared" si="85"/>
        <v>0</v>
      </c>
      <c r="AU116" s="459">
        <f t="shared" si="85"/>
        <v>0</v>
      </c>
      <c r="AV116" s="459">
        <f t="shared" si="85"/>
        <v>0</v>
      </c>
      <c r="AW116" s="459">
        <f t="shared" si="85"/>
        <v>0</v>
      </c>
      <c r="AX116" s="459">
        <f t="shared" si="85"/>
        <v>0</v>
      </c>
      <c r="AY116" s="459">
        <f t="shared" si="85"/>
        <v>0</v>
      </c>
      <c r="AZ116" s="459">
        <f t="shared" si="85"/>
        <v>0</v>
      </c>
      <c r="BA116" s="459">
        <f t="shared" si="85"/>
        <v>0</v>
      </c>
      <c r="BB116" s="459">
        <f t="shared" si="85"/>
        <v>0</v>
      </c>
      <c r="BC116" s="459">
        <f t="shared" si="85"/>
        <v>0</v>
      </c>
      <c r="BD116" s="459">
        <f t="shared" si="85"/>
        <v>0</v>
      </c>
      <c r="BE116" s="459">
        <f t="shared" si="85"/>
        <v>0</v>
      </c>
      <c r="BF116" s="459">
        <f t="shared" si="85"/>
        <v>0</v>
      </c>
      <c r="BG116" s="459">
        <f t="shared" si="85"/>
        <v>0</v>
      </c>
      <c r="BH116" s="459">
        <f t="shared" si="85"/>
        <v>0</v>
      </c>
      <c r="BI116" s="459">
        <f t="shared" si="85"/>
        <v>0</v>
      </c>
      <c r="BJ116" s="459">
        <f t="shared" si="85"/>
        <v>0</v>
      </c>
      <c r="BK116" s="459">
        <f t="shared" si="85"/>
        <v>0</v>
      </c>
      <c r="BL116" s="459">
        <f t="shared" si="85"/>
        <v>0</v>
      </c>
      <c r="BM116" s="459">
        <f t="shared" si="85"/>
        <v>0</v>
      </c>
      <c r="BN116" s="459">
        <f t="shared" si="85"/>
        <v>0</v>
      </c>
      <c r="BO116" s="459">
        <f t="shared" si="85"/>
        <v>0</v>
      </c>
      <c r="BP116" s="459">
        <f t="shared" si="85"/>
        <v>0</v>
      </c>
      <c r="BQ116" s="459">
        <f t="shared" si="82"/>
        <v>0</v>
      </c>
      <c r="BR116" s="459">
        <f t="shared" si="82"/>
        <v>0</v>
      </c>
      <c r="BS116" s="459">
        <f t="shared" si="82"/>
        <v>0</v>
      </c>
      <c r="BT116" s="459">
        <f t="shared" si="82"/>
        <v>0</v>
      </c>
      <c r="BU116" s="459">
        <f t="shared" si="82"/>
        <v>0</v>
      </c>
      <c r="BV116" s="459">
        <f t="shared" si="82"/>
        <v>0</v>
      </c>
      <c r="BW116" s="459">
        <f t="shared" si="82"/>
        <v>0</v>
      </c>
      <c r="BX116" s="459">
        <f t="shared" si="82"/>
        <v>0</v>
      </c>
      <c r="BY116" s="459">
        <f t="shared" si="82"/>
        <v>0</v>
      </c>
      <c r="BZ116" s="459">
        <f t="shared" si="82"/>
        <v>0</v>
      </c>
      <c r="CA116" s="459">
        <f t="shared" si="82"/>
        <v>0</v>
      </c>
    </row>
    <row r="117" spans="1:79" x14ac:dyDescent="0.25">
      <c r="A117" s="438">
        <v>109</v>
      </c>
      <c r="B117" s="456">
        <f t="shared" si="55"/>
        <v>0.109</v>
      </c>
      <c r="C117" s="456" t="str">
        <f t="shared" si="56"/>
        <v xml:space="preserve"> </v>
      </c>
      <c r="D117" s="438" t="str">
        <f t="shared" si="57"/>
        <v xml:space="preserve"> </v>
      </c>
      <c r="E117" s="457" t="str">
        <f t="shared" si="58"/>
        <v xml:space="preserve"> </v>
      </c>
      <c r="F117" s="458" t="s">
        <v>252</v>
      </c>
      <c r="G117" s="423" t="s">
        <v>107</v>
      </c>
      <c r="H117" s="423">
        <f t="shared" si="60"/>
        <v>0</v>
      </c>
      <c r="I117" s="423">
        <f t="shared" si="61"/>
        <v>0</v>
      </c>
      <c r="J117" s="423">
        <f t="shared" si="62"/>
        <v>0</v>
      </c>
      <c r="K117" s="423">
        <f t="shared" si="63"/>
        <v>0</v>
      </c>
      <c r="L117" s="423">
        <f t="shared" si="64"/>
        <v>0</v>
      </c>
      <c r="M117" s="423">
        <f t="shared" si="65"/>
        <v>0</v>
      </c>
      <c r="N117" s="423">
        <f t="shared" si="66"/>
        <v>0</v>
      </c>
      <c r="O117" s="423">
        <f t="shared" si="67"/>
        <v>0</v>
      </c>
      <c r="P117" s="423">
        <f t="shared" si="68"/>
        <v>0</v>
      </c>
      <c r="Q117" s="423">
        <f t="shared" si="69"/>
        <v>0</v>
      </c>
      <c r="R117" s="423">
        <f t="shared" si="70"/>
        <v>0</v>
      </c>
      <c r="S117" s="423">
        <f t="shared" si="71"/>
        <v>0</v>
      </c>
      <c r="T117" s="449">
        <f t="shared" si="72"/>
        <v>0</v>
      </c>
      <c r="U117" s="449">
        <f t="shared" si="73"/>
        <v>0</v>
      </c>
      <c r="V117" s="449">
        <f t="shared" si="74"/>
        <v>0</v>
      </c>
      <c r="W117" s="449">
        <f t="shared" si="75"/>
        <v>0</v>
      </c>
      <c r="X117" s="448"/>
      <c r="Y117" s="459">
        <f t="shared" si="83"/>
        <v>0</v>
      </c>
      <c r="Z117" s="459">
        <f t="shared" si="83"/>
        <v>0</v>
      </c>
      <c r="AA117" s="459">
        <f t="shared" si="83"/>
        <v>0</v>
      </c>
      <c r="AB117" s="459">
        <f t="shared" si="85"/>
        <v>0</v>
      </c>
      <c r="AC117" s="459">
        <f t="shared" si="85"/>
        <v>0</v>
      </c>
      <c r="AD117" s="459">
        <f t="shared" si="85"/>
        <v>0</v>
      </c>
      <c r="AE117" s="459">
        <f t="shared" si="85"/>
        <v>0</v>
      </c>
      <c r="AF117" s="459">
        <f t="shared" si="85"/>
        <v>0</v>
      </c>
      <c r="AG117" s="459">
        <f t="shared" si="85"/>
        <v>0</v>
      </c>
      <c r="AH117" s="459">
        <f t="shared" si="85"/>
        <v>0</v>
      </c>
      <c r="AI117" s="459">
        <f t="shared" si="85"/>
        <v>0</v>
      </c>
      <c r="AJ117" s="459">
        <f t="shared" si="85"/>
        <v>0</v>
      </c>
      <c r="AK117" s="459">
        <f t="shared" si="85"/>
        <v>0</v>
      </c>
      <c r="AL117" s="459">
        <f t="shared" si="85"/>
        <v>0</v>
      </c>
      <c r="AM117" s="459">
        <f t="shared" si="85"/>
        <v>0</v>
      </c>
      <c r="AN117" s="459">
        <f t="shared" si="85"/>
        <v>0</v>
      </c>
      <c r="AO117" s="459">
        <f t="shared" si="85"/>
        <v>0</v>
      </c>
      <c r="AP117" s="459">
        <f t="shared" si="85"/>
        <v>0</v>
      </c>
      <c r="AQ117" s="459">
        <f t="shared" si="85"/>
        <v>0</v>
      </c>
      <c r="AR117" s="459">
        <f t="shared" si="85"/>
        <v>0</v>
      </c>
      <c r="AS117" s="459">
        <f t="shared" si="85"/>
        <v>0</v>
      </c>
      <c r="AT117" s="459">
        <f t="shared" si="85"/>
        <v>0</v>
      </c>
      <c r="AU117" s="459">
        <f t="shared" si="85"/>
        <v>0</v>
      </c>
      <c r="AV117" s="459">
        <f t="shared" si="85"/>
        <v>0</v>
      </c>
      <c r="AW117" s="459">
        <f t="shared" si="85"/>
        <v>0</v>
      </c>
      <c r="AX117" s="459">
        <f t="shared" si="85"/>
        <v>0</v>
      </c>
      <c r="AY117" s="459">
        <f t="shared" si="85"/>
        <v>0</v>
      </c>
      <c r="AZ117" s="459">
        <f t="shared" si="85"/>
        <v>0</v>
      </c>
      <c r="BA117" s="459">
        <f t="shared" si="85"/>
        <v>0</v>
      </c>
      <c r="BB117" s="459">
        <f t="shared" si="85"/>
        <v>0</v>
      </c>
      <c r="BC117" s="459">
        <f t="shared" si="85"/>
        <v>0</v>
      </c>
      <c r="BD117" s="459">
        <f t="shared" si="85"/>
        <v>0</v>
      </c>
      <c r="BE117" s="459">
        <f t="shared" si="85"/>
        <v>0</v>
      </c>
      <c r="BF117" s="459">
        <f t="shared" si="85"/>
        <v>0</v>
      </c>
      <c r="BG117" s="459">
        <f t="shared" si="85"/>
        <v>0</v>
      </c>
      <c r="BH117" s="459">
        <f t="shared" si="85"/>
        <v>0</v>
      </c>
      <c r="BI117" s="459">
        <f t="shared" si="85"/>
        <v>0</v>
      </c>
      <c r="BJ117" s="459">
        <f t="shared" si="85"/>
        <v>0</v>
      </c>
      <c r="BK117" s="459">
        <f t="shared" si="85"/>
        <v>0</v>
      </c>
      <c r="BL117" s="459">
        <f t="shared" si="85"/>
        <v>0</v>
      </c>
      <c r="BM117" s="459">
        <f t="shared" si="85"/>
        <v>0</v>
      </c>
      <c r="BN117" s="459">
        <f t="shared" si="85"/>
        <v>0</v>
      </c>
      <c r="BO117" s="459">
        <f t="shared" si="85"/>
        <v>0</v>
      </c>
      <c r="BP117" s="459">
        <f t="shared" si="85"/>
        <v>0</v>
      </c>
      <c r="BQ117" s="459">
        <f t="shared" si="82"/>
        <v>0</v>
      </c>
      <c r="BR117" s="459">
        <f t="shared" si="82"/>
        <v>0</v>
      </c>
      <c r="BS117" s="459">
        <f t="shared" si="82"/>
        <v>0</v>
      </c>
      <c r="BT117" s="459">
        <f t="shared" si="82"/>
        <v>0</v>
      </c>
      <c r="BU117" s="459">
        <f t="shared" si="82"/>
        <v>0</v>
      </c>
      <c r="BV117" s="459">
        <f t="shared" si="82"/>
        <v>0</v>
      </c>
      <c r="BW117" s="459">
        <f t="shared" si="82"/>
        <v>0</v>
      </c>
      <c r="BX117" s="459">
        <f t="shared" si="82"/>
        <v>0</v>
      </c>
      <c r="BY117" s="459">
        <f t="shared" si="82"/>
        <v>0</v>
      </c>
      <c r="BZ117" s="459">
        <f t="shared" si="82"/>
        <v>0</v>
      </c>
      <c r="CA117" s="459">
        <f t="shared" si="82"/>
        <v>0</v>
      </c>
    </row>
    <row r="118" spans="1:79" x14ac:dyDescent="0.25">
      <c r="A118" s="438">
        <v>110</v>
      </c>
      <c r="B118" s="456">
        <f t="shared" si="55"/>
        <v>0.11</v>
      </c>
      <c r="C118" s="456" t="str">
        <f t="shared" si="56"/>
        <v xml:space="preserve"> </v>
      </c>
      <c r="D118" s="438" t="str">
        <f t="shared" si="57"/>
        <v xml:space="preserve"> </v>
      </c>
      <c r="E118" s="457" t="str">
        <f t="shared" si="58"/>
        <v xml:space="preserve"> </v>
      </c>
      <c r="F118" s="458" t="s">
        <v>538</v>
      </c>
      <c r="G118" s="423" t="s">
        <v>209</v>
      </c>
      <c r="H118" s="423">
        <f t="shared" si="60"/>
        <v>0</v>
      </c>
      <c r="I118" s="423">
        <f t="shared" si="61"/>
        <v>0</v>
      </c>
      <c r="J118" s="423">
        <f t="shared" si="62"/>
        <v>0</v>
      </c>
      <c r="K118" s="423">
        <f t="shared" si="63"/>
        <v>0</v>
      </c>
      <c r="L118" s="423">
        <f t="shared" si="64"/>
        <v>0</v>
      </c>
      <c r="M118" s="423">
        <f t="shared" si="65"/>
        <v>0</v>
      </c>
      <c r="N118" s="423">
        <f t="shared" si="66"/>
        <v>0</v>
      </c>
      <c r="O118" s="423">
        <f t="shared" si="67"/>
        <v>0</v>
      </c>
      <c r="P118" s="423">
        <f t="shared" si="68"/>
        <v>0</v>
      </c>
      <c r="Q118" s="423">
        <f t="shared" si="69"/>
        <v>0</v>
      </c>
      <c r="R118" s="423">
        <f t="shared" si="70"/>
        <v>0</v>
      </c>
      <c r="S118" s="423">
        <f t="shared" si="71"/>
        <v>0</v>
      </c>
      <c r="T118" s="449">
        <f t="shared" si="72"/>
        <v>0</v>
      </c>
      <c r="U118" s="449">
        <f t="shared" si="73"/>
        <v>0</v>
      </c>
      <c r="V118" s="449">
        <f t="shared" si="74"/>
        <v>0</v>
      </c>
      <c r="W118" s="449">
        <f t="shared" si="75"/>
        <v>0</v>
      </c>
      <c r="X118" s="448"/>
      <c r="Y118" s="459">
        <f t="shared" si="83"/>
        <v>0</v>
      </c>
      <c r="Z118" s="459">
        <f t="shared" si="83"/>
        <v>0</v>
      </c>
      <c r="AA118" s="459">
        <f t="shared" si="83"/>
        <v>0</v>
      </c>
      <c r="AB118" s="459">
        <f t="shared" si="85"/>
        <v>0</v>
      </c>
      <c r="AC118" s="459">
        <f t="shared" si="85"/>
        <v>0</v>
      </c>
      <c r="AD118" s="459">
        <f t="shared" si="85"/>
        <v>0</v>
      </c>
      <c r="AE118" s="459">
        <f t="shared" si="85"/>
        <v>0</v>
      </c>
      <c r="AF118" s="459">
        <f t="shared" si="85"/>
        <v>0</v>
      </c>
      <c r="AG118" s="459">
        <f t="shared" si="85"/>
        <v>0</v>
      </c>
      <c r="AH118" s="459">
        <f t="shared" si="85"/>
        <v>0</v>
      </c>
      <c r="AI118" s="459">
        <f t="shared" si="85"/>
        <v>0</v>
      </c>
      <c r="AJ118" s="459">
        <f t="shared" si="85"/>
        <v>0</v>
      </c>
      <c r="AK118" s="459">
        <f t="shared" si="85"/>
        <v>0</v>
      </c>
      <c r="AL118" s="459">
        <f t="shared" si="85"/>
        <v>0</v>
      </c>
      <c r="AM118" s="459">
        <f t="shared" si="85"/>
        <v>0</v>
      </c>
      <c r="AN118" s="459">
        <f t="shared" si="85"/>
        <v>0</v>
      </c>
      <c r="AO118" s="459">
        <f t="shared" si="85"/>
        <v>0</v>
      </c>
      <c r="AP118" s="459">
        <f t="shared" si="85"/>
        <v>0</v>
      </c>
      <c r="AQ118" s="459">
        <f t="shared" si="85"/>
        <v>0</v>
      </c>
      <c r="AR118" s="459">
        <f t="shared" si="85"/>
        <v>0</v>
      </c>
      <c r="AS118" s="459">
        <f t="shared" si="85"/>
        <v>0</v>
      </c>
      <c r="AT118" s="459">
        <f t="shared" si="85"/>
        <v>0</v>
      </c>
      <c r="AU118" s="459">
        <f t="shared" si="85"/>
        <v>0</v>
      </c>
      <c r="AV118" s="459">
        <f t="shared" si="85"/>
        <v>0</v>
      </c>
      <c r="AW118" s="459">
        <f t="shared" si="85"/>
        <v>0</v>
      </c>
      <c r="AX118" s="459">
        <f t="shared" si="85"/>
        <v>0</v>
      </c>
      <c r="AY118" s="459">
        <f t="shared" si="85"/>
        <v>0</v>
      </c>
      <c r="AZ118" s="459">
        <f t="shared" si="85"/>
        <v>0</v>
      </c>
      <c r="BA118" s="459">
        <f t="shared" si="85"/>
        <v>0</v>
      </c>
      <c r="BB118" s="459">
        <f t="shared" si="85"/>
        <v>0</v>
      </c>
      <c r="BC118" s="459">
        <f t="shared" si="85"/>
        <v>0</v>
      </c>
      <c r="BD118" s="459">
        <f t="shared" si="85"/>
        <v>0</v>
      </c>
      <c r="BE118" s="459">
        <f t="shared" si="85"/>
        <v>0</v>
      </c>
      <c r="BF118" s="459">
        <f t="shared" si="85"/>
        <v>0</v>
      </c>
      <c r="BG118" s="459">
        <f t="shared" si="85"/>
        <v>0</v>
      </c>
      <c r="BH118" s="459">
        <f t="shared" si="85"/>
        <v>0</v>
      </c>
      <c r="BI118" s="459">
        <f t="shared" si="85"/>
        <v>0</v>
      </c>
      <c r="BJ118" s="459">
        <f t="shared" si="85"/>
        <v>0</v>
      </c>
      <c r="BK118" s="459">
        <f t="shared" si="85"/>
        <v>0</v>
      </c>
      <c r="BL118" s="459">
        <f t="shared" si="85"/>
        <v>0</v>
      </c>
      <c r="BM118" s="459">
        <f t="shared" si="85"/>
        <v>0</v>
      </c>
      <c r="BN118" s="459">
        <f t="shared" si="85"/>
        <v>0</v>
      </c>
      <c r="BO118" s="459">
        <f t="shared" si="85"/>
        <v>0</v>
      </c>
      <c r="BP118" s="459">
        <f t="shared" si="85"/>
        <v>0</v>
      </c>
      <c r="BQ118" s="459">
        <f t="shared" si="82"/>
        <v>0</v>
      </c>
      <c r="BR118" s="459">
        <f t="shared" si="82"/>
        <v>0</v>
      </c>
      <c r="BS118" s="459">
        <f t="shared" si="82"/>
        <v>0</v>
      </c>
      <c r="BT118" s="459">
        <f t="shared" si="82"/>
        <v>0</v>
      </c>
      <c r="BU118" s="459">
        <f t="shared" si="82"/>
        <v>0</v>
      </c>
      <c r="BV118" s="459">
        <f t="shared" si="82"/>
        <v>0</v>
      </c>
      <c r="BW118" s="459">
        <f t="shared" si="82"/>
        <v>0</v>
      </c>
      <c r="BX118" s="459">
        <f t="shared" si="82"/>
        <v>0</v>
      </c>
      <c r="BY118" s="459">
        <f t="shared" si="82"/>
        <v>0</v>
      </c>
      <c r="BZ118" s="459">
        <f t="shared" si="82"/>
        <v>0</v>
      </c>
      <c r="CA118" s="459">
        <f t="shared" si="82"/>
        <v>0</v>
      </c>
    </row>
    <row r="119" spans="1:79" x14ac:dyDescent="0.25">
      <c r="A119" s="438">
        <v>111</v>
      </c>
      <c r="B119" s="456">
        <f t="shared" si="55"/>
        <v>0.111</v>
      </c>
      <c r="C119" s="456" t="str">
        <f t="shared" si="56"/>
        <v xml:space="preserve"> </v>
      </c>
      <c r="D119" s="438" t="str">
        <f t="shared" si="57"/>
        <v xml:space="preserve"> </v>
      </c>
      <c r="E119" s="457" t="str">
        <f t="shared" si="58"/>
        <v xml:space="preserve"> </v>
      </c>
      <c r="F119" s="458" t="s">
        <v>249</v>
      </c>
      <c r="G119" s="423" t="s">
        <v>204</v>
      </c>
      <c r="H119" s="423">
        <f t="shared" si="60"/>
        <v>0</v>
      </c>
      <c r="I119" s="423">
        <f t="shared" si="61"/>
        <v>0</v>
      </c>
      <c r="J119" s="423">
        <f t="shared" si="62"/>
        <v>0</v>
      </c>
      <c r="K119" s="423">
        <f t="shared" si="63"/>
        <v>0</v>
      </c>
      <c r="L119" s="423">
        <f t="shared" si="64"/>
        <v>0</v>
      </c>
      <c r="M119" s="423">
        <f t="shared" si="65"/>
        <v>0</v>
      </c>
      <c r="N119" s="423">
        <f t="shared" si="66"/>
        <v>0</v>
      </c>
      <c r="O119" s="423">
        <f t="shared" si="67"/>
        <v>0</v>
      </c>
      <c r="P119" s="423">
        <f t="shared" si="68"/>
        <v>0</v>
      </c>
      <c r="Q119" s="423">
        <f t="shared" si="69"/>
        <v>0</v>
      </c>
      <c r="R119" s="423">
        <f t="shared" si="70"/>
        <v>0</v>
      </c>
      <c r="S119" s="423">
        <f t="shared" si="71"/>
        <v>0</v>
      </c>
      <c r="T119" s="449">
        <f t="shared" si="72"/>
        <v>0</v>
      </c>
      <c r="U119" s="449">
        <f t="shared" si="73"/>
        <v>0</v>
      </c>
      <c r="V119" s="449">
        <f t="shared" si="74"/>
        <v>0</v>
      </c>
      <c r="W119" s="449">
        <f t="shared" si="75"/>
        <v>0</v>
      </c>
      <c r="X119" s="448"/>
      <c r="Y119" s="459">
        <f t="shared" si="83"/>
        <v>0</v>
      </c>
      <c r="Z119" s="459">
        <f t="shared" si="83"/>
        <v>0</v>
      </c>
      <c r="AA119" s="459">
        <f t="shared" si="83"/>
        <v>0</v>
      </c>
      <c r="AB119" s="459">
        <f t="shared" si="85"/>
        <v>0</v>
      </c>
      <c r="AC119" s="459">
        <f t="shared" si="85"/>
        <v>0</v>
      </c>
      <c r="AD119" s="459">
        <f t="shared" si="85"/>
        <v>0</v>
      </c>
      <c r="AE119" s="459">
        <f t="shared" si="85"/>
        <v>0</v>
      </c>
      <c r="AF119" s="459">
        <f t="shared" si="85"/>
        <v>0</v>
      </c>
      <c r="AG119" s="459">
        <f t="shared" si="85"/>
        <v>0</v>
      </c>
      <c r="AH119" s="459">
        <f t="shared" si="85"/>
        <v>0</v>
      </c>
      <c r="AI119" s="459">
        <f t="shared" si="85"/>
        <v>0</v>
      </c>
      <c r="AJ119" s="459">
        <f t="shared" si="85"/>
        <v>0</v>
      </c>
      <c r="AK119" s="459">
        <f t="shared" si="85"/>
        <v>0</v>
      </c>
      <c r="AL119" s="459">
        <f t="shared" si="85"/>
        <v>0</v>
      </c>
      <c r="AM119" s="459">
        <f t="shared" si="85"/>
        <v>0</v>
      </c>
      <c r="AN119" s="459">
        <f t="shared" si="85"/>
        <v>0</v>
      </c>
      <c r="AO119" s="459">
        <f t="shared" si="85"/>
        <v>0</v>
      </c>
      <c r="AP119" s="459">
        <f t="shared" si="85"/>
        <v>0</v>
      </c>
      <c r="AQ119" s="459">
        <f t="shared" si="85"/>
        <v>0</v>
      </c>
      <c r="AR119" s="459">
        <f t="shared" si="85"/>
        <v>0</v>
      </c>
      <c r="AS119" s="459">
        <f t="shared" si="85"/>
        <v>0</v>
      </c>
      <c r="AT119" s="459">
        <f t="shared" si="85"/>
        <v>0</v>
      </c>
      <c r="AU119" s="459">
        <f t="shared" si="85"/>
        <v>0</v>
      </c>
      <c r="AV119" s="459">
        <f t="shared" si="85"/>
        <v>0</v>
      </c>
      <c r="AW119" s="459">
        <f t="shared" si="85"/>
        <v>0</v>
      </c>
      <c r="AX119" s="459">
        <f t="shared" si="85"/>
        <v>0</v>
      </c>
      <c r="AY119" s="459">
        <f t="shared" si="85"/>
        <v>0</v>
      </c>
      <c r="AZ119" s="459">
        <f t="shared" si="85"/>
        <v>0</v>
      </c>
      <c r="BA119" s="459">
        <f t="shared" si="85"/>
        <v>0</v>
      </c>
      <c r="BB119" s="459">
        <f t="shared" si="85"/>
        <v>0</v>
      </c>
      <c r="BC119" s="459">
        <f t="shared" si="85"/>
        <v>0</v>
      </c>
      <c r="BD119" s="459">
        <f t="shared" si="85"/>
        <v>0</v>
      </c>
      <c r="BE119" s="459">
        <f t="shared" si="85"/>
        <v>0</v>
      </c>
      <c r="BF119" s="459">
        <f t="shared" si="85"/>
        <v>0</v>
      </c>
      <c r="BG119" s="459">
        <f t="shared" si="85"/>
        <v>0</v>
      </c>
      <c r="BH119" s="459">
        <f t="shared" si="85"/>
        <v>0</v>
      </c>
      <c r="BI119" s="459">
        <f t="shared" si="85"/>
        <v>0</v>
      </c>
      <c r="BJ119" s="459">
        <f t="shared" si="85"/>
        <v>0</v>
      </c>
      <c r="BK119" s="459">
        <f t="shared" si="85"/>
        <v>0</v>
      </c>
      <c r="BL119" s="459">
        <f t="shared" si="85"/>
        <v>0</v>
      </c>
      <c r="BM119" s="459">
        <f t="shared" si="85"/>
        <v>0</v>
      </c>
      <c r="BN119" s="459">
        <f t="shared" si="85"/>
        <v>0</v>
      </c>
      <c r="BO119" s="459">
        <f t="shared" si="85"/>
        <v>0</v>
      </c>
      <c r="BP119" s="459">
        <f t="shared" si="85"/>
        <v>0</v>
      </c>
      <c r="BQ119" s="459">
        <f t="shared" si="82"/>
        <v>0</v>
      </c>
      <c r="BR119" s="459">
        <f t="shared" si="82"/>
        <v>0</v>
      </c>
      <c r="BS119" s="459">
        <f t="shared" si="82"/>
        <v>0</v>
      </c>
      <c r="BT119" s="459">
        <f t="shared" si="82"/>
        <v>0</v>
      </c>
      <c r="BU119" s="459">
        <f t="shared" si="82"/>
        <v>0</v>
      </c>
      <c r="BV119" s="459">
        <f t="shared" si="82"/>
        <v>0</v>
      </c>
      <c r="BW119" s="459">
        <f t="shared" si="82"/>
        <v>0</v>
      </c>
      <c r="BX119" s="459">
        <f t="shared" si="82"/>
        <v>0</v>
      </c>
      <c r="BY119" s="459">
        <f t="shared" si="82"/>
        <v>0</v>
      </c>
      <c r="BZ119" s="459">
        <f t="shared" si="82"/>
        <v>0</v>
      </c>
      <c r="CA119" s="459">
        <f t="shared" si="82"/>
        <v>0</v>
      </c>
    </row>
    <row r="120" spans="1:79" x14ac:dyDescent="0.25">
      <c r="A120" s="438">
        <v>112</v>
      </c>
      <c r="B120" s="456">
        <f t="shared" si="55"/>
        <v>0.112</v>
      </c>
      <c r="C120" s="456" t="str">
        <f t="shared" si="56"/>
        <v xml:space="preserve"> </v>
      </c>
      <c r="D120" s="438" t="str">
        <f t="shared" si="57"/>
        <v xml:space="preserve"> </v>
      </c>
      <c r="E120" s="457" t="str">
        <f t="shared" si="58"/>
        <v xml:space="preserve"> </v>
      </c>
      <c r="F120" s="458" t="s">
        <v>539</v>
      </c>
      <c r="G120" s="423" t="s">
        <v>78</v>
      </c>
      <c r="H120" s="423">
        <f t="shared" si="60"/>
        <v>0</v>
      </c>
      <c r="I120" s="423">
        <f t="shared" si="61"/>
        <v>0</v>
      </c>
      <c r="J120" s="423">
        <f t="shared" si="62"/>
        <v>0</v>
      </c>
      <c r="K120" s="423">
        <f t="shared" si="63"/>
        <v>0</v>
      </c>
      <c r="L120" s="423">
        <f t="shared" si="64"/>
        <v>0</v>
      </c>
      <c r="M120" s="423">
        <f t="shared" si="65"/>
        <v>0</v>
      </c>
      <c r="N120" s="423">
        <f t="shared" si="66"/>
        <v>0</v>
      </c>
      <c r="O120" s="423">
        <f t="shared" si="67"/>
        <v>0</v>
      </c>
      <c r="P120" s="423">
        <f t="shared" si="68"/>
        <v>0</v>
      </c>
      <c r="Q120" s="423">
        <f t="shared" si="69"/>
        <v>0</v>
      </c>
      <c r="R120" s="423">
        <f t="shared" si="70"/>
        <v>0</v>
      </c>
      <c r="S120" s="423">
        <f t="shared" si="71"/>
        <v>0</v>
      </c>
      <c r="T120" s="449">
        <f t="shared" si="72"/>
        <v>0</v>
      </c>
      <c r="U120" s="449">
        <f t="shared" si="73"/>
        <v>0</v>
      </c>
      <c r="V120" s="449">
        <f t="shared" si="74"/>
        <v>0</v>
      </c>
      <c r="W120" s="449">
        <f t="shared" si="75"/>
        <v>0</v>
      </c>
      <c r="X120" s="448"/>
      <c r="Y120" s="459">
        <f t="shared" si="83"/>
        <v>0</v>
      </c>
      <c r="Z120" s="459">
        <f t="shared" si="83"/>
        <v>0</v>
      </c>
      <c r="AA120" s="459">
        <f t="shared" si="83"/>
        <v>0</v>
      </c>
      <c r="AB120" s="459">
        <f t="shared" si="85"/>
        <v>0</v>
      </c>
      <c r="AC120" s="459">
        <f t="shared" si="85"/>
        <v>0</v>
      </c>
      <c r="AD120" s="459">
        <f t="shared" si="85"/>
        <v>0</v>
      </c>
      <c r="AE120" s="459">
        <f t="shared" si="85"/>
        <v>0</v>
      </c>
      <c r="AF120" s="459">
        <f t="shared" si="85"/>
        <v>0</v>
      </c>
      <c r="AG120" s="459">
        <f t="shared" si="85"/>
        <v>0</v>
      </c>
      <c r="AH120" s="459">
        <f t="shared" si="85"/>
        <v>0</v>
      </c>
      <c r="AI120" s="459">
        <f t="shared" si="85"/>
        <v>0</v>
      </c>
      <c r="AJ120" s="459">
        <f t="shared" si="85"/>
        <v>0</v>
      </c>
      <c r="AK120" s="459">
        <f t="shared" si="85"/>
        <v>0</v>
      </c>
      <c r="AL120" s="459">
        <f t="shared" si="85"/>
        <v>0</v>
      </c>
      <c r="AM120" s="459">
        <f t="shared" si="85"/>
        <v>0</v>
      </c>
      <c r="AN120" s="459">
        <f t="shared" si="85"/>
        <v>0</v>
      </c>
      <c r="AO120" s="459">
        <f t="shared" si="85"/>
        <v>0</v>
      </c>
      <c r="AP120" s="459">
        <f t="shared" si="85"/>
        <v>0</v>
      </c>
      <c r="AQ120" s="459">
        <f t="shared" si="85"/>
        <v>0</v>
      </c>
      <c r="AR120" s="459">
        <f t="shared" si="85"/>
        <v>0</v>
      </c>
      <c r="AS120" s="459">
        <f t="shared" si="85"/>
        <v>0</v>
      </c>
      <c r="AT120" s="459">
        <f t="shared" si="85"/>
        <v>0</v>
      </c>
      <c r="AU120" s="459">
        <f t="shared" si="85"/>
        <v>0</v>
      </c>
      <c r="AV120" s="459">
        <f t="shared" si="85"/>
        <v>0</v>
      </c>
      <c r="AW120" s="459">
        <f t="shared" si="85"/>
        <v>0</v>
      </c>
      <c r="AX120" s="459">
        <f t="shared" si="85"/>
        <v>0</v>
      </c>
      <c r="AY120" s="459">
        <f t="shared" si="85"/>
        <v>0</v>
      </c>
      <c r="AZ120" s="459">
        <f t="shared" si="85"/>
        <v>0</v>
      </c>
      <c r="BA120" s="459">
        <f t="shared" si="85"/>
        <v>0</v>
      </c>
      <c r="BB120" s="459">
        <f t="shared" si="85"/>
        <v>0</v>
      </c>
      <c r="BC120" s="459">
        <f t="shared" si="85"/>
        <v>0</v>
      </c>
      <c r="BD120" s="459">
        <f t="shared" si="85"/>
        <v>0</v>
      </c>
      <c r="BE120" s="459">
        <f t="shared" si="85"/>
        <v>0</v>
      </c>
      <c r="BF120" s="459">
        <f t="shared" si="85"/>
        <v>0</v>
      </c>
      <c r="BG120" s="459">
        <f t="shared" si="85"/>
        <v>0</v>
      </c>
      <c r="BH120" s="459">
        <f t="shared" si="85"/>
        <v>0</v>
      </c>
      <c r="BI120" s="459">
        <f t="shared" si="85"/>
        <v>0</v>
      </c>
      <c r="BJ120" s="459">
        <f t="shared" si="85"/>
        <v>0</v>
      </c>
      <c r="BK120" s="459">
        <f t="shared" si="85"/>
        <v>0</v>
      </c>
      <c r="BL120" s="459">
        <f t="shared" si="85"/>
        <v>0</v>
      </c>
      <c r="BM120" s="459">
        <f t="shared" si="85"/>
        <v>0</v>
      </c>
      <c r="BN120" s="459">
        <f t="shared" si="85"/>
        <v>0</v>
      </c>
      <c r="BO120" s="459">
        <f t="shared" si="85"/>
        <v>0</v>
      </c>
      <c r="BP120" s="459">
        <f t="shared" si="85"/>
        <v>0</v>
      </c>
      <c r="BQ120" s="459">
        <f t="shared" si="82"/>
        <v>0</v>
      </c>
      <c r="BR120" s="459">
        <f t="shared" si="82"/>
        <v>0</v>
      </c>
      <c r="BS120" s="459">
        <f t="shared" si="82"/>
        <v>0</v>
      </c>
      <c r="BT120" s="459">
        <f t="shared" si="82"/>
        <v>0</v>
      </c>
      <c r="BU120" s="459">
        <f t="shared" si="82"/>
        <v>0</v>
      </c>
      <c r="BV120" s="459">
        <f t="shared" si="82"/>
        <v>0</v>
      </c>
      <c r="BW120" s="459">
        <f t="shared" si="82"/>
        <v>0</v>
      </c>
      <c r="BX120" s="459">
        <f t="shared" si="82"/>
        <v>0</v>
      </c>
      <c r="BY120" s="459">
        <f t="shared" si="82"/>
        <v>0</v>
      </c>
      <c r="BZ120" s="459">
        <f t="shared" si="82"/>
        <v>0</v>
      </c>
      <c r="CA120" s="459">
        <f t="shared" si="82"/>
        <v>0</v>
      </c>
    </row>
    <row r="121" spans="1:79" x14ac:dyDescent="0.25">
      <c r="A121" s="438">
        <v>113</v>
      </c>
      <c r="B121" s="456">
        <f t="shared" si="55"/>
        <v>0.113</v>
      </c>
      <c r="C121" s="456" t="str">
        <f t="shared" si="56"/>
        <v xml:space="preserve"> </v>
      </c>
      <c r="D121" s="438" t="str">
        <f t="shared" si="57"/>
        <v xml:space="preserve"> </v>
      </c>
      <c r="E121" s="457" t="str">
        <f t="shared" si="58"/>
        <v xml:space="preserve"> </v>
      </c>
      <c r="F121" s="458" t="s">
        <v>540</v>
      </c>
      <c r="G121" s="423" t="s">
        <v>541</v>
      </c>
      <c r="H121" s="423">
        <f t="shared" si="60"/>
        <v>0</v>
      </c>
      <c r="I121" s="423">
        <f t="shared" si="61"/>
        <v>0</v>
      </c>
      <c r="J121" s="423">
        <f t="shared" si="62"/>
        <v>0</v>
      </c>
      <c r="K121" s="423">
        <f t="shared" si="63"/>
        <v>0</v>
      </c>
      <c r="L121" s="423">
        <f t="shared" si="64"/>
        <v>0</v>
      </c>
      <c r="M121" s="423">
        <f t="shared" si="65"/>
        <v>0</v>
      </c>
      <c r="N121" s="423">
        <f t="shared" si="66"/>
        <v>0</v>
      </c>
      <c r="O121" s="423">
        <f t="shared" si="67"/>
        <v>0</v>
      </c>
      <c r="P121" s="423">
        <f t="shared" si="68"/>
        <v>0</v>
      </c>
      <c r="Q121" s="423">
        <f t="shared" si="69"/>
        <v>0</v>
      </c>
      <c r="R121" s="423">
        <f t="shared" si="70"/>
        <v>0</v>
      </c>
      <c r="S121" s="423">
        <f t="shared" si="71"/>
        <v>0</v>
      </c>
      <c r="T121" s="449">
        <f t="shared" si="72"/>
        <v>0</v>
      </c>
      <c r="U121" s="449">
        <f t="shared" si="73"/>
        <v>0</v>
      </c>
      <c r="V121" s="449">
        <f t="shared" si="74"/>
        <v>0</v>
      </c>
      <c r="W121" s="449">
        <f t="shared" si="75"/>
        <v>0</v>
      </c>
      <c r="X121" s="448"/>
      <c r="Y121" s="459">
        <f t="shared" si="83"/>
        <v>0</v>
      </c>
      <c r="Z121" s="459">
        <f t="shared" si="83"/>
        <v>0</v>
      </c>
      <c r="AA121" s="459">
        <f t="shared" si="83"/>
        <v>0</v>
      </c>
      <c r="AB121" s="459">
        <f t="shared" si="85"/>
        <v>0</v>
      </c>
      <c r="AC121" s="459">
        <f t="shared" si="85"/>
        <v>0</v>
      </c>
      <c r="AD121" s="459">
        <f t="shared" si="85"/>
        <v>0</v>
      </c>
      <c r="AE121" s="459">
        <f t="shared" si="85"/>
        <v>0</v>
      </c>
      <c r="AF121" s="459">
        <f t="shared" si="85"/>
        <v>0</v>
      </c>
      <c r="AG121" s="459">
        <f t="shared" si="85"/>
        <v>0</v>
      </c>
      <c r="AH121" s="459">
        <f t="shared" si="85"/>
        <v>0</v>
      </c>
      <c r="AI121" s="459">
        <f t="shared" si="85"/>
        <v>0</v>
      </c>
      <c r="AJ121" s="459">
        <f t="shared" si="85"/>
        <v>0</v>
      </c>
      <c r="AK121" s="459">
        <f t="shared" si="85"/>
        <v>0</v>
      </c>
      <c r="AL121" s="459">
        <f t="shared" si="85"/>
        <v>0</v>
      </c>
      <c r="AM121" s="459">
        <f t="shared" si="85"/>
        <v>0</v>
      </c>
      <c r="AN121" s="459">
        <f t="shared" si="85"/>
        <v>0</v>
      </c>
      <c r="AO121" s="459">
        <f t="shared" si="85"/>
        <v>0</v>
      </c>
      <c r="AP121" s="459">
        <f t="shared" si="85"/>
        <v>0</v>
      </c>
      <c r="AQ121" s="459">
        <f t="shared" si="85"/>
        <v>0</v>
      </c>
      <c r="AR121" s="459">
        <f t="shared" si="85"/>
        <v>0</v>
      </c>
      <c r="AS121" s="459">
        <f t="shared" si="85"/>
        <v>0</v>
      </c>
      <c r="AT121" s="459">
        <f t="shared" si="85"/>
        <v>0</v>
      </c>
      <c r="AU121" s="459">
        <f t="shared" si="85"/>
        <v>0</v>
      </c>
      <c r="AV121" s="459">
        <f t="shared" si="85"/>
        <v>0</v>
      </c>
      <c r="AW121" s="459">
        <f t="shared" si="85"/>
        <v>0</v>
      </c>
      <c r="AX121" s="459">
        <f t="shared" si="85"/>
        <v>0</v>
      </c>
      <c r="AY121" s="459">
        <f t="shared" si="85"/>
        <v>0</v>
      </c>
      <c r="AZ121" s="459">
        <f t="shared" si="85"/>
        <v>0</v>
      </c>
      <c r="BA121" s="459">
        <f t="shared" si="85"/>
        <v>0</v>
      </c>
      <c r="BB121" s="459">
        <f t="shared" si="85"/>
        <v>0</v>
      </c>
      <c r="BC121" s="459">
        <f t="shared" si="85"/>
        <v>0</v>
      </c>
      <c r="BD121" s="459">
        <f t="shared" si="85"/>
        <v>0</v>
      </c>
      <c r="BE121" s="459">
        <f t="shared" si="85"/>
        <v>0</v>
      </c>
      <c r="BF121" s="459">
        <f t="shared" si="85"/>
        <v>0</v>
      </c>
      <c r="BG121" s="459">
        <f t="shared" si="85"/>
        <v>0</v>
      </c>
      <c r="BH121" s="459">
        <f t="shared" si="85"/>
        <v>0</v>
      </c>
      <c r="BI121" s="459">
        <f t="shared" si="85"/>
        <v>0</v>
      </c>
      <c r="BJ121" s="459">
        <f t="shared" si="85"/>
        <v>0</v>
      </c>
      <c r="BK121" s="459">
        <f t="shared" si="85"/>
        <v>0</v>
      </c>
      <c r="BL121" s="459">
        <f t="shared" si="85"/>
        <v>0</v>
      </c>
      <c r="BM121" s="459">
        <f t="shared" si="85"/>
        <v>0</v>
      </c>
      <c r="BN121" s="459">
        <f t="shared" si="85"/>
        <v>0</v>
      </c>
      <c r="BO121" s="459">
        <f t="shared" si="85"/>
        <v>0</v>
      </c>
      <c r="BP121" s="459">
        <f t="shared" si="85"/>
        <v>0</v>
      </c>
      <c r="BQ121" s="459">
        <f t="shared" ref="BQ121:CA136" si="86">COUNTIF(BQ$2:BQ$6,$G121)</f>
        <v>0</v>
      </c>
      <c r="BR121" s="459">
        <f t="shared" si="86"/>
        <v>0</v>
      </c>
      <c r="BS121" s="459">
        <f t="shared" si="86"/>
        <v>0</v>
      </c>
      <c r="BT121" s="459">
        <f t="shared" si="86"/>
        <v>0</v>
      </c>
      <c r="BU121" s="459">
        <f t="shared" si="86"/>
        <v>0</v>
      </c>
      <c r="BV121" s="459">
        <f t="shared" si="86"/>
        <v>0</v>
      </c>
      <c r="BW121" s="459">
        <f t="shared" si="86"/>
        <v>0</v>
      </c>
      <c r="BX121" s="459">
        <f t="shared" si="86"/>
        <v>0</v>
      </c>
      <c r="BY121" s="459">
        <f t="shared" si="86"/>
        <v>0</v>
      </c>
      <c r="BZ121" s="459">
        <f t="shared" si="86"/>
        <v>0</v>
      </c>
      <c r="CA121" s="459">
        <f t="shared" si="86"/>
        <v>0</v>
      </c>
    </row>
    <row r="122" spans="1:79" x14ac:dyDescent="0.25">
      <c r="A122" s="438">
        <v>114</v>
      </c>
      <c r="B122" s="456">
        <f t="shared" si="55"/>
        <v>0.114</v>
      </c>
      <c r="C122" s="456" t="str">
        <f t="shared" si="56"/>
        <v xml:space="preserve"> </v>
      </c>
      <c r="D122" s="438" t="str">
        <f t="shared" si="57"/>
        <v xml:space="preserve"> </v>
      </c>
      <c r="E122" s="457" t="str">
        <f t="shared" si="58"/>
        <v xml:space="preserve"> </v>
      </c>
      <c r="F122" s="458" t="s">
        <v>317</v>
      </c>
      <c r="G122" s="423" t="s">
        <v>316</v>
      </c>
      <c r="H122" s="423">
        <f t="shared" si="60"/>
        <v>0</v>
      </c>
      <c r="I122" s="423">
        <f t="shared" si="61"/>
        <v>0</v>
      </c>
      <c r="J122" s="423">
        <f t="shared" si="62"/>
        <v>0</v>
      </c>
      <c r="K122" s="423">
        <f t="shared" si="63"/>
        <v>0</v>
      </c>
      <c r="L122" s="423">
        <f t="shared" si="64"/>
        <v>0</v>
      </c>
      <c r="M122" s="423">
        <f t="shared" si="65"/>
        <v>0</v>
      </c>
      <c r="N122" s="423">
        <f t="shared" si="66"/>
        <v>0</v>
      </c>
      <c r="O122" s="423">
        <f t="shared" si="67"/>
        <v>0</v>
      </c>
      <c r="P122" s="423">
        <f t="shared" si="68"/>
        <v>0</v>
      </c>
      <c r="Q122" s="423">
        <f t="shared" si="69"/>
        <v>0</v>
      </c>
      <c r="R122" s="423">
        <f t="shared" si="70"/>
        <v>0</v>
      </c>
      <c r="S122" s="423">
        <f t="shared" si="71"/>
        <v>0</v>
      </c>
      <c r="T122" s="449">
        <f t="shared" si="72"/>
        <v>0</v>
      </c>
      <c r="U122" s="449">
        <f t="shared" si="73"/>
        <v>0</v>
      </c>
      <c r="V122" s="449">
        <f t="shared" si="74"/>
        <v>0</v>
      </c>
      <c r="W122" s="449">
        <f t="shared" si="75"/>
        <v>0</v>
      </c>
      <c r="X122" s="448"/>
      <c r="Y122" s="459">
        <f t="shared" si="83"/>
        <v>0</v>
      </c>
      <c r="Z122" s="459">
        <f t="shared" si="83"/>
        <v>0</v>
      </c>
      <c r="AA122" s="459">
        <f t="shared" si="83"/>
        <v>0</v>
      </c>
      <c r="AB122" s="459">
        <f t="shared" si="85"/>
        <v>0</v>
      </c>
      <c r="AC122" s="459">
        <f t="shared" si="85"/>
        <v>0</v>
      </c>
      <c r="AD122" s="459">
        <f t="shared" si="85"/>
        <v>0</v>
      </c>
      <c r="AE122" s="459">
        <f t="shared" si="85"/>
        <v>0</v>
      </c>
      <c r="AF122" s="459">
        <f t="shared" si="85"/>
        <v>0</v>
      </c>
      <c r="AG122" s="459">
        <f t="shared" si="85"/>
        <v>0</v>
      </c>
      <c r="AH122" s="459">
        <f t="shared" si="85"/>
        <v>0</v>
      </c>
      <c r="AI122" s="459">
        <f t="shared" si="85"/>
        <v>0</v>
      </c>
      <c r="AJ122" s="459">
        <f t="shared" si="85"/>
        <v>0</v>
      </c>
      <c r="AK122" s="459">
        <f t="shared" ref="AB122:BP128" si="87">COUNTIF(AK$2:AK$6,$G122)</f>
        <v>0</v>
      </c>
      <c r="AL122" s="459">
        <f t="shared" si="87"/>
        <v>0</v>
      </c>
      <c r="AM122" s="459">
        <f t="shared" si="87"/>
        <v>0</v>
      </c>
      <c r="AN122" s="459">
        <f t="shared" si="87"/>
        <v>0</v>
      </c>
      <c r="AO122" s="459">
        <f t="shared" si="87"/>
        <v>0</v>
      </c>
      <c r="AP122" s="459">
        <f t="shared" si="87"/>
        <v>0</v>
      </c>
      <c r="AQ122" s="459">
        <f t="shared" si="87"/>
        <v>0</v>
      </c>
      <c r="AR122" s="459">
        <f t="shared" si="87"/>
        <v>0</v>
      </c>
      <c r="AS122" s="459">
        <f t="shared" si="87"/>
        <v>0</v>
      </c>
      <c r="AT122" s="459">
        <f t="shared" si="87"/>
        <v>0</v>
      </c>
      <c r="AU122" s="459">
        <f t="shared" si="87"/>
        <v>0</v>
      </c>
      <c r="AV122" s="459">
        <f t="shared" si="87"/>
        <v>0</v>
      </c>
      <c r="AW122" s="459">
        <f t="shared" si="87"/>
        <v>0</v>
      </c>
      <c r="AX122" s="459">
        <f t="shared" si="87"/>
        <v>0</v>
      </c>
      <c r="AY122" s="459">
        <f t="shared" si="87"/>
        <v>0</v>
      </c>
      <c r="AZ122" s="459">
        <f t="shared" si="87"/>
        <v>0</v>
      </c>
      <c r="BA122" s="459">
        <f t="shared" si="87"/>
        <v>0</v>
      </c>
      <c r="BB122" s="459">
        <f t="shared" si="87"/>
        <v>0</v>
      </c>
      <c r="BC122" s="459">
        <f t="shared" si="87"/>
        <v>0</v>
      </c>
      <c r="BD122" s="459">
        <f t="shared" si="87"/>
        <v>0</v>
      </c>
      <c r="BE122" s="459">
        <f t="shared" si="87"/>
        <v>0</v>
      </c>
      <c r="BF122" s="459">
        <f t="shared" si="87"/>
        <v>0</v>
      </c>
      <c r="BG122" s="459">
        <f t="shared" si="87"/>
        <v>0</v>
      </c>
      <c r="BH122" s="459">
        <f t="shared" si="87"/>
        <v>0</v>
      </c>
      <c r="BI122" s="459">
        <f t="shared" si="87"/>
        <v>0</v>
      </c>
      <c r="BJ122" s="459">
        <f t="shared" si="87"/>
        <v>0</v>
      </c>
      <c r="BK122" s="459">
        <f t="shared" si="87"/>
        <v>0</v>
      </c>
      <c r="BL122" s="459">
        <f t="shared" si="87"/>
        <v>0</v>
      </c>
      <c r="BM122" s="459">
        <f t="shared" si="87"/>
        <v>0</v>
      </c>
      <c r="BN122" s="459">
        <f t="shared" si="87"/>
        <v>0</v>
      </c>
      <c r="BO122" s="459">
        <f t="shared" si="87"/>
        <v>0</v>
      </c>
      <c r="BP122" s="459">
        <f t="shared" si="87"/>
        <v>0</v>
      </c>
      <c r="BQ122" s="459">
        <f t="shared" si="86"/>
        <v>0</v>
      </c>
      <c r="BR122" s="459">
        <f t="shared" si="86"/>
        <v>0</v>
      </c>
      <c r="BS122" s="459">
        <f t="shared" si="86"/>
        <v>0</v>
      </c>
      <c r="BT122" s="459">
        <f t="shared" si="86"/>
        <v>0</v>
      </c>
      <c r="BU122" s="459">
        <f t="shared" si="86"/>
        <v>0</v>
      </c>
      <c r="BV122" s="459">
        <f t="shared" si="86"/>
        <v>0</v>
      </c>
      <c r="BW122" s="459">
        <f t="shared" si="86"/>
        <v>0</v>
      </c>
      <c r="BX122" s="459">
        <f t="shared" si="86"/>
        <v>0</v>
      </c>
      <c r="BY122" s="459">
        <f t="shared" si="86"/>
        <v>0</v>
      </c>
      <c r="BZ122" s="459">
        <f t="shared" si="86"/>
        <v>0</v>
      </c>
      <c r="CA122" s="459">
        <f t="shared" si="86"/>
        <v>0</v>
      </c>
    </row>
    <row r="123" spans="1:79" x14ac:dyDescent="0.25">
      <c r="A123" s="438">
        <v>115</v>
      </c>
      <c r="B123" s="456">
        <f t="shared" si="55"/>
        <v>0.115</v>
      </c>
      <c r="C123" s="456" t="str">
        <f t="shared" si="56"/>
        <v xml:space="preserve"> </v>
      </c>
      <c r="D123" s="438" t="str">
        <f t="shared" si="57"/>
        <v xml:space="preserve"> </v>
      </c>
      <c r="E123" s="457" t="str">
        <f t="shared" si="58"/>
        <v xml:space="preserve"> </v>
      </c>
      <c r="F123" s="458" t="s">
        <v>268</v>
      </c>
      <c r="G123" s="423" t="s">
        <v>267</v>
      </c>
      <c r="H123" s="423">
        <f t="shared" si="60"/>
        <v>0</v>
      </c>
      <c r="I123" s="423">
        <f t="shared" si="61"/>
        <v>0</v>
      </c>
      <c r="J123" s="423">
        <f t="shared" si="62"/>
        <v>0</v>
      </c>
      <c r="K123" s="423">
        <f t="shared" si="63"/>
        <v>0</v>
      </c>
      <c r="L123" s="423">
        <f t="shared" si="64"/>
        <v>0</v>
      </c>
      <c r="M123" s="423">
        <f t="shared" si="65"/>
        <v>0</v>
      </c>
      <c r="N123" s="423">
        <f t="shared" si="66"/>
        <v>0</v>
      </c>
      <c r="O123" s="423">
        <f t="shared" si="67"/>
        <v>0</v>
      </c>
      <c r="P123" s="423">
        <f t="shared" si="68"/>
        <v>0</v>
      </c>
      <c r="Q123" s="423">
        <f t="shared" si="69"/>
        <v>0</v>
      </c>
      <c r="R123" s="423">
        <f t="shared" si="70"/>
        <v>0</v>
      </c>
      <c r="S123" s="423">
        <f t="shared" si="71"/>
        <v>0</v>
      </c>
      <c r="T123" s="449">
        <f t="shared" si="72"/>
        <v>0</v>
      </c>
      <c r="U123" s="449">
        <f t="shared" si="73"/>
        <v>0</v>
      </c>
      <c r="V123" s="449">
        <f t="shared" si="74"/>
        <v>0</v>
      </c>
      <c r="W123" s="449">
        <f t="shared" si="75"/>
        <v>0</v>
      </c>
      <c r="X123" s="448"/>
      <c r="Y123" s="459">
        <f t="shared" si="83"/>
        <v>0</v>
      </c>
      <c r="Z123" s="459">
        <f t="shared" si="83"/>
        <v>0</v>
      </c>
      <c r="AA123" s="459">
        <f t="shared" si="83"/>
        <v>0</v>
      </c>
      <c r="AB123" s="459">
        <f t="shared" si="87"/>
        <v>0</v>
      </c>
      <c r="AC123" s="459">
        <f t="shared" si="87"/>
        <v>0</v>
      </c>
      <c r="AD123" s="459">
        <f t="shared" si="87"/>
        <v>0</v>
      </c>
      <c r="AE123" s="459">
        <f t="shared" si="87"/>
        <v>0</v>
      </c>
      <c r="AF123" s="459">
        <f t="shared" si="87"/>
        <v>0</v>
      </c>
      <c r="AG123" s="459">
        <f t="shared" si="87"/>
        <v>0</v>
      </c>
      <c r="AH123" s="459">
        <f t="shared" si="87"/>
        <v>0</v>
      </c>
      <c r="AI123" s="459">
        <f t="shared" si="87"/>
        <v>0</v>
      </c>
      <c r="AJ123" s="459">
        <f t="shared" si="87"/>
        <v>0</v>
      </c>
      <c r="AK123" s="459">
        <f t="shared" si="87"/>
        <v>0</v>
      </c>
      <c r="AL123" s="459">
        <f t="shared" si="87"/>
        <v>0</v>
      </c>
      <c r="AM123" s="459">
        <f t="shared" si="87"/>
        <v>0</v>
      </c>
      <c r="AN123" s="459">
        <f t="shared" si="87"/>
        <v>0</v>
      </c>
      <c r="AO123" s="459">
        <f t="shared" si="87"/>
        <v>0</v>
      </c>
      <c r="AP123" s="459">
        <f t="shared" si="87"/>
        <v>0</v>
      </c>
      <c r="AQ123" s="459">
        <f t="shared" si="87"/>
        <v>0</v>
      </c>
      <c r="AR123" s="459">
        <f t="shared" si="87"/>
        <v>0</v>
      </c>
      <c r="AS123" s="459">
        <f t="shared" si="87"/>
        <v>0</v>
      </c>
      <c r="AT123" s="459">
        <f t="shared" si="87"/>
        <v>0</v>
      </c>
      <c r="AU123" s="459">
        <f t="shared" si="87"/>
        <v>0</v>
      </c>
      <c r="AV123" s="459">
        <f t="shared" si="87"/>
        <v>0</v>
      </c>
      <c r="AW123" s="459">
        <f t="shared" si="87"/>
        <v>0</v>
      </c>
      <c r="AX123" s="459">
        <f t="shared" si="87"/>
        <v>0</v>
      </c>
      <c r="AY123" s="459">
        <f t="shared" si="87"/>
        <v>0</v>
      </c>
      <c r="AZ123" s="459">
        <f t="shared" si="87"/>
        <v>0</v>
      </c>
      <c r="BA123" s="459">
        <f t="shared" si="87"/>
        <v>0</v>
      </c>
      <c r="BB123" s="459">
        <f t="shared" si="87"/>
        <v>0</v>
      </c>
      <c r="BC123" s="459">
        <f t="shared" si="87"/>
        <v>0</v>
      </c>
      <c r="BD123" s="459">
        <f t="shared" si="87"/>
        <v>0</v>
      </c>
      <c r="BE123" s="459">
        <f t="shared" si="87"/>
        <v>0</v>
      </c>
      <c r="BF123" s="459">
        <f t="shared" si="87"/>
        <v>0</v>
      </c>
      <c r="BG123" s="459">
        <f t="shared" si="87"/>
        <v>0</v>
      </c>
      <c r="BH123" s="459">
        <f t="shared" si="87"/>
        <v>0</v>
      </c>
      <c r="BI123" s="459">
        <f t="shared" si="87"/>
        <v>0</v>
      </c>
      <c r="BJ123" s="459">
        <f t="shared" si="87"/>
        <v>0</v>
      </c>
      <c r="BK123" s="459">
        <f t="shared" si="87"/>
        <v>0</v>
      </c>
      <c r="BL123" s="459">
        <f t="shared" si="87"/>
        <v>0</v>
      </c>
      <c r="BM123" s="459">
        <f t="shared" si="87"/>
        <v>0</v>
      </c>
      <c r="BN123" s="459">
        <f t="shared" si="87"/>
        <v>0</v>
      </c>
      <c r="BO123" s="459">
        <f t="shared" si="87"/>
        <v>0</v>
      </c>
      <c r="BP123" s="459">
        <f t="shared" si="87"/>
        <v>0</v>
      </c>
      <c r="BQ123" s="459">
        <f t="shared" si="86"/>
        <v>0</v>
      </c>
      <c r="BR123" s="459">
        <f t="shared" si="86"/>
        <v>0</v>
      </c>
      <c r="BS123" s="459">
        <f t="shared" si="86"/>
        <v>0</v>
      </c>
      <c r="BT123" s="459">
        <f t="shared" si="86"/>
        <v>0</v>
      </c>
      <c r="BU123" s="459">
        <f t="shared" si="86"/>
        <v>0</v>
      </c>
      <c r="BV123" s="459">
        <f t="shared" si="86"/>
        <v>0</v>
      </c>
      <c r="BW123" s="459">
        <f t="shared" si="86"/>
        <v>0</v>
      </c>
      <c r="BX123" s="459">
        <f t="shared" si="86"/>
        <v>0</v>
      </c>
      <c r="BY123" s="459">
        <f t="shared" si="86"/>
        <v>0</v>
      </c>
      <c r="BZ123" s="459">
        <f t="shared" si="86"/>
        <v>0</v>
      </c>
      <c r="CA123" s="459">
        <f t="shared" si="86"/>
        <v>0</v>
      </c>
    </row>
    <row r="124" spans="1:79" x14ac:dyDescent="0.25">
      <c r="A124" s="438">
        <v>116</v>
      </c>
      <c r="B124" s="456">
        <f t="shared" si="55"/>
        <v>0.11600000000000001</v>
      </c>
      <c r="C124" s="456" t="str">
        <f t="shared" si="56"/>
        <v xml:space="preserve"> </v>
      </c>
      <c r="D124" s="438" t="str">
        <f t="shared" si="57"/>
        <v xml:space="preserve"> </v>
      </c>
      <c r="E124" s="457" t="str">
        <f t="shared" si="58"/>
        <v xml:space="preserve"> </v>
      </c>
      <c r="F124" s="458" t="s">
        <v>542</v>
      </c>
      <c r="G124" s="423" t="s">
        <v>543</v>
      </c>
      <c r="H124" s="423">
        <f t="shared" si="60"/>
        <v>0</v>
      </c>
      <c r="I124" s="423">
        <f t="shared" si="61"/>
        <v>0</v>
      </c>
      <c r="J124" s="423">
        <f t="shared" si="62"/>
        <v>0</v>
      </c>
      <c r="K124" s="423">
        <f t="shared" si="63"/>
        <v>0</v>
      </c>
      <c r="L124" s="423">
        <f t="shared" si="64"/>
        <v>0</v>
      </c>
      <c r="M124" s="423">
        <f t="shared" si="65"/>
        <v>0</v>
      </c>
      <c r="N124" s="423">
        <f t="shared" si="66"/>
        <v>0</v>
      </c>
      <c r="O124" s="423">
        <f t="shared" si="67"/>
        <v>0</v>
      </c>
      <c r="P124" s="423">
        <f t="shared" si="68"/>
        <v>0</v>
      </c>
      <c r="Q124" s="423">
        <f t="shared" si="69"/>
        <v>0</v>
      </c>
      <c r="R124" s="423">
        <f t="shared" si="70"/>
        <v>0</v>
      </c>
      <c r="S124" s="423">
        <f t="shared" si="71"/>
        <v>0</v>
      </c>
      <c r="T124" s="449">
        <f t="shared" si="72"/>
        <v>0</v>
      </c>
      <c r="U124" s="449">
        <f t="shared" si="73"/>
        <v>0</v>
      </c>
      <c r="V124" s="449">
        <f t="shared" si="74"/>
        <v>0</v>
      </c>
      <c r="W124" s="449">
        <f t="shared" si="75"/>
        <v>0</v>
      </c>
      <c r="X124" s="448"/>
      <c r="Y124" s="459">
        <f t="shared" si="83"/>
        <v>0</v>
      </c>
      <c r="Z124" s="459">
        <f t="shared" si="83"/>
        <v>0</v>
      </c>
      <c r="AA124" s="459">
        <f t="shared" si="83"/>
        <v>0</v>
      </c>
      <c r="AB124" s="459">
        <f t="shared" si="87"/>
        <v>0</v>
      </c>
      <c r="AC124" s="459">
        <f t="shared" si="87"/>
        <v>0</v>
      </c>
      <c r="AD124" s="459">
        <f t="shared" si="87"/>
        <v>0</v>
      </c>
      <c r="AE124" s="459">
        <f t="shared" si="87"/>
        <v>0</v>
      </c>
      <c r="AF124" s="459">
        <f t="shared" si="87"/>
        <v>0</v>
      </c>
      <c r="AG124" s="459">
        <f t="shared" si="87"/>
        <v>0</v>
      </c>
      <c r="AH124" s="459">
        <f t="shared" si="87"/>
        <v>0</v>
      </c>
      <c r="AI124" s="459">
        <f t="shared" si="87"/>
        <v>0</v>
      </c>
      <c r="AJ124" s="459">
        <f t="shared" si="87"/>
        <v>0</v>
      </c>
      <c r="AK124" s="459">
        <f t="shared" si="87"/>
        <v>0</v>
      </c>
      <c r="AL124" s="459">
        <f t="shared" si="87"/>
        <v>0</v>
      </c>
      <c r="AM124" s="459">
        <f t="shared" si="87"/>
        <v>0</v>
      </c>
      <c r="AN124" s="459">
        <f t="shared" si="87"/>
        <v>0</v>
      </c>
      <c r="AO124" s="459">
        <f t="shared" si="87"/>
        <v>0</v>
      </c>
      <c r="AP124" s="459">
        <f t="shared" si="87"/>
        <v>0</v>
      </c>
      <c r="AQ124" s="459">
        <f t="shared" si="87"/>
        <v>0</v>
      </c>
      <c r="AR124" s="459">
        <f t="shared" si="87"/>
        <v>0</v>
      </c>
      <c r="AS124" s="459">
        <f t="shared" si="87"/>
        <v>0</v>
      </c>
      <c r="AT124" s="459">
        <f t="shared" si="87"/>
        <v>0</v>
      </c>
      <c r="AU124" s="459">
        <f t="shared" si="87"/>
        <v>0</v>
      </c>
      <c r="AV124" s="459">
        <f t="shared" si="87"/>
        <v>0</v>
      </c>
      <c r="AW124" s="459">
        <f t="shared" si="87"/>
        <v>0</v>
      </c>
      <c r="AX124" s="459">
        <f t="shared" si="87"/>
        <v>0</v>
      </c>
      <c r="AY124" s="459">
        <f t="shared" si="87"/>
        <v>0</v>
      </c>
      <c r="AZ124" s="459">
        <f t="shared" si="87"/>
        <v>0</v>
      </c>
      <c r="BA124" s="459">
        <f t="shared" si="87"/>
        <v>0</v>
      </c>
      <c r="BB124" s="459">
        <f t="shared" si="87"/>
        <v>0</v>
      </c>
      <c r="BC124" s="459">
        <f t="shared" si="87"/>
        <v>0</v>
      </c>
      <c r="BD124" s="459">
        <f t="shared" si="87"/>
        <v>0</v>
      </c>
      <c r="BE124" s="459">
        <f t="shared" si="87"/>
        <v>0</v>
      </c>
      <c r="BF124" s="459">
        <f t="shared" si="87"/>
        <v>0</v>
      </c>
      <c r="BG124" s="459">
        <f t="shared" si="87"/>
        <v>0</v>
      </c>
      <c r="BH124" s="459">
        <f t="shared" si="87"/>
        <v>0</v>
      </c>
      <c r="BI124" s="459">
        <f t="shared" si="87"/>
        <v>0</v>
      </c>
      <c r="BJ124" s="459">
        <f t="shared" si="87"/>
        <v>0</v>
      </c>
      <c r="BK124" s="459">
        <f t="shared" si="87"/>
        <v>0</v>
      </c>
      <c r="BL124" s="459">
        <f t="shared" si="87"/>
        <v>0</v>
      </c>
      <c r="BM124" s="459">
        <f t="shared" si="87"/>
        <v>0</v>
      </c>
      <c r="BN124" s="459">
        <f t="shared" si="87"/>
        <v>0</v>
      </c>
      <c r="BO124" s="459">
        <f t="shared" si="87"/>
        <v>0</v>
      </c>
      <c r="BP124" s="459">
        <f t="shared" si="87"/>
        <v>0</v>
      </c>
      <c r="BQ124" s="459">
        <f t="shared" si="86"/>
        <v>0</v>
      </c>
      <c r="BR124" s="459">
        <f t="shared" si="86"/>
        <v>0</v>
      </c>
      <c r="BS124" s="459">
        <f t="shared" si="86"/>
        <v>0</v>
      </c>
      <c r="BT124" s="459">
        <f t="shared" si="86"/>
        <v>0</v>
      </c>
      <c r="BU124" s="459">
        <f t="shared" si="86"/>
        <v>0</v>
      </c>
      <c r="BV124" s="459">
        <f t="shared" si="86"/>
        <v>0</v>
      </c>
      <c r="BW124" s="459">
        <f t="shared" si="86"/>
        <v>0</v>
      </c>
      <c r="BX124" s="459">
        <f t="shared" si="86"/>
        <v>0</v>
      </c>
      <c r="BY124" s="459">
        <f t="shared" si="86"/>
        <v>0</v>
      </c>
      <c r="BZ124" s="459">
        <f t="shared" si="86"/>
        <v>0</v>
      </c>
      <c r="CA124" s="459">
        <f t="shared" si="86"/>
        <v>0</v>
      </c>
    </row>
    <row r="125" spans="1:79" x14ac:dyDescent="0.25">
      <c r="A125" s="438">
        <v>117</v>
      </c>
      <c r="B125" s="456">
        <f t="shared" si="55"/>
        <v>0.11700000000000001</v>
      </c>
      <c r="C125" s="456" t="str">
        <f t="shared" si="56"/>
        <v xml:space="preserve"> </v>
      </c>
      <c r="D125" s="438" t="str">
        <f t="shared" si="57"/>
        <v xml:space="preserve"> </v>
      </c>
      <c r="E125" s="457" t="str">
        <f t="shared" si="58"/>
        <v xml:space="preserve"> </v>
      </c>
      <c r="F125" s="458" t="s">
        <v>243</v>
      </c>
      <c r="G125" s="423" t="s">
        <v>69</v>
      </c>
      <c r="H125" s="423">
        <f t="shared" si="60"/>
        <v>0</v>
      </c>
      <c r="I125" s="423">
        <f t="shared" si="61"/>
        <v>0</v>
      </c>
      <c r="J125" s="423">
        <f t="shared" si="62"/>
        <v>0</v>
      </c>
      <c r="K125" s="423">
        <f t="shared" si="63"/>
        <v>0</v>
      </c>
      <c r="L125" s="423">
        <f t="shared" si="64"/>
        <v>0</v>
      </c>
      <c r="M125" s="423">
        <f t="shared" si="65"/>
        <v>0</v>
      </c>
      <c r="N125" s="423">
        <f t="shared" si="66"/>
        <v>0</v>
      </c>
      <c r="O125" s="423">
        <f t="shared" si="67"/>
        <v>0</v>
      </c>
      <c r="P125" s="423">
        <f t="shared" si="68"/>
        <v>0</v>
      </c>
      <c r="Q125" s="423">
        <f t="shared" si="69"/>
        <v>0</v>
      </c>
      <c r="R125" s="423">
        <f t="shared" si="70"/>
        <v>0</v>
      </c>
      <c r="S125" s="423">
        <f t="shared" si="71"/>
        <v>0</v>
      </c>
      <c r="T125" s="449">
        <f t="shared" si="72"/>
        <v>0</v>
      </c>
      <c r="U125" s="449">
        <f t="shared" si="73"/>
        <v>0</v>
      </c>
      <c r="V125" s="449">
        <f t="shared" si="74"/>
        <v>0</v>
      </c>
      <c r="W125" s="449">
        <f t="shared" si="75"/>
        <v>0</v>
      </c>
      <c r="X125" s="448"/>
      <c r="Y125" s="459">
        <f t="shared" si="83"/>
        <v>0</v>
      </c>
      <c r="Z125" s="459">
        <f t="shared" si="83"/>
        <v>0</v>
      </c>
      <c r="AA125" s="459">
        <f t="shared" si="83"/>
        <v>0</v>
      </c>
      <c r="AB125" s="459">
        <f t="shared" si="87"/>
        <v>0</v>
      </c>
      <c r="AC125" s="459">
        <f t="shared" si="87"/>
        <v>0</v>
      </c>
      <c r="AD125" s="459">
        <f t="shared" si="87"/>
        <v>0</v>
      </c>
      <c r="AE125" s="459">
        <f t="shared" si="87"/>
        <v>0</v>
      </c>
      <c r="AF125" s="459">
        <f t="shared" si="87"/>
        <v>0</v>
      </c>
      <c r="AG125" s="459">
        <f t="shared" si="87"/>
        <v>0</v>
      </c>
      <c r="AH125" s="459">
        <f t="shared" si="87"/>
        <v>0</v>
      </c>
      <c r="AI125" s="459">
        <f t="shared" si="87"/>
        <v>0</v>
      </c>
      <c r="AJ125" s="459">
        <f t="shared" si="87"/>
        <v>0</v>
      </c>
      <c r="AK125" s="459">
        <f t="shared" si="87"/>
        <v>0</v>
      </c>
      <c r="AL125" s="459">
        <f t="shared" si="87"/>
        <v>0</v>
      </c>
      <c r="AM125" s="459">
        <f t="shared" si="87"/>
        <v>0</v>
      </c>
      <c r="AN125" s="459">
        <f t="shared" si="87"/>
        <v>0</v>
      </c>
      <c r="AO125" s="459">
        <f t="shared" si="87"/>
        <v>0</v>
      </c>
      <c r="AP125" s="459">
        <f t="shared" si="87"/>
        <v>0</v>
      </c>
      <c r="AQ125" s="459">
        <f t="shared" si="87"/>
        <v>0</v>
      </c>
      <c r="AR125" s="459">
        <f t="shared" si="87"/>
        <v>0</v>
      </c>
      <c r="AS125" s="459">
        <f t="shared" si="87"/>
        <v>0</v>
      </c>
      <c r="AT125" s="459">
        <f t="shared" si="87"/>
        <v>0</v>
      </c>
      <c r="AU125" s="459">
        <f t="shared" si="87"/>
        <v>0</v>
      </c>
      <c r="AV125" s="459">
        <f t="shared" si="87"/>
        <v>0</v>
      </c>
      <c r="AW125" s="459">
        <f t="shared" si="87"/>
        <v>0</v>
      </c>
      <c r="AX125" s="459">
        <f t="shared" si="87"/>
        <v>0</v>
      </c>
      <c r="AY125" s="459">
        <f t="shared" si="87"/>
        <v>0</v>
      </c>
      <c r="AZ125" s="459">
        <f t="shared" si="87"/>
        <v>0</v>
      </c>
      <c r="BA125" s="459">
        <f t="shared" si="87"/>
        <v>0</v>
      </c>
      <c r="BB125" s="459">
        <f t="shared" si="87"/>
        <v>0</v>
      </c>
      <c r="BC125" s="459">
        <f t="shared" si="87"/>
        <v>0</v>
      </c>
      <c r="BD125" s="459">
        <f t="shared" si="87"/>
        <v>0</v>
      </c>
      <c r="BE125" s="459">
        <f t="shared" si="87"/>
        <v>0</v>
      </c>
      <c r="BF125" s="459">
        <f t="shared" si="87"/>
        <v>0</v>
      </c>
      <c r="BG125" s="459">
        <f t="shared" si="87"/>
        <v>0</v>
      </c>
      <c r="BH125" s="459">
        <f t="shared" si="87"/>
        <v>0</v>
      </c>
      <c r="BI125" s="459">
        <f t="shared" si="87"/>
        <v>0</v>
      </c>
      <c r="BJ125" s="459">
        <f t="shared" si="87"/>
        <v>0</v>
      </c>
      <c r="BK125" s="459">
        <f t="shared" si="87"/>
        <v>0</v>
      </c>
      <c r="BL125" s="459">
        <f t="shared" si="87"/>
        <v>0</v>
      </c>
      <c r="BM125" s="459">
        <f t="shared" si="87"/>
        <v>0</v>
      </c>
      <c r="BN125" s="459">
        <f t="shared" si="87"/>
        <v>0</v>
      </c>
      <c r="BO125" s="459">
        <f t="shared" si="87"/>
        <v>0</v>
      </c>
      <c r="BP125" s="459">
        <f t="shared" si="87"/>
        <v>0</v>
      </c>
      <c r="BQ125" s="459">
        <f t="shared" si="86"/>
        <v>0</v>
      </c>
      <c r="BR125" s="459">
        <f t="shared" si="86"/>
        <v>0</v>
      </c>
      <c r="BS125" s="459">
        <f t="shared" si="86"/>
        <v>0</v>
      </c>
      <c r="BT125" s="459">
        <f t="shared" si="86"/>
        <v>0</v>
      </c>
      <c r="BU125" s="459">
        <f t="shared" si="86"/>
        <v>0</v>
      </c>
      <c r="BV125" s="459">
        <f t="shared" si="86"/>
        <v>0</v>
      </c>
      <c r="BW125" s="459">
        <f t="shared" si="86"/>
        <v>0</v>
      </c>
      <c r="BX125" s="459">
        <f t="shared" si="86"/>
        <v>0</v>
      </c>
      <c r="BY125" s="459">
        <f t="shared" si="86"/>
        <v>0</v>
      </c>
      <c r="BZ125" s="459">
        <f t="shared" si="86"/>
        <v>0</v>
      </c>
      <c r="CA125" s="459">
        <f t="shared" si="86"/>
        <v>0</v>
      </c>
    </row>
    <row r="126" spans="1:79" x14ac:dyDescent="0.25">
      <c r="A126" s="438">
        <v>118</v>
      </c>
      <c r="B126" s="456">
        <f t="shared" si="55"/>
        <v>0.11799999999999999</v>
      </c>
      <c r="C126" s="456" t="str">
        <f t="shared" si="56"/>
        <v xml:space="preserve"> </v>
      </c>
      <c r="D126" s="438" t="str">
        <f t="shared" si="57"/>
        <v xml:space="preserve"> </v>
      </c>
      <c r="E126" s="457" t="str">
        <f t="shared" si="58"/>
        <v xml:space="preserve"> </v>
      </c>
      <c r="F126" s="458" t="s">
        <v>230</v>
      </c>
      <c r="G126" s="423" t="s">
        <v>63</v>
      </c>
      <c r="H126" s="423">
        <f t="shared" si="60"/>
        <v>0</v>
      </c>
      <c r="I126" s="423">
        <f t="shared" si="61"/>
        <v>0</v>
      </c>
      <c r="J126" s="423">
        <f t="shared" si="62"/>
        <v>0</v>
      </c>
      <c r="K126" s="423">
        <f t="shared" si="63"/>
        <v>0</v>
      </c>
      <c r="L126" s="423">
        <f t="shared" si="64"/>
        <v>0</v>
      </c>
      <c r="M126" s="423">
        <f t="shared" si="65"/>
        <v>0</v>
      </c>
      <c r="N126" s="423">
        <f t="shared" si="66"/>
        <v>0</v>
      </c>
      <c r="O126" s="423">
        <f t="shared" si="67"/>
        <v>0</v>
      </c>
      <c r="P126" s="423">
        <f t="shared" si="68"/>
        <v>0</v>
      </c>
      <c r="Q126" s="423">
        <f t="shared" si="69"/>
        <v>0</v>
      </c>
      <c r="R126" s="423">
        <f t="shared" si="70"/>
        <v>0</v>
      </c>
      <c r="S126" s="423">
        <f t="shared" si="71"/>
        <v>0</v>
      </c>
      <c r="T126" s="449">
        <f t="shared" si="72"/>
        <v>0</v>
      </c>
      <c r="U126" s="449">
        <f t="shared" si="73"/>
        <v>0</v>
      </c>
      <c r="V126" s="449">
        <f t="shared" si="74"/>
        <v>0</v>
      </c>
      <c r="W126" s="449">
        <f t="shared" si="75"/>
        <v>0</v>
      </c>
      <c r="X126" s="448"/>
      <c r="Y126" s="459">
        <f t="shared" si="83"/>
        <v>0</v>
      </c>
      <c r="Z126" s="459">
        <f t="shared" si="83"/>
        <v>0</v>
      </c>
      <c r="AA126" s="459">
        <f t="shared" si="83"/>
        <v>0</v>
      </c>
      <c r="AB126" s="459">
        <f t="shared" si="87"/>
        <v>0</v>
      </c>
      <c r="AC126" s="459">
        <f t="shared" si="87"/>
        <v>0</v>
      </c>
      <c r="AD126" s="459">
        <f t="shared" si="87"/>
        <v>0</v>
      </c>
      <c r="AE126" s="459">
        <f t="shared" si="87"/>
        <v>0</v>
      </c>
      <c r="AF126" s="459">
        <f t="shared" si="87"/>
        <v>0</v>
      </c>
      <c r="AG126" s="459">
        <f t="shared" si="87"/>
        <v>0</v>
      </c>
      <c r="AH126" s="459">
        <f t="shared" si="87"/>
        <v>0</v>
      </c>
      <c r="AI126" s="459">
        <f t="shared" si="87"/>
        <v>0</v>
      </c>
      <c r="AJ126" s="459">
        <f t="shared" si="87"/>
        <v>0</v>
      </c>
      <c r="AK126" s="459">
        <f t="shared" si="87"/>
        <v>0</v>
      </c>
      <c r="AL126" s="459">
        <f t="shared" si="87"/>
        <v>0</v>
      </c>
      <c r="AM126" s="459">
        <f t="shared" si="87"/>
        <v>0</v>
      </c>
      <c r="AN126" s="459">
        <f t="shared" si="87"/>
        <v>0</v>
      </c>
      <c r="AO126" s="459">
        <f t="shared" si="87"/>
        <v>0</v>
      </c>
      <c r="AP126" s="459">
        <f t="shared" si="87"/>
        <v>0</v>
      </c>
      <c r="AQ126" s="459">
        <f t="shared" si="87"/>
        <v>0</v>
      </c>
      <c r="AR126" s="459">
        <f t="shared" si="87"/>
        <v>0</v>
      </c>
      <c r="AS126" s="459">
        <f t="shared" si="87"/>
        <v>0</v>
      </c>
      <c r="AT126" s="459">
        <f t="shared" si="87"/>
        <v>0</v>
      </c>
      <c r="AU126" s="459">
        <f t="shared" si="87"/>
        <v>0</v>
      </c>
      <c r="AV126" s="459">
        <f t="shared" si="87"/>
        <v>0</v>
      </c>
      <c r="AW126" s="459">
        <f t="shared" si="87"/>
        <v>0</v>
      </c>
      <c r="AX126" s="459">
        <f t="shared" si="87"/>
        <v>0</v>
      </c>
      <c r="AY126" s="459">
        <f t="shared" si="87"/>
        <v>0</v>
      </c>
      <c r="AZ126" s="459">
        <f t="shared" si="87"/>
        <v>0</v>
      </c>
      <c r="BA126" s="459">
        <f t="shared" si="87"/>
        <v>0</v>
      </c>
      <c r="BB126" s="459">
        <f t="shared" si="87"/>
        <v>0</v>
      </c>
      <c r="BC126" s="459">
        <f t="shared" si="87"/>
        <v>0</v>
      </c>
      <c r="BD126" s="459">
        <f t="shared" si="87"/>
        <v>0</v>
      </c>
      <c r="BE126" s="459">
        <f t="shared" si="87"/>
        <v>0</v>
      </c>
      <c r="BF126" s="459">
        <f t="shared" si="87"/>
        <v>0</v>
      </c>
      <c r="BG126" s="459">
        <f t="shared" si="87"/>
        <v>0</v>
      </c>
      <c r="BH126" s="459">
        <f t="shared" si="87"/>
        <v>0</v>
      </c>
      <c r="BI126" s="459">
        <f t="shared" si="87"/>
        <v>0</v>
      </c>
      <c r="BJ126" s="459">
        <f t="shared" si="87"/>
        <v>0</v>
      </c>
      <c r="BK126" s="459">
        <f t="shared" si="87"/>
        <v>0</v>
      </c>
      <c r="BL126" s="459">
        <f t="shared" si="87"/>
        <v>0</v>
      </c>
      <c r="BM126" s="459">
        <f t="shared" si="87"/>
        <v>0</v>
      </c>
      <c r="BN126" s="459">
        <f t="shared" si="87"/>
        <v>0</v>
      </c>
      <c r="BO126" s="459">
        <f t="shared" si="87"/>
        <v>0</v>
      </c>
      <c r="BP126" s="459">
        <f t="shared" si="87"/>
        <v>0</v>
      </c>
      <c r="BQ126" s="459">
        <f t="shared" si="86"/>
        <v>0</v>
      </c>
      <c r="BR126" s="459">
        <f t="shared" si="86"/>
        <v>0</v>
      </c>
      <c r="BS126" s="459">
        <f t="shared" si="86"/>
        <v>0</v>
      </c>
      <c r="BT126" s="459">
        <f t="shared" si="86"/>
        <v>0</v>
      </c>
      <c r="BU126" s="459">
        <f t="shared" si="86"/>
        <v>0</v>
      </c>
      <c r="BV126" s="459">
        <f t="shared" si="86"/>
        <v>0</v>
      </c>
      <c r="BW126" s="459">
        <f t="shared" si="86"/>
        <v>0</v>
      </c>
      <c r="BX126" s="459">
        <f t="shared" si="86"/>
        <v>0</v>
      </c>
      <c r="BY126" s="459">
        <f t="shared" si="86"/>
        <v>0</v>
      </c>
      <c r="BZ126" s="459">
        <f t="shared" si="86"/>
        <v>0</v>
      </c>
      <c r="CA126" s="459">
        <f t="shared" si="86"/>
        <v>0</v>
      </c>
    </row>
    <row r="127" spans="1:79" x14ac:dyDescent="0.25">
      <c r="A127" s="438">
        <v>119</v>
      </c>
      <c r="B127" s="456">
        <f t="shared" si="55"/>
        <v>0.11899999999999999</v>
      </c>
      <c r="C127" s="456" t="str">
        <f t="shared" si="56"/>
        <v xml:space="preserve"> </v>
      </c>
      <c r="D127" s="438" t="str">
        <f t="shared" si="57"/>
        <v xml:space="preserve"> </v>
      </c>
      <c r="E127" s="457" t="str">
        <f t="shared" si="58"/>
        <v xml:space="preserve"> </v>
      </c>
      <c r="F127" s="458" t="s">
        <v>544</v>
      </c>
      <c r="G127" s="423" t="s">
        <v>545</v>
      </c>
      <c r="H127" s="423">
        <f t="shared" si="60"/>
        <v>0</v>
      </c>
      <c r="I127" s="423">
        <f t="shared" si="61"/>
        <v>0</v>
      </c>
      <c r="J127" s="423">
        <f t="shared" si="62"/>
        <v>0</v>
      </c>
      <c r="K127" s="423">
        <f t="shared" si="63"/>
        <v>0</v>
      </c>
      <c r="L127" s="423">
        <f t="shared" si="64"/>
        <v>0</v>
      </c>
      <c r="M127" s="423">
        <f t="shared" si="65"/>
        <v>0</v>
      </c>
      <c r="N127" s="423">
        <f t="shared" si="66"/>
        <v>0</v>
      </c>
      <c r="O127" s="423">
        <f t="shared" si="67"/>
        <v>0</v>
      </c>
      <c r="P127" s="423">
        <f t="shared" si="68"/>
        <v>0</v>
      </c>
      <c r="Q127" s="423">
        <f t="shared" si="69"/>
        <v>0</v>
      </c>
      <c r="R127" s="423">
        <f t="shared" si="70"/>
        <v>0</v>
      </c>
      <c r="S127" s="423">
        <f t="shared" si="71"/>
        <v>0</v>
      </c>
      <c r="T127" s="449">
        <f t="shared" si="72"/>
        <v>0</v>
      </c>
      <c r="U127" s="449">
        <f t="shared" si="73"/>
        <v>0</v>
      </c>
      <c r="V127" s="449">
        <f t="shared" si="74"/>
        <v>0</v>
      </c>
      <c r="W127" s="449">
        <f t="shared" si="75"/>
        <v>0</v>
      </c>
      <c r="X127" s="448"/>
      <c r="Y127" s="459">
        <f t="shared" si="83"/>
        <v>0</v>
      </c>
      <c r="Z127" s="459">
        <f t="shared" si="83"/>
        <v>0</v>
      </c>
      <c r="AA127" s="459">
        <f t="shared" si="83"/>
        <v>0</v>
      </c>
      <c r="AB127" s="459">
        <f t="shared" si="87"/>
        <v>0</v>
      </c>
      <c r="AC127" s="459">
        <f t="shared" si="87"/>
        <v>0</v>
      </c>
      <c r="AD127" s="459">
        <f t="shared" si="87"/>
        <v>0</v>
      </c>
      <c r="AE127" s="459">
        <f t="shared" si="87"/>
        <v>0</v>
      </c>
      <c r="AF127" s="459">
        <f t="shared" si="87"/>
        <v>0</v>
      </c>
      <c r="AG127" s="459">
        <f t="shared" si="87"/>
        <v>0</v>
      </c>
      <c r="AH127" s="459">
        <f t="shared" si="87"/>
        <v>0</v>
      </c>
      <c r="AI127" s="459">
        <f t="shared" si="87"/>
        <v>0</v>
      </c>
      <c r="AJ127" s="459">
        <f t="shared" si="87"/>
        <v>0</v>
      </c>
      <c r="AK127" s="459">
        <f t="shared" si="87"/>
        <v>0</v>
      </c>
      <c r="AL127" s="459">
        <f t="shared" si="87"/>
        <v>0</v>
      </c>
      <c r="AM127" s="459">
        <f t="shared" si="87"/>
        <v>0</v>
      </c>
      <c r="AN127" s="459">
        <f t="shared" si="87"/>
        <v>0</v>
      </c>
      <c r="AO127" s="459">
        <f t="shared" si="87"/>
        <v>0</v>
      </c>
      <c r="AP127" s="459">
        <f t="shared" si="87"/>
        <v>0</v>
      </c>
      <c r="AQ127" s="459">
        <f t="shared" si="87"/>
        <v>0</v>
      </c>
      <c r="AR127" s="459">
        <f t="shared" si="87"/>
        <v>0</v>
      </c>
      <c r="AS127" s="459">
        <f t="shared" si="87"/>
        <v>0</v>
      </c>
      <c r="AT127" s="459">
        <f t="shared" si="87"/>
        <v>0</v>
      </c>
      <c r="AU127" s="459">
        <f t="shared" si="87"/>
        <v>0</v>
      </c>
      <c r="AV127" s="459">
        <f t="shared" si="87"/>
        <v>0</v>
      </c>
      <c r="AW127" s="459">
        <f t="shared" si="87"/>
        <v>0</v>
      </c>
      <c r="AX127" s="459">
        <f t="shared" si="87"/>
        <v>0</v>
      </c>
      <c r="AY127" s="459">
        <f t="shared" si="87"/>
        <v>0</v>
      </c>
      <c r="AZ127" s="459">
        <f t="shared" si="87"/>
        <v>0</v>
      </c>
      <c r="BA127" s="459">
        <f t="shared" si="87"/>
        <v>0</v>
      </c>
      <c r="BB127" s="459">
        <f t="shared" si="87"/>
        <v>0</v>
      </c>
      <c r="BC127" s="459">
        <f t="shared" si="87"/>
        <v>0</v>
      </c>
      <c r="BD127" s="459">
        <f t="shared" si="87"/>
        <v>0</v>
      </c>
      <c r="BE127" s="459">
        <f t="shared" si="87"/>
        <v>0</v>
      </c>
      <c r="BF127" s="459">
        <f t="shared" si="87"/>
        <v>0</v>
      </c>
      <c r="BG127" s="459">
        <f t="shared" si="87"/>
        <v>0</v>
      </c>
      <c r="BH127" s="459">
        <f t="shared" si="87"/>
        <v>0</v>
      </c>
      <c r="BI127" s="459">
        <f t="shared" si="87"/>
        <v>0</v>
      </c>
      <c r="BJ127" s="459">
        <f t="shared" si="87"/>
        <v>0</v>
      </c>
      <c r="BK127" s="459">
        <f t="shared" si="87"/>
        <v>0</v>
      </c>
      <c r="BL127" s="459">
        <f t="shared" si="87"/>
        <v>0</v>
      </c>
      <c r="BM127" s="459">
        <f t="shared" si="87"/>
        <v>0</v>
      </c>
      <c r="BN127" s="459">
        <f t="shared" si="87"/>
        <v>0</v>
      </c>
      <c r="BO127" s="459">
        <f t="shared" si="87"/>
        <v>0</v>
      </c>
      <c r="BP127" s="459">
        <f t="shared" si="87"/>
        <v>0</v>
      </c>
      <c r="BQ127" s="459">
        <f t="shared" si="86"/>
        <v>0</v>
      </c>
      <c r="BR127" s="459">
        <f t="shared" si="86"/>
        <v>0</v>
      </c>
      <c r="BS127" s="459">
        <f t="shared" si="86"/>
        <v>0</v>
      </c>
      <c r="BT127" s="459">
        <f t="shared" si="86"/>
        <v>0</v>
      </c>
      <c r="BU127" s="459">
        <f t="shared" si="86"/>
        <v>0</v>
      </c>
      <c r="BV127" s="459">
        <f t="shared" si="86"/>
        <v>0</v>
      </c>
      <c r="BW127" s="459">
        <f t="shared" si="86"/>
        <v>0</v>
      </c>
      <c r="BX127" s="459">
        <f t="shared" si="86"/>
        <v>0</v>
      </c>
      <c r="BY127" s="459">
        <f t="shared" si="86"/>
        <v>0</v>
      </c>
      <c r="BZ127" s="459">
        <f t="shared" si="86"/>
        <v>0</v>
      </c>
      <c r="CA127" s="459">
        <f t="shared" si="86"/>
        <v>0</v>
      </c>
    </row>
    <row r="128" spans="1:79" x14ac:dyDescent="0.25">
      <c r="A128" s="438">
        <v>120</v>
      </c>
      <c r="B128" s="456">
        <f t="shared" si="55"/>
        <v>0.12</v>
      </c>
      <c r="C128" s="456" t="str">
        <f t="shared" si="56"/>
        <v xml:space="preserve"> </v>
      </c>
      <c r="D128" s="438" t="str">
        <f t="shared" si="57"/>
        <v xml:space="preserve"> </v>
      </c>
      <c r="E128" s="457" t="str">
        <f t="shared" si="58"/>
        <v xml:space="preserve"> </v>
      </c>
      <c r="F128" s="458" t="s">
        <v>275</v>
      </c>
      <c r="G128" s="423" t="s">
        <v>274</v>
      </c>
      <c r="H128" s="423">
        <f t="shared" si="60"/>
        <v>0</v>
      </c>
      <c r="I128" s="423">
        <f t="shared" si="61"/>
        <v>0</v>
      </c>
      <c r="J128" s="423">
        <f t="shared" si="62"/>
        <v>0</v>
      </c>
      <c r="K128" s="423">
        <f t="shared" si="63"/>
        <v>0</v>
      </c>
      <c r="L128" s="423">
        <f t="shared" si="64"/>
        <v>0</v>
      </c>
      <c r="M128" s="423">
        <f t="shared" si="65"/>
        <v>0</v>
      </c>
      <c r="N128" s="423">
        <f t="shared" si="66"/>
        <v>0</v>
      </c>
      <c r="O128" s="423">
        <f t="shared" si="67"/>
        <v>0</v>
      </c>
      <c r="P128" s="423">
        <f t="shared" si="68"/>
        <v>0</v>
      </c>
      <c r="Q128" s="423">
        <f t="shared" si="69"/>
        <v>0</v>
      </c>
      <c r="R128" s="423">
        <f t="shared" si="70"/>
        <v>0</v>
      </c>
      <c r="S128" s="423">
        <f t="shared" si="71"/>
        <v>0</v>
      </c>
      <c r="T128" s="449">
        <f t="shared" si="72"/>
        <v>0</v>
      </c>
      <c r="U128" s="449">
        <f t="shared" si="73"/>
        <v>0</v>
      </c>
      <c r="V128" s="449">
        <f t="shared" si="74"/>
        <v>0</v>
      </c>
      <c r="W128" s="449">
        <f t="shared" si="75"/>
        <v>0</v>
      </c>
      <c r="X128" s="448"/>
      <c r="Y128" s="459">
        <f t="shared" si="83"/>
        <v>0</v>
      </c>
      <c r="Z128" s="459">
        <f t="shared" si="83"/>
        <v>0</v>
      </c>
      <c r="AA128" s="459">
        <f t="shared" si="83"/>
        <v>0</v>
      </c>
      <c r="AB128" s="459">
        <f t="shared" si="87"/>
        <v>0</v>
      </c>
      <c r="AC128" s="459">
        <f t="shared" si="87"/>
        <v>0</v>
      </c>
      <c r="AD128" s="459">
        <f t="shared" si="87"/>
        <v>0</v>
      </c>
      <c r="AE128" s="459">
        <f t="shared" si="87"/>
        <v>0</v>
      </c>
      <c r="AF128" s="459">
        <f t="shared" si="87"/>
        <v>0</v>
      </c>
      <c r="AG128" s="459">
        <f t="shared" si="87"/>
        <v>0</v>
      </c>
      <c r="AH128" s="459">
        <f t="shared" si="87"/>
        <v>0</v>
      </c>
      <c r="AI128" s="459">
        <f t="shared" si="87"/>
        <v>0</v>
      </c>
      <c r="AJ128" s="459">
        <f t="shared" si="87"/>
        <v>0</v>
      </c>
      <c r="AK128" s="459">
        <f t="shared" si="87"/>
        <v>0</v>
      </c>
      <c r="AL128" s="459">
        <f t="shared" si="87"/>
        <v>0</v>
      </c>
      <c r="AM128" s="459">
        <f t="shared" si="87"/>
        <v>0</v>
      </c>
      <c r="AN128" s="459">
        <f t="shared" si="87"/>
        <v>0</v>
      </c>
      <c r="AO128" s="459">
        <f t="shared" si="87"/>
        <v>0</v>
      </c>
      <c r="AP128" s="459">
        <f t="shared" si="87"/>
        <v>0</v>
      </c>
      <c r="AQ128" s="459">
        <f t="shared" si="87"/>
        <v>0</v>
      </c>
      <c r="AR128" s="459">
        <f t="shared" si="87"/>
        <v>0</v>
      </c>
      <c r="AS128" s="459">
        <f t="shared" si="87"/>
        <v>0</v>
      </c>
      <c r="AT128" s="459">
        <f t="shared" ref="AB128:BP134" si="88">COUNTIF(AT$2:AT$6,$G128)</f>
        <v>0</v>
      </c>
      <c r="AU128" s="459">
        <f t="shared" si="88"/>
        <v>0</v>
      </c>
      <c r="AV128" s="459">
        <f t="shared" si="88"/>
        <v>0</v>
      </c>
      <c r="AW128" s="459">
        <f t="shared" si="88"/>
        <v>0</v>
      </c>
      <c r="AX128" s="459">
        <f t="shared" si="88"/>
        <v>0</v>
      </c>
      <c r="AY128" s="459">
        <f t="shared" si="88"/>
        <v>0</v>
      </c>
      <c r="AZ128" s="459">
        <f t="shared" si="88"/>
        <v>0</v>
      </c>
      <c r="BA128" s="459">
        <f t="shared" si="88"/>
        <v>0</v>
      </c>
      <c r="BB128" s="459">
        <f t="shared" si="88"/>
        <v>0</v>
      </c>
      <c r="BC128" s="459">
        <f t="shared" si="88"/>
        <v>0</v>
      </c>
      <c r="BD128" s="459">
        <f t="shared" si="88"/>
        <v>0</v>
      </c>
      <c r="BE128" s="459">
        <f t="shared" si="88"/>
        <v>0</v>
      </c>
      <c r="BF128" s="459">
        <f t="shared" si="88"/>
        <v>0</v>
      </c>
      <c r="BG128" s="459">
        <f t="shared" si="88"/>
        <v>0</v>
      </c>
      <c r="BH128" s="459">
        <f t="shared" si="88"/>
        <v>0</v>
      </c>
      <c r="BI128" s="459">
        <f t="shared" si="88"/>
        <v>0</v>
      </c>
      <c r="BJ128" s="459">
        <f t="shared" si="88"/>
        <v>0</v>
      </c>
      <c r="BK128" s="459">
        <f t="shared" si="88"/>
        <v>0</v>
      </c>
      <c r="BL128" s="459">
        <f t="shared" si="88"/>
        <v>0</v>
      </c>
      <c r="BM128" s="459">
        <f t="shared" si="88"/>
        <v>0</v>
      </c>
      <c r="BN128" s="459">
        <f t="shared" si="88"/>
        <v>0</v>
      </c>
      <c r="BO128" s="459">
        <f t="shared" si="88"/>
        <v>0</v>
      </c>
      <c r="BP128" s="459">
        <f t="shared" si="88"/>
        <v>0</v>
      </c>
      <c r="BQ128" s="459">
        <f t="shared" si="86"/>
        <v>0</v>
      </c>
      <c r="BR128" s="459">
        <f t="shared" si="86"/>
        <v>0</v>
      </c>
      <c r="BS128" s="459">
        <f t="shared" si="86"/>
        <v>0</v>
      </c>
      <c r="BT128" s="459">
        <f t="shared" si="86"/>
        <v>0</v>
      </c>
      <c r="BU128" s="459">
        <f t="shared" si="86"/>
        <v>0</v>
      </c>
      <c r="BV128" s="459">
        <f t="shared" si="86"/>
        <v>0</v>
      </c>
      <c r="BW128" s="459">
        <f t="shared" si="86"/>
        <v>0</v>
      </c>
      <c r="BX128" s="459">
        <f t="shared" si="86"/>
        <v>0</v>
      </c>
      <c r="BY128" s="459">
        <f t="shared" si="86"/>
        <v>0</v>
      </c>
      <c r="BZ128" s="459">
        <f t="shared" si="86"/>
        <v>0</v>
      </c>
      <c r="CA128" s="459">
        <f t="shared" si="86"/>
        <v>0</v>
      </c>
    </row>
    <row r="129" spans="1:79" x14ac:dyDescent="0.25">
      <c r="A129" s="438">
        <v>121</v>
      </c>
      <c r="B129" s="456">
        <f t="shared" si="55"/>
        <v>0.121</v>
      </c>
      <c r="C129" s="456" t="str">
        <f t="shared" si="56"/>
        <v xml:space="preserve"> </v>
      </c>
      <c r="D129" s="438" t="str">
        <f t="shared" si="57"/>
        <v xml:space="preserve"> </v>
      </c>
      <c r="E129" s="457" t="str">
        <f t="shared" si="58"/>
        <v xml:space="preserve"> </v>
      </c>
      <c r="F129" s="458" t="s">
        <v>225</v>
      </c>
      <c r="G129" s="423" t="s">
        <v>28</v>
      </c>
      <c r="H129" s="423">
        <f t="shared" si="60"/>
        <v>0</v>
      </c>
      <c r="I129" s="423">
        <f t="shared" si="61"/>
        <v>0</v>
      </c>
      <c r="J129" s="423">
        <f t="shared" si="62"/>
        <v>0</v>
      </c>
      <c r="K129" s="423">
        <f t="shared" si="63"/>
        <v>0</v>
      </c>
      <c r="L129" s="423">
        <f t="shared" si="64"/>
        <v>0</v>
      </c>
      <c r="M129" s="423">
        <f t="shared" si="65"/>
        <v>0</v>
      </c>
      <c r="N129" s="423">
        <f t="shared" si="66"/>
        <v>0</v>
      </c>
      <c r="O129" s="423">
        <f t="shared" si="67"/>
        <v>0</v>
      </c>
      <c r="P129" s="423">
        <f t="shared" si="68"/>
        <v>0</v>
      </c>
      <c r="Q129" s="423">
        <f t="shared" si="69"/>
        <v>0</v>
      </c>
      <c r="R129" s="423">
        <f t="shared" si="70"/>
        <v>0</v>
      </c>
      <c r="S129" s="423">
        <f t="shared" si="71"/>
        <v>0</v>
      </c>
      <c r="T129" s="449">
        <f t="shared" si="72"/>
        <v>0</v>
      </c>
      <c r="U129" s="449">
        <f t="shared" si="73"/>
        <v>0</v>
      </c>
      <c r="V129" s="449">
        <f t="shared" si="74"/>
        <v>0</v>
      </c>
      <c r="W129" s="449">
        <f t="shared" si="75"/>
        <v>0</v>
      </c>
      <c r="X129" s="448"/>
      <c r="Y129" s="459">
        <f t="shared" si="83"/>
        <v>0</v>
      </c>
      <c r="Z129" s="459">
        <f t="shared" si="83"/>
        <v>0</v>
      </c>
      <c r="AA129" s="459">
        <f t="shared" si="83"/>
        <v>0</v>
      </c>
      <c r="AB129" s="459">
        <f t="shared" si="88"/>
        <v>0</v>
      </c>
      <c r="AC129" s="459">
        <f t="shared" si="88"/>
        <v>0</v>
      </c>
      <c r="AD129" s="459">
        <f t="shared" si="88"/>
        <v>0</v>
      </c>
      <c r="AE129" s="459">
        <f t="shared" si="88"/>
        <v>0</v>
      </c>
      <c r="AF129" s="459">
        <f t="shared" si="88"/>
        <v>0</v>
      </c>
      <c r="AG129" s="459">
        <f t="shared" si="88"/>
        <v>0</v>
      </c>
      <c r="AH129" s="459">
        <f t="shared" si="88"/>
        <v>0</v>
      </c>
      <c r="AI129" s="459">
        <f t="shared" si="88"/>
        <v>0</v>
      </c>
      <c r="AJ129" s="459">
        <f t="shared" si="88"/>
        <v>0</v>
      </c>
      <c r="AK129" s="459">
        <f t="shared" si="88"/>
        <v>0</v>
      </c>
      <c r="AL129" s="459">
        <f t="shared" si="88"/>
        <v>0</v>
      </c>
      <c r="AM129" s="459">
        <f t="shared" si="88"/>
        <v>0</v>
      </c>
      <c r="AN129" s="459">
        <f t="shared" si="88"/>
        <v>0</v>
      </c>
      <c r="AO129" s="459">
        <f t="shared" si="88"/>
        <v>0</v>
      </c>
      <c r="AP129" s="459">
        <f t="shared" si="88"/>
        <v>0</v>
      </c>
      <c r="AQ129" s="459">
        <f t="shared" si="88"/>
        <v>0</v>
      </c>
      <c r="AR129" s="459">
        <f t="shared" si="88"/>
        <v>0</v>
      </c>
      <c r="AS129" s="459">
        <f t="shared" si="88"/>
        <v>0</v>
      </c>
      <c r="AT129" s="459">
        <f t="shared" si="88"/>
        <v>0</v>
      </c>
      <c r="AU129" s="459">
        <f t="shared" si="88"/>
        <v>0</v>
      </c>
      <c r="AV129" s="459">
        <f t="shared" si="88"/>
        <v>0</v>
      </c>
      <c r="AW129" s="459">
        <f t="shared" si="88"/>
        <v>0</v>
      </c>
      <c r="AX129" s="459">
        <f t="shared" si="88"/>
        <v>0</v>
      </c>
      <c r="AY129" s="459">
        <f t="shared" si="88"/>
        <v>0</v>
      </c>
      <c r="AZ129" s="459">
        <f t="shared" si="88"/>
        <v>0</v>
      </c>
      <c r="BA129" s="459">
        <f t="shared" si="88"/>
        <v>0</v>
      </c>
      <c r="BB129" s="459">
        <f t="shared" si="88"/>
        <v>0</v>
      </c>
      <c r="BC129" s="459">
        <f t="shared" si="88"/>
        <v>0</v>
      </c>
      <c r="BD129" s="459">
        <f t="shared" si="88"/>
        <v>0</v>
      </c>
      <c r="BE129" s="459">
        <f t="shared" si="88"/>
        <v>0</v>
      </c>
      <c r="BF129" s="459">
        <f t="shared" si="88"/>
        <v>0</v>
      </c>
      <c r="BG129" s="459">
        <f t="shared" si="88"/>
        <v>0</v>
      </c>
      <c r="BH129" s="459">
        <f t="shared" si="88"/>
        <v>0</v>
      </c>
      <c r="BI129" s="459">
        <f t="shared" si="88"/>
        <v>0</v>
      </c>
      <c r="BJ129" s="459">
        <f t="shared" si="88"/>
        <v>0</v>
      </c>
      <c r="BK129" s="459">
        <f t="shared" si="88"/>
        <v>0</v>
      </c>
      <c r="BL129" s="459">
        <f t="shared" si="88"/>
        <v>0</v>
      </c>
      <c r="BM129" s="459">
        <f t="shared" si="88"/>
        <v>0</v>
      </c>
      <c r="BN129" s="459">
        <f t="shared" si="88"/>
        <v>0</v>
      </c>
      <c r="BO129" s="459">
        <f t="shared" si="88"/>
        <v>0</v>
      </c>
      <c r="BP129" s="459">
        <f t="shared" si="88"/>
        <v>0</v>
      </c>
      <c r="BQ129" s="459">
        <f t="shared" si="86"/>
        <v>0</v>
      </c>
      <c r="BR129" s="459">
        <f t="shared" si="86"/>
        <v>0</v>
      </c>
      <c r="BS129" s="459">
        <f t="shared" si="86"/>
        <v>0</v>
      </c>
      <c r="BT129" s="459">
        <f t="shared" si="86"/>
        <v>0</v>
      </c>
      <c r="BU129" s="459">
        <f t="shared" si="86"/>
        <v>0</v>
      </c>
      <c r="BV129" s="459">
        <f t="shared" si="86"/>
        <v>0</v>
      </c>
      <c r="BW129" s="459">
        <f t="shared" si="86"/>
        <v>0</v>
      </c>
      <c r="BX129" s="459">
        <f t="shared" si="86"/>
        <v>0</v>
      </c>
      <c r="BY129" s="459">
        <f t="shared" si="86"/>
        <v>0</v>
      </c>
      <c r="BZ129" s="459">
        <f t="shared" si="86"/>
        <v>0</v>
      </c>
      <c r="CA129" s="459">
        <f t="shared" si="86"/>
        <v>0</v>
      </c>
    </row>
    <row r="130" spans="1:79" x14ac:dyDescent="0.25">
      <c r="A130" s="438">
        <v>122</v>
      </c>
      <c r="B130" s="456">
        <f t="shared" si="55"/>
        <v>0.122</v>
      </c>
      <c r="C130" s="456" t="str">
        <f t="shared" si="56"/>
        <v xml:space="preserve"> </v>
      </c>
      <c r="D130" s="438" t="str">
        <f t="shared" si="57"/>
        <v xml:space="preserve"> </v>
      </c>
      <c r="E130" s="457" t="str">
        <f t="shared" si="58"/>
        <v xml:space="preserve"> </v>
      </c>
      <c r="F130" s="458" t="s">
        <v>219</v>
      </c>
      <c r="G130" s="423" t="s">
        <v>38</v>
      </c>
      <c r="H130" s="423">
        <f t="shared" si="60"/>
        <v>0</v>
      </c>
      <c r="I130" s="423">
        <f t="shared" si="61"/>
        <v>0</v>
      </c>
      <c r="J130" s="423">
        <f t="shared" si="62"/>
        <v>0</v>
      </c>
      <c r="K130" s="423">
        <f t="shared" si="63"/>
        <v>0</v>
      </c>
      <c r="L130" s="423">
        <f t="shared" si="64"/>
        <v>0</v>
      </c>
      <c r="M130" s="423">
        <f t="shared" si="65"/>
        <v>0</v>
      </c>
      <c r="N130" s="423">
        <f t="shared" si="66"/>
        <v>0</v>
      </c>
      <c r="O130" s="423">
        <f t="shared" si="67"/>
        <v>0</v>
      </c>
      <c r="P130" s="423">
        <f t="shared" si="68"/>
        <v>0</v>
      </c>
      <c r="Q130" s="423">
        <f t="shared" si="69"/>
        <v>0</v>
      </c>
      <c r="R130" s="423">
        <f t="shared" si="70"/>
        <v>0</v>
      </c>
      <c r="S130" s="423">
        <f t="shared" si="71"/>
        <v>0</v>
      </c>
      <c r="T130" s="449">
        <f t="shared" si="72"/>
        <v>0</v>
      </c>
      <c r="U130" s="449">
        <f t="shared" si="73"/>
        <v>0</v>
      </c>
      <c r="V130" s="449">
        <f t="shared" si="74"/>
        <v>0</v>
      </c>
      <c r="W130" s="449">
        <f t="shared" si="75"/>
        <v>0</v>
      </c>
      <c r="X130" s="448"/>
      <c r="Y130" s="459">
        <f t="shared" si="83"/>
        <v>0</v>
      </c>
      <c r="Z130" s="459">
        <f t="shared" si="83"/>
        <v>0</v>
      </c>
      <c r="AA130" s="459">
        <f t="shared" si="83"/>
        <v>0</v>
      </c>
      <c r="AB130" s="459">
        <f t="shared" si="88"/>
        <v>0</v>
      </c>
      <c r="AC130" s="459">
        <f t="shared" si="88"/>
        <v>0</v>
      </c>
      <c r="AD130" s="459">
        <f t="shared" si="88"/>
        <v>0</v>
      </c>
      <c r="AE130" s="459">
        <f t="shared" si="88"/>
        <v>0</v>
      </c>
      <c r="AF130" s="459">
        <f t="shared" si="88"/>
        <v>0</v>
      </c>
      <c r="AG130" s="459">
        <f t="shared" si="88"/>
        <v>0</v>
      </c>
      <c r="AH130" s="459">
        <f t="shared" si="88"/>
        <v>0</v>
      </c>
      <c r="AI130" s="459">
        <f t="shared" si="88"/>
        <v>0</v>
      </c>
      <c r="AJ130" s="459">
        <f t="shared" si="88"/>
        <v>0</v>
      </c>
      <c r="AK130" s="459">
        <f t="shared" si="88"/>
        <v>0</v>
      </c>
      <c r="AL130" s="459">
        <f t="shared" si="88"/>
        <v>0</v>
      </c>
      <c r="AM130" s="459">
        <f t="shared" si="88"/>
        <v>0</v>
      </c>
      <c r="AN130" s="459">
        <f t="shared" si="88"/>
        <v>0</v>
      </c>
      <c r="AO130" s="459">
        <f t="shared" si="88"/>
        <v>0</v>
      </c>
      <c r="AP130" s="459">
        <f t="shared" si="88"/>
        <v>0</v>
      </c>
      <c r="AQ130" s="459">
        <f t="shared" si="88"/>
        <v>0</v>
      </c>
      <c r="AR130" s="459">
        <f t="shared" si="88"/>
        <v>0</v>
      </c>
      <c r="AS130" s="459">
        <f t="shared" si="88"/>
        <v>0</v>
      </c>
      <c r="AT130" s="459">
        <f t="shared" si="88"/>
        <v>0</v>
      </c>
      <c r="AU130" s="459">
        <f t="shared" si="88"/>
        <v>0</v>
      </c>
      <c r="AV130" s="459">
        <f t="shared" si="88"/>
        <v>0</v>
      </c>
      <c r="AW130" s="459">
        <f t="shared" si="88"/>
        <v>0</v>
      </c>
      <c r="AX130" s="459">
        <f t="shared" si="88"/>
        <v>0</v>
      </c>
      <c r="AY130" s="459">
        <f t="shared" si="88"/>
        <v>0</v>
      </c>
      <c r="AZ130" s="459">
        <f t="shared" si="88"/>
        <v>0</v>
      </c>
      <c r="BA130" s="459">
        <f t="shared" si="88"/>
        <v>0</v>
      </c>
      <c r="BB130" s="459">
        <f t="shared" si="88"/>
        <v>0</v>
      </c>
      <c r="BC130" s="459">
        <f t="shared" si="88"/>
        <v>0</v>
      </c>
      <c r="BD130" s="459">
        <f t="shared" si="88"/>
        <v>0</v>
      </c>
      <c r="BE130" s="459">
        <f t="shared" si="88"/>
        <v>0</v>
      </c>
      <c r="BF130" s="459">
        <f t="shared" si="88"/>
        <v>0</v>
      </c>
      <c r="BG130" s="459">
        <f t="shared" si="88"/>
        <v>0</v>
      </c>
      <c r="BH130" s="459">
        <f t="shared" si="88"/>
        <v>0</v>
      </c>
      <c r="BI130" s="459">
        <f t="shared" si="88"/>
        <v>0</v>
      </c>
      <c r="BJ130" s="459">
        <f t="shared" si="88"/>
        <v>0</v>
      </c>
      <c r="BK130" s="459">
        <f t="shared" si="88"/>
        <v>0</v>
      </c>
      <c r="BL130" s="459">
        <f t="shared" si="88"/>
        <v>0</v>
      </c>
      <c r="BM130" s="459">
        <f t="shared" si="88"/>
        <v>0</v>
      </c>
      <c r="BN130" s="459">
        <f t="shared" si="88"/>
        <v>0</v>
      </c>
      <c r="BO130" s="459">
        <f t="shared" si="88"/>
        <v>0</v>
      </c>
      <c r="BP130" s="459">
        <f t="shared" si="88"/>
        <v>0</v>
      </c>
      <c r="BQ130" s="459">
        <f t="shared" si="86"/>
        <v>0</v>
      </c>
      <c r="BR130" s="459">
        <f t="shared" si="86"/>
        <v>0</v>
      </c>
      <c r="BS130" s="459">
        <f t="shared" si="86"/>
        <v>0</v>
      </c>
      <c r="BT130" s="459">
        <f t="shared" si="86"/>
        <v>0</v>
      </c>
      <c r="BU130" s="459">
        <f t="shared" si="86"/>
        <v>0</v>
      </c>
      <c r="BV130" s="459">
        <f t="shared" si="86"/>
        <v>0</v>
      </c>
      <c r="BW130" s="459">
        <f t="shared" si="86"/>
        <v>0</v>
      </c>
      <c r="BX130" s="459">
        <f t="shared" si="86"/>
        <v>0</v>
      </c>
      <c r="BY130" s="459">
        <f t="shared" si="86"/>
        <v>0</v>
      </c>
      <c r="BZ130" s="459">
        <f t="shared" si="86"/>
        <v>0</v>
      </c>
      <c r="CA130" s="459">
        <f t="shared" si="86"/>
        <v>0</v>
      </c>
    </row>
    <row r="131" spans="1:79" x14ac:dyDescent="0.25">
      <c r="A131" s="438">
        <v>123</v>
      </c>
      <c r="B131" s="456">
        <f t="shared" si="55"/>
        <v>0.123</v>
      </c>
      <c r="C131" s="456" t="str">
        <f t="shared" si="56"/>
        <v xml:space="preserve"> </v>
      </c>
      <c r="D131" s="438" t="str">
        <f t="shared" si="57"/>
        <v xml:space="preserve"> </v>
      </c>
      <c r="E131" s="457" t="str">
        <f t="shared" si="58"/>
        <v xml:space="preserve"> </v>
      </c>
      <c r="F131" s="458" t="s">
        <v>546</v>
      </c>
      <c r="G131" s="423" t="s">
        <v>547</v>
      </c>
      <c r="H131" s="423">
        <f t="shared" si="60"/>
        <v>0</v>
      </c>
      <c r="I131" s="423">
        <f t="shared" si="61"/>
        <v>0</v>
      </c>
      <c r="J131" s="423">
        <f t="shared" si="62"/>
        <v>0</v>
      </c>
      <c r="K131" s="423">
        <f t="shared" si="63"/>
        <v>0</v>
      </c>
      <c r="L131" s="423">
        <f t="shared" si="64"/>
        <v>0</v>
      </c>
      <c r="M131" s="423">
        <f t="shared" si="65"/>
        <v>0</v>
      </c>
      <c r="N131" s="423">
        <f t="shared" si="66"/>
        <v>0</v>
      </c>
      <c r="O131" s="423">
        <f t="shared" si="67"/>
        <v>0</v>
      </c>
      <c r="P131" s="423">
        <f t="shared" si="68"/>
        <v>0</v>
      </c>
      <c r="Q131" s="423">
        <f t="shared" si="69"/>
        <v>0</v>
      </c>
      <c r="R131" s="423">
        <f t="shared" si="70"/>
        <v>0</v>
      </c>
      <c r="S131" s="423">
        <f t="shared" si="71"/>
        <v>0</v>
      </c>
      <c r="T131" s="449">
        <f t="shared" si="72"/>
        <v>0</v>
      </c>
      <c r="U131" s="449">
        <f t="shared" si="73"/>
        <v>0</v>
      </c>
      <c r="V131" s="449">
        <f t="shared" si="74"/>
        <v>0</v>
      </c>
      <c r="W131" s="449">
        <f t="shared" si="75"/>
        <v>0</v>
      </c>
      <c r="X131" s="448"/>
      <c r="Y131" s="459">
        <f t="shared" si="83"/>
        <v>0</v>
      </c>
      <c r="Z131" s="459">
        <f t="shared" si="83"/>
        <v>0</v>
      </c>
      <c r="AA131" s="459">
        <f t="shared" si="83"/>
        <v>0</v>
      </c>
      <c r="AB131" s="459">
        <f t="shared" si="88"/>
        <v>0</v>
      </c>
      <c r="AC131" s="459">
        <f t="shared" si="88"/>
        <v>0</v>
      </c>
      <c r="AD131" s="459">
        <f t="shared" si="88"/>
        <v>0</v>
      </c>
      <c r="AE131" s="459">
        <f t="shared" si="88"/>
        <v>0</v>
      </c>
      <c r="AF131" s="459">
        <f t="shared" si="88"/>
        <v>0</v>
      </c>
      <c r="AG131" s="459">
        <f t="shared" si="88"/>
        <v>0</v>
      </c>
      <c r="AH131" s="459">
        <f t="shared" si="88"/>
        <v>0</v>
      </c>
      <c r="AI131" s="459">
        <f t="shared" si="88"/>
        <v>0</v>
      </c>
      <c r="AJ131" s="459">
        <f t="shared" si="88"/>
        <v>0</v>
      </c>
      <c r="AK131" s="459">
        <f t="shared" si="88"/>
        <v>0</v>
      </c>
      <c r="AL131" s="459">
        <f t="shared" si="88"/>
        <v>0</v>
      </c>
      <c r="AM131" s="459">
        <f t="shared" si="88"/>
        <v>0</v>
      </c>
      <c r="AN131" s="459">
        <f t="shared" si="88"/>
        <v>0</v>
      </c>
      <c r="AO131" s="459">
        <f t="shared" si="88"/>
        <v>0</v>
      </c>
      <c r="AP131" s="459">
        <f t="shared" si="88"/>
        <v>0</v>
      </c>
      <c r="AQ131" s="459">
        <f t="shared" si="88"/>
        <v>0</v>
      </c>
      <c r="AR131" s="459">
        <f t="shared" si="88"/>
        <v>0</v>
      </c>
      <c r="AS131" s="459">
        <f t="shared" si="88"/>
        <v>0</v>
      </c>
      <c r="AT131" s="459">
        <f t="shared" si="88"/>
        <v>0</v>
      </c>
      <c r="AU131" s="459">
        <f t="shared" si="88"/>
        <v>0</v>
      </c>
      <c r="AV131" s="459">
        <f t="shared" si="88"/>
        <v>0</v>
      </c>
      <c r="AW131" s="459">
        <f t="shared" si="88"/>
        <v>0</v>
      </c>
      <c r="AX131" s="459">
        <f t="shared" si="88"/>
        <v>0</v>
      </c>
      <c r="AY131" s="459">
        <f t="shared" si="88"/>
        <v>0</v>
      </c>
      <c r="AZ131" s="459">
        <f t="shared" si="88"/>
        <v>0</v>
      </c>
      <c r="BA131" s="459">
        <f t="shared" si="88"/>
        <v>0</v>
      </c>
      <c r="BB131" s="459">
        <f t="shared" si="88"/>
        <v>0</v>
      </c>
      <c r="BC131" s="459">
        <f t="shared" si="88"/>
        <v>0</v>
      </c>
      <c r="BD131" s="459">
        <f t="shared" si="88"/>
        <v>0</v>
      </c>
      <c r="BE131" s="459">
        <f t="shared" si="88"/>
        <v>0</v>
      </c>
      <c r="BF131" s="459">
        <f t="shared" si="88"/>
        <v>0</v>
      </c>
      <c r="BG131" s="459">
        <f t="shared" si="88"/>
        <v>0</v>
      </c>
      <c r="BH131" s="459">
        <f t="shared" si="88"/>
        <v>0</v>
      </c>
      <c r="BI131" s="459">
        <f t="shared" si="88"/>
        <v>0</v>
      </c>
      <c r="BJ131" s="459">
        <f t="shared" si="88"/>
        <v>0</v>
      </c>
      <c r="BK131" s="459">
        <f t="shared" si="88"/>
        <v>0</v>
      </c>
      <c r="BL131" s="459">
        <f t="shared" si="88"/>
        <v>0</v>
      </c>
      <c r="BM131" s="459">
        <f t="shared" si="88"/>
        <v>0</v>
      </c>
      <c r="BN131" s="459">
        <f t="shared" si="88"/>
        <v>0</v>
      </c>
      <c r="BO131" s="459">
        <f t="shared" si="88"/>
        <v>0</v>
      </c>
      <c r="BP131" s="459">
        <f t="shared" si="88"/>
        <v>0</v>
      </c>
      <c r="BQ131" s="459">
        <f t="shared" si="86"/>
        <v>0</v>
      </c>
      <c r="BR131" s="459">
        <f t="shared" si="86"/>
        <v>0</v>
      </c>
      <c r="BS131" s="459">
        <f t="shared" si="86"/>
        <v>0</v>
      </c>
      <c r="BT131" s="459">
        <f t="shared" si="86"/>
        <v>0</v>
      </c>
      <c r="BU131" s="459">
        <f t="shared" si="86"/>
        <v>0</v>
      </c>
      <c r="BV131" s="459">
        <f t="shared" si="86"/>
        <v>0</v>
      </c>
      <c r="BW131" s="459">
        <f t="shared" si="86"/>
        <v>0</v>
      </c>
      <c r="BX131" s="459">
        <f t="shared" si="86"/>
        <v>0</v>
      </c>
      <c r="BY131" s="459">
        <f t="shared" si="86"/>
        <v>0</v>
      </c>
      <c r="BZ131" s="459">
        <f t="shared" si="86"/>
        <v>0</v>
      </c>
      <c r="CA131" s="459">
        <f t="shared" si="86"/>
        <v>0</v>
      </c>
    </row>
    <row r="132" spans="1:79" x14ac:dyDescent="0.25">
      <c r="A132" s="438">
        <v>124</v>
      </c>
      <c r="B132" s="456">
        <f t="shared" si="55"/>
        <v>0.124</v>
      </c>
      <c r="C132" s="456" t="str">
        <f t="shared" si="56"/>
        <v xml:space="preserve"> </v>
      </c>
      <c r="D132" s="438" t="str">
        <f t="shared" si="57"/>
        <v xml:space="preserve"> </v>
      </c>
      <c r="E132" s="457" t="str">
        <f t="shared" si="58"/>
        <v xml:space="preserve"> </v>
      </c>
      <c r="F132" s="458" t="s">
        <v>548</v>
      </c>
      <c r="G132" s="423" t="s">
        <v>250</v>
      </c>
      <c r="H132" s="423">
        <f t="shared" si="60"/>
        <v>0</v>
      </c>
      <c r="I132" s="423">
        <f t="shared" si="61"/>
        <v>0</v>
      </c>
      <c r="J132" s="423">
        <f t="shared" si="62"/>
        <v>0</v>
      </c>
      <c r="K132" s="423">
        <f t="shared" si="63"/>
        <v>0</v>
      </c>
      <c r="L132" s="423">
        <f t="shared" si="64"/>
        <v>0</v>
      </c>
      <c r="M132" s="423">
        <f t="shared" si="65"/>
        <v>0</v>
      </c>
      <c r="N132" s="423">
        <f t="shared" si="66"/>
        <v>0</v>
      </c>
      <c r="O132" s="423">
        <f t="shared" si="67"/>
        <v>0</v>
      </c>
      <c r="P132" s="423">
        <f t="shared" si="68"/>
        <v>0</v>
      </c>
      <c r="Q132" s="423">
        <f t="shared" si="69"/>
        <v>0</v>
      </c>
      <c r="R132" s="423">
        <f t="shared" si="70"/>
        <v>0</v>
      </c>
      <c r="S132" s="423">
        <f t="shared" si="71"/>
        <v>0</v>
      </c>
      <c r="T132" s="449">
        <f t="shared" si="72"/>
        <v>0</v>
      </c>
      <c r="U132" s="449">
        <f t="shared" si="73"/>
        <v>0</v>
      </c>
      <c r="V132" s="449">
        <f t="shared" si="74"/>
        <v>0</v>
      </c>
      <c r="W132" s="449">
        <f t="shared" si="75"/>
        <v>0</v>
      </c>
      <c r="X132" s="448"/>
      <c r="Y132" s="459">
        <f t="shared" si="83"/>
        <v>0</v>
      </c>
      <c r="Z132" s="459">
        <f t="shared" si="83"/>
        <v>0</v>
      </c>
      <c r="AA132" s="459">
        <f t="shared" si="83"/>
        <v>0</v>
      </c>
      <c r="AB132" s="459">
        <f t="shared" si="88"/>
        <v>0</v>
      </c>
      <c r="AC132" s="459">
        <f t="shared" si="88"/>
        <v>0</v>
      </c>
      <c r="AD132" s="459">
        <f t="shared" si="88"/>
        <v>0</v>
      </c>
      <c r="AE132" s="459">
        <f t="shared" si="88"/>
        <v>0</v>
      </c>
      <c r="AF132" s="459">
        <f t="shared" si="88"/>
        <v>0</v>
      </c>
      <c r="AG132" s="459">
        <f t="shared" si="88"/>
        <v>0</v>
      </c>
      <c r="AH132" s="459">
        <f t="shared" si="88"/>
        <v>0</v>
      </c>
      <c r="AI132" s="459">
        <f t="shared" si="88"/>
        <v>0</v>
      </c>
      <c r="AJ132" s="459">
        <f t="shared" si="88"/>
        <v>0</v>
      </c>
      <c r="AK132" s="459">
        <f t="shared" si="88"/>
        <v>0</v>
      </c>
      <c r="AL132" s="459">
        <f t="shared" si="88"/>
        <v>0</v>
      </c>
      <c r="AM132" s="459">
        <f t="shared" si="88"/>
        <v>0</v>
      </c>
      <c r="AN132" s="459">
        <f t="shared" si="88"/>
        <v>0</v>
      </c>
      <c r="AO132" s="459">
        <f t="shared" si="88"/>
        <v>0</v>
      </c>
      <c r="AP132" s="459">
        <f t="shared" si="88"/>
        <v>0</v>
      </c>
      <c r="AQ132" s="459">
        <f t="shared" si="88"/>
        <v>0</v>
      </c>
      <c r="AR132" s="459">
        <f t="shared" si="88"/>
        <v>0</v>
      </c>
      <c r="AS132" s="459">
        <f t="shared" si="88"/>
        <v>0</v>
      </c>
      <c r="AT132" s="459">
        <f t="shared" si="88"/>
        <v>0</v>
      </c>
      <c r="AU132" s="459">
        <f t="shared" si="88"/>
        <v>0</v>
      </c>
      <c r="AV132" s="459">
        <f t="shared" si="88"/>
        <v>0</v>
      </c>
      <c r="AW132" s="459">
        <f t="shared" si="88"/>
        <v>0</v>
      </c>
      <c r="AX132" s="459">
        <f t="shared" si="88"/>
        <v>0</v>
      </c>
      <c r="AY132" s="459">
        <f t="shared" si="88"/>
        <v>0</v>
      </c>
      <c r="AZ132" s="459">
        <f t="shared" si="88"/>
        <v>0</v>
      </c>
      <c r="BA132" s="459">
        <f t="shared" si="88"/>
        <v>0</v>
      </c>
      <c r="BB132" s="459">
        <f t="shared" si="88"/>
        <v>0</v>
      </c>
      <c r="BC132" s="459">
        <f t="shared" si="88"/>
        <v>0</v>
      </c>
      <c r="BD132" s="459">
        <f t="shared" si="88"/>
        <v>0</v>
      </c>
      <c r="BE132" s="459">
        <f t="shared" si="88"/>
        <v>0</v>
      </c>
      <c r="BF132" s="459">
        <f t="shared" si="88"/>
        <v>0</v>
      </c>
      <c r="BG132" s="459">
        <f t="shared" si="88"/>
        <v>0</v>
      </c>
      <c r="BH132" s="459">
        <f t="shared" si="88"/>
        <v>0</v>
      </c>
      <c r="BI132" s="459">
        <f t="shared" si="88"/>
        <v>0</v>
      </c>
      <c r="BJ132" s="459">
        <f t="shared" si="88"/>
        <v>0</v>
      </c>
      <c r="BK132" s="459">
        <f t="shared" si="88"/>
        <v>0</v>
      </c>
      <c r="BL132" s="459">
        <f t="shared" si="88"/>
        <v>0</v>
      </c>
      <c r="BM132" s="459">
        <f t="shared" si="88"/>
        <v>0</v>
      </c>
      <c r="BN132" s="459">
        <f t="shared" si="88"/>
        <v>0</v>
      </c>
      <c r="BO132" s="459">
        <f t="shared" si="88"/>
        <v>0</v>
      </c>
      <c r="BP132" s="459">
        <f t="shared" si="88"/>
        <v>0</v>
      </c>
      <c r="BQ132" s="459">
        <f t="shared" si="86"/>
        <v>0</v>
      </c>
      <c r="BR132" s="459">
        <f t="shared" si="86"/>
        <v>0</v>
      </c>
      <c r="BS132" s="459">
        <f t="shared" si="86"/>
        <v>0</v>
      </c>
      <c r="BT132" s="459">
        <f t="shared" si="86"/>
        <v>0</v>
      </c>
      <c r="BU132" s="459">
        <f t="shared" si="86"/>
        <v>0</v>
      </c>
      <c r="BV132" s="459">
        <f t="shared" si="86"/>
        <v>0</v>
      </c>
      <c r="BW132" s="459">
        <f t="shared" si="86"/>
        <v>0</v>
      </c>
      <c r="BX132" s="459">
        <f t="shared" si="86"/>
        <v>0</v>
      </c>
      <c r="BY132" s="459">
        <f t="shared" si="86"/>
        <v>0</v>
      </c>
      <c r="BZ132" s="459">
        <f t="shared" si="86"/>
        <v>0</v>
      </c>
      <c r="CA132" s="459">
        <f t="shared" si="86"/>
        <v>0</v>
      </c>
    </row>
    <row r="133" spans="1:79" x14ac:dyDescent="0.25">
      <c r="A133" s="438">
        <v>125</v>
      </c>
      <c r="B133" s="456">
        <f t="shared" si="55"/>
        <v>0.125</v>
      </c>
      <c r="C133" s="456" t="str">
        <f t="shared" si="56"/>
        <v xml:space="preserve"> </v>
      </c>
      <c r="D133" s="438" t="str">
        <f t="shared" si="57"/>
        <v xml:space="preserve"> </v>
      </c>
      <c r="E133" s="457" t="str">
        <f t="shared" si="58"/>
        <v xml:space="preserve"> </v>
      </c>
      <c r="F133" s="458" t="s">
        <v>549</v>
      </c>
      <c r="G133" s="423" t="s">
        <v>550</v>
      </c>
      <c r="H133" s="423">
        <f t="shared" si="60"/>
        <v>0</v>
      </c>
      <c r="I133" s="423">
        <f t="shared" si="61"/>
        <v>0</v>
      </c>
      <c r="J133" s="423">
        <f t="shared" si="62"/>
        <v>0</v>
      </c>
      <c r="K133" s="423">
        <f t="shared" si="63"/>
        <v>0</v>
      </c>
      <c r="L133" s="423">
        <f t="shared" si="64"/>
        <v>0</v>
      </c>
      <c r="M133" s="423">
        <f t="shared" si="65"/>
        <v>0</v>
      </c>
      <c r="N133" s="423">
        <f t="shared" si="66"/>
        <v>0</v>
      </c>
      <c r="O133" s="423">
        <f t="shared" si="67"/>
        <v>0</v>
      </c>
      <c r="P133" s="423">
        <f t="shared" si="68"/>
        <v>0</v>
      </c>
      <c r="Q133" s="423">
        <f t="shared" si="69"/>
        <v>0</v>
      </c>
      <c r="R133" s="423">
        <f t="shared" si="70"/>
        <v>0</v>
      </c>
      <c r="S133" s="423">
        <f t="shared" si="71"/>
        <v>0</v>
      </c>
      <c r="T133" s="449">
        <f t="shared" si="72"/>
        <v>0</v>
      </c>
      <c r="U133" s="449">
        <f t="shared" si="73"/>
        <v>0</v>
      </c>
      <c r="V133" s="449">
        <f t="shared" si="74"/>
        <v>0</v>
      </c>
      <c r="W133" s="449">
        <f t="shared" si="75"/>
        <v>0</v>
      </c>
      <c r="X133" s="448"/>
      <c r="Y133" s="459">
        <f t="shared" si="83"/>
        <v>0</v>
      </c>
      <c r="Z133" s="459">
        <f t="shared" si="83"/>
        <v>0</v>
      </c>
      <c r="AA133" s="459">
        <f t="shared" si="83"/>
        <v>0</v>
      </c>
      <c r="AB133" s="459">
        <f t="shared" si="88"/>
        <v>0</v>
      </c>
      <c r="AC133" s="459">
        <f t="shared" si="88"/>
        <v>0</v>
      </c>
      <c r="AD133" s="459">
        <f t="shared" si="88"/>
        <v>0</v>
      </c>
      <c r="AE133" s="459">
        <f t="shared" si="88"/>
        <v>0</v>
      </c>
      <c r="AF133" s="459">
        <f t="shared" si="88"/>
        <v>0</v>
      </c>
      <c r="AG133" s="459">
        <f t="shared" si="88"/>
        <v>0</v>
      </c>
      <c r="AH133" s="459">
        <f t="shared" si="88"/>
        <v>0</v>
      </c>
      <c r="AI133" s="459">
        <f t="shared" si="88"/>
        <v>0</v>
      </c>
      <c r="AJ133" s="459">
        <f t="shared" si="88"/>
        <v>0</v>
      </c>
      <c r="AK133" s="459">
        <f t="shared" si="88"/>
        <v>0</v>
      </c>
      <c r="AL133" s="459">
        <f t="shared" si="88"/>
        <v>0</v>
      </c>
      <c r="AM133" s="459">
        <f t="shared" si="88"/>
        <v>0</v>
      </c>
      <c r="AN133" s="459">
        <f t="shared" si="88"/>
        <v>0</v>
      </c>
      <c r="AO133" s="459">
        <f t="shared" si="88"/>
        <v>0</v>
      </c>
      <c r="AP133" s="459">
        <f t="shared" si="88"/>
        <v>0</v>
      </c>
      <c r="AQ133" s="459">
        <f t="shared" si="88"/>
        <v>0</v>
      </c>
      <c r="AR133" s="459">
        <f t="shared" si="88"/>
        <v>0</v>
      </c>
      <c r="AS133" s="459">
        <f t="shared" si="88"/>
        <v>0</v>
      </c>
      <c r="AT133" s="459">
        <f t="shared" si="88"/>
        <v>0</v>
      </c>
      <c r="AU133" s="459">
        <f t="shared" si="88"/>
        <v>0</v>
      </c>
      <c r="AV133" s="459">
        <f t="shared" si="88"/>
        <v>0</v>
      </c>
      <c r="AW133" s="459">
        <f t="shared" si="88"/>
        <v>0</v>
      </c>
      <c r="AX133" s="459">
        <f t="shared" si="88"/>
        <v>0</v>
      </c>
      <c r="AY133" s="459">
        <f t="shared" si="88"/>
        <v>0</v>
      </c>
      <c r="AZ133" s="459">
        <f t="shared" si="88"/>
        <v>0</v>
      </c>
      <c r="BA133" s="459">
        <f t="shared" si="88"/>
        <v>0</v>
      </c>
      <c r="BB133" s="459">
        <f t="shared" si="88"/>
        <v>0</v>
      </c>
      <c r="BC133" s="459">
        <f t="shared" si="88"/>
        <v>0</v>
      </c>
      <c r="BD133" s="459">
        <f t="shared" si="88"/>
        <v>0</v>
      </c>
      <c r="BE133" s="459">
        <f t="shared" si="88"/>
        <v>0</v>
      </c>
      <c r="BF133" s="459">
        <f t="shared" si="88"/>
        <v>0</v>
      </c>
      <c r="BG133" s="459">
        <f t="shared" si="88"/>
        <v>0</v>
      </c>
      <c r="BH133" s="459">
        <f t="shared" si="88"/>
        <v>0</v>
      </c>
      <c r="BI133" s="459">
        <f t="shared" si="88"/>
        <v>0</v>
      </c>
      <c r="BJ133" s="459">
        <f t="shared" si="88"/>
        <v>0</v>
      </c>
      <c r="BK133" s="459">
        <f t="shared" si="88"/>
        <v>0</v>
      </c>
      <c r="BL133" s="459">
        <f t="shared" si="88"/>
        <v>0</v>
      </c>
      <c r="BM133" s="459">
        <f t="shared" si="88"/>
        <v>0</v>
      </c>
      <c r="BN133" s="459">
        <f t="shared" si="88"/>
        <v>0</v>
      </c>
      <c r="BO133" s="459">
        <f t="shared" si="88"/>
        <v>0</v>
      </c>
      <c r="BP133" s="459">
        <f t="shared" si="88"/>
        <v>0</v>
      </c>
      <c r="BQ133" s="459">
        <f t="shared" si="86"/>
        <v>0</v>
      </c>
      <c r="BR133" s="459">
        <f t="shared" si="86"/>
        <v>0</v>
      </c>
      <c r="BS133" s="459">
        <f t="shared" si="86"/>
        <v>0</v>
      </c>
      <c r="BT133" s="459">
        <f t="shared" si="86"/>
        <v>0</v>
      </c>
      <c r="BU133" s="459">
        <f t="shared" si="86"/>
        <v>0</v>
      </c>
      <c r="BV133" s="459">
        <f t="shared" si="86"/>
        <v>0</v>
      </c>
      <c r="BW133" s="459">
        <f t="shared" si="86"/>
        <v>0</v>
      </c>
      <c r="BX133" s="459">
        <f t="shared" si="86"/>
        <v>0</v>
      </c>
      <c r="BY133" s="459">
        <f t="shared" si="86"/>
        <v>0</v>
      </c>
      <c r="BZ133" s="459">
        <f t="shared" si="86"/>
        <v>0</v>
      </c>
      <c r="CA133" s="459">
        <f t="shared" si="86"/>
        <v>0</v>
      </c>
    </row>
    <row r="134" spans="1:79" x14ac:dyDescent="0.25">
      <c r="A134" s="438">
        <v>126</v>
      </c>
      <c r="B134" s="456">
        <f t="shared" si="55"/>
        <v>0.126</v>
      </c>
      <c r="C134" s="456" t="str">
        <f t="shared" si="56"/>
        <v xml:space="preserve"> </v>
      </c>
      <c r="D134" s="438" t="str">
        <f t="shared" si="57"/>
        <v xml:space="preserve"> </v>
      </c>
      <c r="E134" s="457" t="str">
        <f t="shared" si="58"/>
        <v xml:space="preserve"> </v>
      </c>
      <c r="F134" s="458" t="s">
        <v>551</v>
      </c>
      <c r="G134" s="423" t="s">
        <v>552</v>
      </c>
      <c r="H134" s="423">
        <f t="shared" si="60"/>
        <v>0</v>
      </c>
      <c r="I134" s="423">
        <f t="shared" si="61"/>
        <v>0</v>
      </c>
      <c r="J134" s="423">
        <f t="shared" si="62"/>
        <v>0</v>
      </c>
      <c r="K134" s="423">
        <f t="shared" si="63"/>
        <v>0</v>
      </c>
      <c r="L134" s="423">
        <f t="shared" si="64"/>
        <v>0</v>
      </c>
      <c r="M134" s="423">
        <f t="shared" si="65"/>
        <v>0</v>
      </c>
      <c r="N134" s="423">
        <f t="shared" si="66"/>
        <v>0</v>
      </c>
      <c r="O134" s="423">
        <f t="shared" si="67"/>
        <v>0</v>
      </c>
      <c r="P134" s="423">
        <f t="shared" si="68"/>
        <v>0</v>
      </c>
      <c r="Q134" s="423">
        <f t="shared" si="69"/>
        <v>0</v>
      </c>
      <c r="R134" s="423">
        <f t="shared" si="70"/>
        <v>0</v>
      </c>
      <c r="S134" s="423">
        <f t="shared" si="71"/>
        <v>0</v>
      </c>
      <c r="T134" s="449">
        <f t="shared" si="72"/>
        <v>0</v>
      </c>
      <c r="U134" s="449">
        <f t="shared" si="73"/>
        <v>0</v>
      </c>
      <c r="V134" s="449">
        <f t="shared" si="74"/>
        <v>0</v>
      </c>
      <c r="W134" s="449">
        <f t="shared" si="75"/>
        <v>0</v>
      </c>
      <c r="X134" s="448"/>
      <c r="Y134" s="459">
        <f t="shared" si="83"/>
        <v>0</v>
      </c>
      <c r="Z134" s="459">
        <f t="shared" si="83"/>
        <v>0</v>
      </c>
      <c r="AA134" s="459">
        <f t="shared" si="83"/>
        <v>0</v>
      </c>
      <c r="AB134" s="459">
        <f t="shared" si="88"/>
        <v>0</v>
      </c>
      <c r="AC134" s="459">
        <f t="shared" si="88"/>
        <v>0</v>
      </c>
      <c r="AD134" s="459">
        <f t="shared" si="88"/>
        <v>0</v>
      </c>
      <c r="AE134" s="459">
        <f t="shared" si="88"/>
        <v>0</v>
      </c>
      <c r="AF134" s="459">
        <f t="shared" si="88"/>
        <v>0</v>
      </c>
      <c r="AG134" s="459">
        <f t="shared" si="88"/>
        <v>0</v>
      </c>
      <c r="AH134" s="459">
        <f t="shared" si="88"/>
        <v>0</v>
      </c>
      <c r="AI134" s="459">
        <f t="shared" si="88"/>
        <v>0</v>
      </c>
      <c r="AJ134" s="459">
        <f t="shared" si="88"/>
        <v>0</v>
      </c>
      <c r="AK134" s="459">
        <f t="shared" si="88"/>
        <v>0</v>
      </c>
      <c r="AL134" s="459">
        <f t="shared" si="88"/>
        <v>0</v>
      </c>
      <c r="AM134" s="459">
        <f t="shared" si="88"/>
        <v>0</v>
      </c>
      <c r="AN134" s="459">
        <f t="shared" si="88"/>
        <v>0</v>
      </c>
      <c r="AO134" s="459">
        <f t="shared" si="88"/>
        <v>0</v>
      </c>
      <c r="AP134" s="459">
        <f t="shared" si="88"/>
        <v>0</v>
      </c>
      <c r="AQ134" s="459">
        <f t="shared" si="88"/>
        <v>0</v>
      </c>
      <c r="AR134" s="459">
        <f t="shared" si="88"/>
        <v>0</v>
      </c>
      <c r="AS134" s="459">
        <f t="shared" si="88"/>
        <v>0</v>
      </c>
      <c r="AT134" s="459">
        <f t="shared" si="88"/>
        <v>0</v>
      </c>
      <c r="AU134" s="459">
        <f t="shared" si="88"/>
        <v>0</v>
      </c>
      <c r="AV134" s="459">
        <f t="shared" si="88"/>
        <v>0</v>
      </c>
      <c r="AW134" s="459">
        <f t="shared" si="88"/>
        <v>0</v>
      </c>
      <c r="AX134" s="459">
        <f t="shared" si="88"/>
        <v>0</v>
      </c>
      <c r="AY134" s="459">
        <f t="shared" si="88"/>
        <v>0</v>
      </c>
      <c r="AZ134" s="459">
        <f t="shared" si="88"/>
        <v>0</v>
      </c>
      <c r="BA134" s="459">
        <f t="shared" si="88"/>
        <v>0</v>
      </c>
      <c r="BB134" s="459">
        <f t="shared" si="88"/>
        <v>0</v>
      </c>
      <c r="BC134" s="459">
        <f t="shared" ref="AB134:BP140" si="89">COUNTIF(BC$2:BC$6,$G134)</f>
        <v>0</v>
      </c>
      <c r="BD134" s="459">
        <f t="shared" si="89"/>
        <v>0</v>
      </c>
      <c r="BE134" s="459">
        <f t="shared" si="89"/>
        <v>0</v>
      </c>
      <c r="BF134" s="459">
        <f t="shared" si="89"/>
        <v>0</v>
      </c>
      <c r="BG134" s="459">
        <f t="shared" si="89"/>
        <v>0</v>
      </c>
      <c r="BH134" s="459">
        <f t="shared" si="89"/>
        <v>0</v>
      </c>
      <c r="BI134" s="459">
        <f t="shared" si="89"/>
        <v>0</v>
      </c>
      <c r="BJ134" s="459">
        <f t="shared" si="89"/>
        <v>0</v>
      </c>
      <c r="BK134" s="459">
        <f t="shared" si="89"/>
        <v>0</v>
      </c>
      <c r="BL134" s="459">
        <f t="shared" si="89"/>
        <v>0</v>
      </c>
      <c r="BM134" s="459">
        <f t="shared" si="89"/>
        <v>0</v>
      </c>
      <c r="BN134" s="459">
        <f t="shared" si="89"/>
        <v>0</v>
      </c>
      <c r="BO134" s="459">
        <f t="shared" si="89"/>
        <v>0</v>
      </c>
      <c r="BP134" s="459">
        <f t="shared" si="89"/>
        <v>0</v>
      </c>
      <c r="BQ134" s="459">
        <f t="shared" si="86"/>
        <v>0</v>
      </c>
      <c r="BR134" s="459">
        <f t="shared" si="86"/>
        <v>0</v>
      </c>
      <c r="BS134" s="459">
        <f t="shared" si="86"/>
        <v>0</v>
      </c>
      <c r="BT134" s="459">
        <f t="shared" si="86"/>
        <v>0</v>
      </c>
      <c r="BU134" s="459">
        <f t="shared" si="86"/>
        <v>0</v>
      </c>
      <c r="BV134" s="459">
        <f t="shared" si="86"/>
        <v>0</v>
      </c>
      <c r="BW134" s="459">
        <f t="shared" si="86"/>
        <v>0</v>
      </c>
      <c r="BX134" s="459">
        <f t="shared" si="86"/>
        <v>0</v>
      </c>
      <c r="BY134" s="459">
        <f t="shared" si="86"/>
        <v>0</v>
      </c>
      <c r="BZ134" s="459">
        <f t="shared" si="86"/>
        <v>0</v>
      </c>
      <c r="CA134" s="459">
        <f t="shared" si="86"/>
        <v>0</v>
      </c>
    </row>
    <row r="135" spans="1:79" x14ac:dyDescent="0.25">
      <c r="A135" s="438">
        <v>127</v>
      </c>
      <c r="B135" s="456">
        <f t="shared" si="55"/>
        <v>0.127</v>
      </c>
      <c r="C135" s="456" t="str">
        <f t="shared" si="56"/>
        <v xml:space="preserve"> </v>
      </c>
      <c r="D135" s="438" t="str">
        <f t="shared" si="57"/>
        <v xml:space="preserve"> </v>
      </c>
      <c r="E135" s="457" t="str">
        <f t="shared" si="58"/>
        <v xml:space="preserve"> </v>
      </c>
      <c r="F135" s="458" t="s">
        <v>553</v>
      </c>
      <c r="G135" s="423" t="s">
        <v>200</v>
      </c>
      <c r="H135" s="423">
        <f t="shared" si="60"/>
        <v>0</v>
      </c>
      <c r="I135" s="423">
        <f t="shared" si="61"/>
        <v>0</v>
      </c>
      <c r="J135" s="423">
        <f t="shared" si="62"/>
        <v>0</v>
      </c>
      <c r="K135" s="423">
        <f t="shared" si="63"/>
        <v>0</v>
      </c>
      <c r="L135" s="423">
        <f t="shared" si="64"/>
        <v>0</v>
      </c>
      <c r="M135" s="423">
        <f t="shared" si="65"/>
        <v>0</v>
      </c>
      <c r="N135" s="423">
        <f t="shared" si="66"/>
        <v>0</v>
      </c>
      <c r="O135" s="423">
        <f t="shared" si="67"/>
        <v>0</v>
      </c>
      <c r="P135" s="423">
        <f t="shared" si="68"/>
        <v>0</v>
      </c>
      <c r="Q135" s="423">
        <f t="shared" si="69"/>
        <v>0</v>
      </c>
      <c r="R135" s="423">
        <f t="shared" si="70"/>
        <v>0</v>
      </c>
      <c r="S135" s="423">
        <f t="shared" si="71"/>
        <v>0</v>
      </c>
      <c r="T135" s="449">
        <f t="shared" si="72"/>
        <v>0</v>
      </c>
      <c r="U135" s="449">
        <f t="shared" si="73"/>
        <v>0</v>
      </c>
      <c r="V135" s="449">
        <f t="shared" si="74"/>
        <v>0</v>
      </c>
      <c r="W135" s="449">
        <f t="shared" si="75"/>
        <v>0</v>
      </c>
      <c r="X135" s="448"/>
      <c r="Y135" s="459">
        <f t="shared" si="83"/>
        <v>0</v>
      </c>
      <c r="Z135" s="459">
        <f t="shared" si="83"/>
        <v>0</v>
      </c>
      <c r="AA135" s="459">
        <f t="shared" si="83"/>
        <v>0</v>
      </c>
      <c r="AB135" s="459">
        <f t="shared" si="89"/>
        <v>0</v>
      </c>
      <c r="AC135" s="459">
        <f t="shared" si="89"/>
        <v>0</v>
      </c>
      <c r="AD135" s="459">
        <f t="shared" si="89"/>
        <v>0</v>
      </c>
      <c r="AE135" s="459">
        <f t="shared" si="89"/>
        <v>0</v>
      </c>
      <c r="AF135" s="459">
        <f t="shared" si="89"/>
        <v>0</v>
      </c>
      <c r="AG135" s="459">
        <f t="shared" si="89"/>
        <v>0</v>
      </c>
      <c r="AH135" s="459">
        <f t="shared" si="89"/>
        <v>0</v>
      </c>
      <c r="AI135" s="459">
        <f t="shared" si="89"/>
        <v>0</v>
      </c>
      <c r="AJ135" s="459">
        <f t="shared" si="89"/>
        <v>0</v>
      </c>
      <c r="AK135" s="459">
        <f t="shared" si="89"/>
        <v>0</v>
      </c>
      <c r="AL135" s="459">
        <f t="shared" si="89"/>
        <v>0</v>
      </c>
      <c r="AM135" s="459">
        <f t="shared" si="89"/>
        <v>0</v>
      </c>
      <c r="AN135" s="459">
        <f t="shared" si="89"/>
        <v>0</v>
      </c>
      <c r="AO135" s="459">
        <f t="shared" si="89"/>
        <v>0</v>
      </c>
      <c r="AP135" s="459">
        <f t="shared" si="89"/>
        <v>0</v>
      </c>
      <c r="AQ135" s="459">
        <f t="shared" si="89"/>
        <v>0</v>
      </c>
      <c r="AR135" s="459">
        <f t="shared" si="89"/>
        <v>0</v>
      </c>
      <c r="AS135" s="459">
        <f t="shared" si="89"/>
        <v>0</v>
      </c>
      <c r="AT135" s="459">
        <f t="shared" si="89"/>
        <v>0</v>
      </c>
      <c r="AU135" s="459">
        <f t="shared" si="89"/>
        <v>0</v>
      </c>
      <c r="AV135" s="459">
        <f t="shared" si="89"/>
        <v>0</v>
      </c>
      <c r="AW135" s="459">
        <f t="shared" si="89"/>
        <v>0</v>
      </c>
      <c r="AX135" s="459">
        <f t="shared" si="89"/>
        <v>0</v>
      </c>
      <c r="AY135" s="459">
        <f t="shared" si="89"/>
        <v>0</v>
      </c>
      <c r="AZ135" s="459">
        <f t="shared" si="89"/>
        <v>0</v>
      </c>
      <c r="BA135" s="459">
        <f t="shared" si="89"/>
        <v>0</v>
      </c>
      <c r="BB135" s="459">
        <f t="shared" si="89"/>
        <v>0</v>
      </c>
      <c r="BC135" s="459">
        <f t="shared" si="89"/>
        <v>0</v>
      </c>
      <c r="BD135" s="459">
        <f t="shared" si="89"/>
        <v>0</v>
      </c>
      <c r="BE135" s="459">
        <f t="shared" si="89"/>
        <v>0</v>
      </c>
      <c r="BF135" s="459">
        <f t="shared" si="89"/>
        <v>0</v>
      </c>
      <c r="BG135" s="459">
        <f t="shared" si="89"/>
        <v>0</v>
      </c>
      <c r="BH135" s="459">
        <f t="shared" si="89"/>
        <v>0</v>
      </c>
      <c r="BI135" s="459">
        <f t="shared" si="89"/>
        <v>0</v>
      </c>
      <c r="BJ135" s="459">
        <f t="shared" si="89"/>
        <v>0</v>
      </c>
      <c r="BK135" s="459">
        <f t="shared" si="89"/>
        <v>0</v>
      </c>
      <c r="BL135" s="459">
        <f t="shared" si="89"/>
        <v>0</v>
      </c>
      <c r="BM135" s="459">
        <f t="shared" si="89"/>
        <v>0</v>
      </c>
      <c r="BN135" s="459">
        <f t="shared" si="89"/>
        <v>0</v>
      </c>
      <c r="BO135" s="459">
        <f t="shared" si="89"/>
        <v>0</v>
      </c>
      <c r="BP135" s="459">
        <f t="shared" si="89"/>
        <v>0</v>
      </c>
      <c r="BQ135" s="459">
        <f t="shared" si="86"/>
        <v>0</v>
      </c>
      <c r="BR135" s="459">
        <f t="shared" si="86"/>
        <v>0</v>
      </c>
      <c r="BS135" s="459">
        <f t="shared" si="86"/>
        <v>0</v>
      </c>
      <c r="BT135" s="459">
        <f t="shared" si="86"/>
        <v>0</v>
      </c>
      <c r="BU135" s="459">
        <f t="shared" si="86"/>
        <v>0</v>
      </c>
      <c r="BV135" s="459">
        <f t="shared" si="86"/>
        <v>0</v>
      </c>
      <c r="BW135" s="459">
        <f t="shared" si="86"/>
        <v>0</v>
      </c>
      <c r="BX135" s="459">
        <f t="shared" si="86"/>
        <v>0</v>
      </c>
      <c r="BY135" s="459">
        <f t="shared" si="86"/>
        <v>0</v>
      </c>
      <c r="BZ135" s="459">
        <f t="shared" si="86"/>
        <v>0</v>
      </c>
      <c r="CA135" s="459">
        <f t="shared" si="86"/>
        <v>0</v>
      </c>
    </row>
    <row r="136" spans="1:79" x14ac:dyDescent="0.25">
      <c r="A136" s="438">
        <v>128</v>
      </c>
      <c r="B136" s="456">
        <f t="shared" si="55"/>
        <v>0.128</v>
      </c>
      <c r="C136" s="456" t="str">
        <f t="shared" si="56"/>
        <v xml:space="preserve"> </v>
      </c>
      <c r="D136" s="438" t="str">
        <f t="shared" si="57"/>
        <v xml:space="preserve"> </v>
      </c>
      <c r="E136" s="457" t="str">
        <f t="shared" si="58"/>
        <v xml:space="preserve"> </v>
      </c>
      <c r="F136" s="458" t="s">
        <v>233</v>
      </c>
      <c r="G136" s="423" t="s">
        <v>198</v>
      </c>
      <c r="H136" s="423">
        <f t="shared" si="60"/>
        <v>0</v>
      </c>
      <c r="I136" s="423">
        <f t="shared" si="61"/>
        <v>0</v>
      </c>
      <c r="J136" s="423">
        <f t="shared" si="62"/>
        <v>0</v>
      </c>
      <c r="K136" s="423">
        <f t="shared" si="63"/>
        <v>0</v>
      </c>
      <c r="L136" s="423">
        <f t="shared" si="64"/>
        <v>0</v>
      </c>
      <c r="M136" s="423">
        <f t="shared" si="65"/>
        <v>0</v>
      </c>
      <c r="N136" s="423">
        <f t="shared" si="66"/>
        <v>0</v>
      </c>
      <c r="O136" s="423">
        <f t="shared" si="67"/>
        <v>0</v>
      </c>
      <c r="P136" s="423">
        <f t="shared" si="68"/>
        <v>0</v>
      </c>
      <c r="Q136" s="423">
        <f t="shared" si="69"/>
        <v>0</v>
      </c>
      <c r="R136" s="423">
        <f t="shared" si="70"/>
        <v>0</v>
      </c>
      <c r="S136" s="423">
        <f t="shared" si="71"/>
        <v>0</v>
      </c>
      <c r="T136" s="449">
        <f t="shared" si="72"/>
        <v>0</v>
      </c>
      <c r="U136" s="449">
        <f t="shared" si="73"/>
        <v>0</v>
      </c>
      <c r="V136" s="449">
        <f t="shared" si="74"/>
        <v>0</v>
      </c>
      <c r="W136" s="449">
        <f t="shared" si="75"/>
        <v>0</v>
      </c>
      <c r="X136" s="448"/>
      <c r="Y136" s="459">
        <f t="shared" si="83"/>
        <v>0</v>
      </c>
      <c r="Z136" s="459">
        <f t="shared" si="83"/>
        <v>0</v>
      </c>
      <c r="AA136" s="459">
        <f t="shared" si="83"/>
        <v>0</v>
      </c>
      <c r="AB136" s="459">
        <f t="shared" si="89"/>
        <v>0</v>
      </c>
      <c r="AC136" s="459">
        <f t="shared" si="89"/>
        <v>0</v>
      </c>
      <c r="AD136" s="459">
        <f t="shared" si="89"/>
        <v>0</v>
      </c>
      <c r="AE136" s="459">
        <f t="shared" si="89"/>
        <v>0</v>
      </c>
      <c r="AF136" s="459">
        <f t="shared" si="89"/>
        <v>0</v>
      </c>
      <c r="AG136" s="459">
        <f t="shared" si="89"/>
        <v>0</v>
      </c>
      <c r="AH136" s="459">
        <f t="shared" si="89"/>
        <v>0</v>
      </c>
      <c r="AI136" s="459">
        <f t="shared" si="89"/>
        <v>0</v>
      </c>
      <c r="AJ136" s="459">
        <f t="shared" si="89"/>
        <v>0</v>
      </c>
      <c r="AK136" s="459">
        <f t="shared" si="89"/>
        <v>0</v>
      </c>
      <c r="AL136" s="459">
        <f t="shared" si="89"/>
        <v>0</v>
      </c>
      <c r="AM136" s="459">
        <f t="shared" si="89"/>
        <v>0</v>
      </c>
      <c r="AN136" s="459">
        <f t="shared" si="89"/>
        <v>0</v>
      </c>
      <c r="AO136" s="459">
        <f t="shared" si="89"/>
        <v>0</v>
      </c>
      <c r="AP136" s="459">
        <f t="shared" si="89"/>
        <v>0</v>
      </c>
      <c r="AQ136" s="459">
        <f t="shared" si="89"/>
        <v>0</v>
      </c>
      <c r="AR136" s="459">
        <f t="shared" si="89"/>
        <v>0</v>
      </c>
      <c r="AS136" s="459">
        <f t="shared" si="89"/>
        <v>0</v>
      </c>
      <c r="AT136" s="459">
        <f t="shared" si="89"/>
        <v>0</v>
      </c>
      <c r="AU136" s="459">
        <f t="shared" si="89"/>
        <v>0</v>
      </c>
      <c r="AV136" s="459">
        <f t="shared" si="89"/>
        <v>0</v>
      </c>
      <c r="AW136" s="459">
        <f t="shared" si="89"/>
        <v>0</v>
      </c>
      <c r="AX136" s="459">
        <f t="shared" si="89"/>
        <v>0</v>
      </c>
      <c r="AY136" s="459">
        <f t="shared" si="89"/>
        <v>0</v>
      </c>
      <c r="AZ136" s="459">
        <f t="shared" si="89"/>
        <v>0</v>
      </c>
      <c r="BA136" s="459">
        <f t="shared" si="89"/>
        <v>0</v>
      </c>
      <c r="BB136" s="459">
        <f t="shared" si="89"/>
        <v>0</v>
      </c>
      <c r="BC136" s="459">
        <f t="shared" si="89"/>
        <v>0</v>
      </c>
      <c r="BD136" s="459">
        <f t="shared" si="89"/>
        <v>0</v>
      </c>
      <c r="BE136" s="459">
        <f t="shared" si="89"/>
        <v>0</v>
      </c>
      <c r="BF136" s="459">
        <f t="shared" si="89"/>
        <v>0</v>
      </c>
      <c r="BG136" s="459">
        <f t="shared" si="89"/>
        <v>0</v>
      </c>
      <c r="BH136" s="459">
        <f t="shared" si="89"/>
        <v>0</v>
      </c>
      <c r="BI136" s="459">
        <f t="shared" si="89"/>
        <v>0</v>
      </c>
      <c r="BJ136" s="459">
        <f t="shared" si="89"/>
        <v>0</v>
      </c>
      <c r="BK136" s="459">
        <f t="shared" si="89"/>
        <v>0</v>
      </c>
      <c r="BL136" s="459">
        <f t="shared" si="89"/>
        <v>0</v>
      </c>
      <c r="BM136" s="459">
        <f t="shared" si="89"/>
        <v>0</v>
      </c>
      <c r="BN136" s="459">
        <f t="shared" si="89"/>
        <v>0</v>
      </c>
      <c r="BO136" s="459">
        <f t="shared" si="89"/>
        <v>0</v>
      </c>
      <c r="BP136" s="459">
        <f t="shared" si="89"/>
        <v>0</v>
      </c>
      <c r="BQ136" s="459">
        <f t="shared" si="86"/>
        <v>0</v>
      </c>
      <c r="BR136" s="459">
        <f t="shared" si="86"/>
        <v>0</v>
      </c>
      <c r="BS136" s="459">
        <f t="shared" si="86"/>
        <v>0</v>
      </c>
      <c r="BT136" s="459">
        <f t="shared" si="86"/>
        <v>0</v>
      </c>
      <c r="BU136" s="459">
        <f t="shared" si="86"/>
        <v>0</v>
      </c>
      <c r="BV136" s="459">
        <f t="shared" si="86"/>
        <v>0</v>
      </c>
      <c r="BW136" s="459">
        <f t="shared" si="86"/>
        <v>0</v>
      </c>
      <c r="BX136" s="459">
        <f t="shared" si="86"/>
        <v>0</v>
      </c>
      <c r="BY136" s="459">
        <f t="shared" si="86"/>
        <v>0</v>
      </c>
      <c r="BZ136" s="459">
        <f t="shared" si="86"/>
        <v>0</v>
      </c>
      <c r="CA136" s="459">
        <f t="shared" si="86"/>
        <v>0</v>
      </c>
    </row>
    <row r="137" spans="1:79" x14ac:dyDescent="0.25">
      <c r="A137" s="438">
        <v>129</v>
      </c>
      <c r="B137" s="456">
        <f t="shared" si="55"/>
        <v>0.129</v>
      </c>
      <c r="C137" s="456" t="str">
        <f t="shared" si="56"/>
        <v xml:space="preserve"> </v>
      </c>
      <c r="D137" s="438" t="str">
        <f t="shared" si="57"/>
        <v xml:space="preserve"> </v>
      </c>
      <c r="E137" s="457" t="str">
        <f t="shared" si="58"/>
        <v xml:space="preserve"> </v>
      </c>
      <c r="F137" s="458" t="s">
        <v>319</v>
      </c>
      <c r="G137" s="423" t="s">
        <v>318</v>
      </c>
      <c r="H137" s="423">
        <f t="shared" si="60"/>
        <v>0</v>
      </c>
      <c r="I137" s="423">
        <f t="shared" si="61"/>
        <v>0</v>
      </c>
      <c r="J137" s="423">
        <f t="shared" si="62"/>
        <v>0</v>
      </c>
      <c r="K137" s="423">
        <f t="shared" si="63"/>
        <v>0</v>
      </c>
      <c r="L137" s="423">
        <f t="shared" si="64"/>
        <v>0</v>
      </c>
      <c r="M137" s="423">
        <f t="shared" si="65"/>
        <v>0</v>
      </c>
      <c r="N137" s="423">
        <f t="shared" si="66"/>
        <v>0</v>
      </c>
      <c r="O137" s="423">
        <f t="shared" si="67"/>
        <v>0</v>
      </c>
      <c r="P137" s="423">
        <f t="shared" si="68"/>
        <v>0</v>
      </c>
      <c r="Q137" s="423">
        <f t="shared" si="69"/>
        <v>0</v>
      </c>
      <c r="R137" s="423">
        <f t="shared" si="70"/>
        <v>0</v>
      </c>
      <c r="S137" s="423">
        <f t="shared" si="71"/>
        <v>0</v>
      </c>
      <c r="T137" s="449">
        <f t="shared" si="72"/>
        <v>0</v>
      </c>
      <c r="U137" s="449">
        <f t="shared" si="73"/>
        <v>0</v>
      </c>
      <c r="V137" s="449">
        <f t="shared" si="74"/>
        <v>0</v>
      </c>
      <c r="W137" s="449">
        <f t="shared" si="75"/>
        <v>0</v>
      </c>
      <c r="X137" s="448"/>
      <c r="Y137" s="459">
        <f t="shared" si="83"/>
        <v>0</v>
      </c>
      <c r="Z137" s="459">
        <f t="shared" si="83"/>
        <v>0</v>
      </c>
      <c r="AA137" s="459">
        <f t="shared" si="83"/>
        <v>0</v>
      </c>
      <c r="AB137" s="459">
        <f t="shared" si="89"/>
        <v>0</v>
      </c>
      <c r="AC137" s="459">
        <f t="shared" si="89"/>
        <v>0</v>
      </c>
      <c r="AD137" s="459">
        <f t="shared" si="89"/>
        <v>0</v>
      </c>
      <c r="AE137" s="459">
        <f t="shared" si="89"/>
        <v>0</v>
      </c>
      <c r="AF137" s="459">
        <f t="shared" si="89"/>
        <v>0</v>
      </c>
      <c r="AG137" s="459">
        <f t="shared" si="89"/>
        <v>0</v>
      </c>
      <c r="AH137" s="459">
        <f t="shared" si="89"/>
        <v>0</v>
      </c>
      <c r="AI137" s="459">
        <f t="shared" si="89"/>
        <v>0</v>
      </c>
      <c r="AJ137" s="459">
        <f t="shared" si="89"/>
        <v>0</v>
      </c>
      <c r="AK137" s="459">
        <f t="shared" si="89"/>
        <v>0</v>
      </c>
      <c r="AL137" s="459">
        <f t="shared" si="89"/>
        <v>0</v>
      </c>
      <c r="AM137" s="459">
        <f t="shared" si="89"/>
        <v>0</v>
      </c>
      <c r="AN137" s="459">
        <f t="shared" si="89"/>
        <v>0</v>
      </c>
      <c r="AO137" s="459">
        <f t="shared" si="89"/>
        <v>0</v>
      </c>
      <c r="AP137" s="459">
        <f t="shared" si="89"/>
        <v>0</v>
      </c>
      <c r="AQ137" s="459">
        <f t="shared" si="89"/>
        <v>0</v>
      </c>
      <c r="AR137" s="459">
        <f t="shared" si="89"/>
        <v>0</v>
      </c>
      <c r="AS137" s="459">
        <f t="shared" si="89"/>
        <v>0</v>
      </c>
      <c r="AT137" s="459">
        <f t="shared" si="89"/>
        <v>0</v>
      </c>
      <c r="AU137" s="459">
        <f t="shared" si="89"/>
        <v>0</v>
      </c>
      <c r="AV137" s="459">
        <f t="shared" si="89"/>
        <v>0</v>
      </c>
      <c r="AW137" s="459">
        <f t="shared" si="89"/>
        <v>0</v>
      </c>
      <c r="AX137" s="459">
        <f t="shared" si="89"/>
        <v>0</v>
      </c>
      <c r="AY137" s="459">
        <f t="shared" si="89"/>
        <v>0</v>
      </c>
      <c r="AZ137" s="459">
        <f t="shared" si="89"/>
        <v>0</v>
      </c>
      <c r="BA137" s="459">
        <f t="shared" si="89"/>
        <v>0</v>
      </c>
      <c r="BB137" s="459">
        <f t="shared" si="89"/>
        <v>0</v>
      </c>
      <c r="BC137" s="459">
        <f t="shared" si="89"/>
        <v>0</v>
      </c>
      <c r="BD137" s="459">
        <f t="shared" si="89"/>
        <v>0</v>
      </c>
      <c r="BE137" s="459">
        <f t="shared" si="89"/>
        <v>0</v>
      </c>
      <c r="BF137" s="459">
        <f t="shared" si="89"/>
        <v>0</v>
      </c>
      <c r="BG137" s="459">
        <f t="shared" si="89"/>
        <v>0</v>
      </c>
      <c r="BH137" s="459">
        <f t="shared" si="89"/>
        <v>0</v>
      </c>
      <c r="BI137" s="459">
        <f t="shared" si="89"/>
        <v>0</v>
      </c>
      <c r="BJ137" s="459">
        <f t="shared" si="89"/>
        <v>0</v>
      </c>
      <c r="BK137" s="459">
        <f t="shared" si="89"/>
        <v>0</v>
      </c>
      <c r="BL137" s="459">
        <f t="shared" si="89"/>
        <v>0</v>
      </c>
      <c r="BM137" s="459">
        <f t="shared" si="89"/>
        <v>0</v>
      </c>
      <c r="BN137" s="459">
        <f t="shared" si="89"/>
        <v>0</v>
      </c>
      <c r="BO137" s="459">
        <f t="shared" si="89"/>
        <v>0</v>
      </c>
      <c r="BP137" s="459">
        <f t="shared" si="89"/>
        <v>0</v>
      </c>
      <c r="BQ137" s="459">
        <f t="shared" ref="BQ137:CA148" si="90">COUNTIF(BQ$2:BQ$6,$G137)</f>
        <v>0</v>
      </c>
      <c r="BR137" s="459">
        <f t="shared" si="90"/>
        <v>0</v>
      </c>
      <c r="BS137" s="459">
        <f t="shared" si="90"/>
        <v>0</v>
      </c>
      <c r="BT137" s="459">
        <f t="shared" si="90"/>
        <v>0</v>
      </c>
      <c r="BU137" s="459">
        <f t="shared" si="90"/>
        <v>0</v>
      </c>
      <c r="BV137" s="459">
        <f t="shared" si="90"/>
        <v>0</v>
      </c>
      <c r="BW137" s="459">
        <f t="shared" si="90"/>
        <v>0</v>
      </c>
      <c r="BX137" s="459">
        <f t="shared" si="90"/>
        <v>0</v>
      </c>
      <c r="BY137" s="459">
        <f t="shared" si="90"/>
        <v>0</v>
      </c>
      <c r="BZ137" s="459">
        <f t="shared" si="90"/>
        <v>0</v>
      </c>
      <c r="CA137" s="459">
        <f t="shared" si="90"/>
        <v>0</v>
      </c>
    </row>
    <row r="138" spans="1:79" x14ac:dyDescent="0.25">
      <c r="A138" s="438">
        <v>130</v>
      </c>
      <c r="B138" s="456">
        <f t="shared" ref="B138:B148" si="91">ROUND(A138/1000,3)</f>
        <v>0.13</v>
      </c>
      <c r="C138" s="456" t="str">
        <f t="shared" ref="C138:C148" si="92">IF(Q138&gt;0,E138+B138," ")</f>
        <v xml:space="preserve"> </v>
      </c>
      <c r="D138" s="438" t="str">
        <f t="shared" ref="D138:D148" si="93">IF(Q138&gt;0,RANK(C138,$C$9:$C$148,1)," ")</f>
        <v xml:space="preserve"> </v>
      </c>
      <c r="E138" s="457" t="str">
        <f t="shared" ref="E138:E148" si="94">IF(Q138&gt;0,RANK(W138,$W$9:$W$148)," ")</f>
        <v xml:space="preserve"> </v>
      </c>
      <c r="F138" s="458" t="s">
        <v>554</v>
      </c>
      <c r="G138" s="423" t="s">
        <v>555</v>
      </c>
      <c r="H138" s="423">
        <f t="shared" si="60"/>
        <v>0</v>
      </c>
      <c r="I138" s="423">
        <f t="shared" si="61"/>
        <v>0</v>
      </c>
      <c r="J138" s="423">
        <f t="shared" si="62"/>
        <v>0</v>
      </c>
      <c r="K138" s="423">
        <f t="shared" si="63"/>
        <v>0</v>
      </c>
      <c r="L138" s="423">
        <f t="shared" si="64"/>
        <v>0</v>
      </c>
      <c r="M138" s="423">
        <f t="shared" si="65"/>
        <v>0</v>
      </c>
      <c r="N138" s="423">
        <f t="shared" si="66"/>
        <v>0</v>
      </c>
      <c r="O138" s="423">
        <f t="shared" si="67"/>
        <v>0</v>
      </c>
      <c r="P138" s="423">
        <f t="shared" si="68"/>
        <v>0</v>
      </c>
      <c r="Q138" s="423">
        <f t="shared" si="69"/>
        <v>0</v>
      </c>
      <c r="R138" s="423">
        <f t="shared" si="70"/>
        <v>0</v>
      </c>
      <c r="S138" s="423">
        <f t="shared" si="71"/>
        <v>0</v>
      </c>
      <c r="T138" s="449">
        <f t="shared" si="72"/>
        <v>0</v>
      </c>
      <c r="U138" s="449">
        <f t="shared" si="73"/>
        <v>0</v>
      </c>
      <c r="V138" s="449">
        <f t="shared" si="74"/>
        <v>0</v>
      </c>
      <c r="W138" s="449">
        <f t="shared" si="75"/>
        <v>0</v>
      </c>
      <c r="X138" s="448"/>
      <c r="Y138" s="459">
        <f t="shared" si="83"/>
        <v>0</v>
      </c>
      <c r="Z138" s="459">
        <f t="shared" si="83"/>
        <v>0</v>
      </c>
      <c r="AA138" s="459">
        <f t="shared" si="83"/>
        <v>0</v>
      </c>
      <c r="AB138" s="459">
        <f t="shared" si="89"/>
        <v>0</v>
      </c>
      <c r="AC138" s="459">
        <f t="shared" si="89"/>
        <v>0</v>
      </c>
      <c r="AD138" s="459">
        <f t="shared" si="89"/>
        <v>0</v>
      </c>
      <c r="AE138" s="459">
        <f t="shared" si="89"/>
        <v>0</v>
      </c>
      <c r="AF138" s="459">
        <f t="shared" si="89"/>
        <v>0</v>
      </c>
      <c r="AG138" s="459">
        <f t="shared" si="89"/>
        <v>0</v>
      </c>
      <c r="AH138" s="459">
        <f t="shared" si="89"/>
        <v>0</v>
      </c>
      <c r="AI138" s="459">
        <f t="shared" si="89"/>
        <v>0</v>
      </c>
      <c r="AJ138" s="459">
        <f t="shared" si="89"/>
        <v>0</v>
      </c>
      <c r="AK138" s="459">
        <f t="shared" si="89"/>
        <v>0</v>
      </c>
      <c r="AL138" s="459">
        <f t="shared" si="89"/>
        <v>0</v>
      </c>
      <c r="AM138" s="459">
        <f t="shared" si="89"/>
        <v>0</v>
      </c>
      <c r="AN138" s="459">
        <f t="shared" si="89"/>
        <v>0</v>
      </c>
      <c r="AO138" s="459">
        <f t="shared" si="89"/>
        <v>0</v>
      </c>
      <c r="AP138" s="459">
        <f t="shared" si="89"/>
        <v>0</v>
      </c>
      <c r="AQ138" s="459">
        <f t="shared" si="89"/>
        <v>0</v>
      </c>
      <c r="AR138" s="459">
        <f t="shared" si="89"/>
        <v>0</v>
      </c>
      <c r="AS138" s="459">
        <f t="shared" si="89"/>
        <v>0</v>
      </c>
      <c r="AT138" s="459">
        <f t="shared" si="89"/>
        <v>0</v>
      </c>
      <c r="AU138" s="459">
        <f t="shared" si="89"/>
        <v>0</v>
      </c>
      <c r="AV138" s="459">
        <f t="shared" si="89"/>
        <v>0</v>
      </c>
      <c r="AW138" s="459">
        <f t="shared" si="89"/>
        <v>0</v>
      </c>
      <c r="AX138" s="459">
        <f t="shared" si="89"/>
        <v>0</v>
      </c>
      <c r="AY138" s="459">
        <f t="shared" si="89"/>
        <v>0</v>
      </c>
      <c r="AZ138" s="459">
        <f t="shared" si="89"/>
        <v>0</v>
      </c>
      <c r="BA138" s="459">
        <f t="shared" si="89"/>
        <v>0</v>
      </c>
      <c r="BB138" s="459">
        <f t="shared" si="89"/>
        <v>0</v>
      </c>
      <c r="BC138" s="459">
        <f t="shared" si="89"/>
        <v>0</v>
      </c>
      <c r="BD138" s="459">
        <f t="shared" si="89"/>
        <v>0</v>
      </c>
      <c r="BE138" s="459">
        <f t="shared" si="89"/>
        <v>0</v>
      </c>
      <c r="BF138" s="459">
        <f t="shared" si="89"/>
        <v>0</v>
      </c>
      <c r="BG138" s="459">
        <f t="shared" si="89"/>
        <v>0</v>
      </c>
      <c r="BH138" s="459">
        <f t="shared" si="89"/>
        <v>0</v>
      </c>
      <c r="BI138" s="459">
        <f t="shared" si="89"/>
        <v>0</v>
      </c>
      <c r="BJ138" s="459">
        <f t="shared" si="89"/>
        <v>0</v>
      </c>
      <c r="BK138" s="459">
        <f t="shared" si="89"/>
        <v>0</v>
      </c>
      <c r="BL138" s="459">
        <f t="shared" si="89"/>
        <v>0</v>
      </c>
      <c r="BM138" s="459">
        <f t="shared" si="89"/>
        <v>0</v>
      </c>
      <c r="BN138" s="459">
        <f t="shared" si="89"/>
        <v>0</v>
      </c>
      <c r="BO138" s="459">
        <f t="shared" si="89"/>
        <v>0</v>
      </c>
      <c r="BP138" s="459">
        <f t="shared" si="89"/>
        <v>0</v>
      </c>
      <c r="BQ138" s="459">
        <f t="shared" si="90"/>
        <v>0</v>
      </c>
      <c r="BR138" s="459">
        <f t="shared" si="90"/>
        <v>0</v>
      </c>
      <c r="BS138" s="459">
        <f t="shared" si="90"/>
        <v>0</v>
      </c>
      <c r="BT138" s="459">
        <f t="shared" si="90"/>
        <v>0</v>
      </c>
      <c r="BU138" s="459">
        <f t="shared" si="90"/>
        <v>0</v>
      </c>
      <c r="BV138" s="459">
        <f t="shared" si="90"/>
        <v>0</v>
      </c>
      <c r="BW138" s="459">
        <f t="shared" si="90"/>
        <v>0</v>
      </c>
      <c r="BX138" s="459">
        <f t="shared" si="90"/>
        <v>0</v>
      </c>
      <c r="BY138" s="459">
        <f t="shared" si="90"/>
        <v>0</v>
      </c>
      <c r="BZ138" s="459">
        <f t="shared" si="90"/>
        <v>0</v>
      </c>
      <c r="CA138" s="459">
        <f t="shared" si="90"/>
        <v>0</v>
      </c>
    </row>
    <row r="139" spans="1:79" x14ac:dyDescent="0.25">
      <c r="A139" s="438">
        <v>131</v>
      </c>
      <c r="B139" s="456">
        <f t="shared" si="91"/>
        <v>0.13100000000000001</v>
      </c>
      <c r="C139" s="456" t="str">
        <f t="shared" si="92"/>
        <v xml:space="preserve"> </v>
      </c>
      <c r="D139" s="438" t="str">
        <f t="shared" si="93"/>
        <v xml:space="preserve"> </v>
      </c>
      <c r="E139" s="457" t="str">
        <f t="shared" si="94"/>
        <v xml:space="preserve"> </v>
      </c>
      <c r="F139" s="458" t="s">
        <v>277</v>
      </c>
      <c r="G139" s="423" t="s">
        <v>276</v>
      </c>
      <c r="H139" s="423">
        <f t="shared" si="60"/>
        <v>0</v>
      </c>
      <c r="I139" s="423">
        <f t="shared" si="61"/>
        <v>0</v>
      </c>
      <c r="J139" s="423">
        <f t="shared" si="62"/>
        <v>0</v>
      </c>
      <c r="K139" s="423">
        <f t="shared" si="63"/>
        <v>0</v>
      </c>
      <c r="L139" s="423">
        <f t="shared" si="64"/>
        <v>0</v>
      </c>
      <c r="M139" s="423">
        <f t="shared" si="65"/>
        <v>0</v>
      </c>
      <c r="N139" s="423">
        <f t="shared" si="66"/>
        <v>0</v>
      </c>
      <c r="O139" s="423">
        <f t="shared" si="67"/>
        <v>0</v>
      </c>
      <c r="P139" s="423">
        <f t="shared" si="68"/>
        <v>0</v>
      </c>
      <c r="Q139" s="423">
        <f t="shared" si="69"/>
        <v>0</v>
      </c>
      <c r="R139" s="423">
        <f t="shared" si="70"/>
        <v>0</v>
      </c>
      <c r="S139" s="423">
        <f t="shared" si="71"/>
        <v>0</v>
      </c>
      <c r="T139" s="449">
        <f t="shared" si="72"/>
        <v>0</v>
      </c>
      <c r="U139" s="449">
        <f t="shared" si="73"/>
        <v>0</v>
      </c>
      <c r="V139" s="449">
        <f t="shared" si="74"/>
        <v>0</v>
      </c>
      <c r="W139" s="449">
        <f t="shared" si="75"/>
        <v>0</v>
      </c>
      <c r="X139" s="448"/>
      <c r="Y139" s="459">
        <f t="shared" si="83"/>
        <v>0</v>
      </c>
      <c r="Z139" s="459">
        <f t="shared" si="83"/>
        <v>0</v>
      </c>
      <c r="AA139" s="459">
        <f t="shared" si="83"/>
        <v>0</v>
      </c>
      <c r="AB139" s="459">
        <f t="shared" si="89"/>
        <v>0</v>
      </c>
      <c r="AC139" s="459">
        <f t="shared" si="89"/>
        <v>0</v>
      </c>
      <c r="AD139" s="459">
        <f t="shared" si="89"/>
        <v>0</v>
      </c>
      <c r="AE139" s="459">
        <f t="shared" si="89"/>
        <v>0</v>
      </c>
      <c r="AF139" s="459">
        <f t="shared" si="89"/>
        <v>0</v>
      </c>
      <c r="AG139" s="459">
        <f t="shared" si="89"/>
        <v>0</v>
      </c>
      <c r="AH139" s="459">
        <f t="shared" si="89"/>
        <v>0</v>
      </c>
      <c r="AI139" s="459">
        <f t="shared" si="89"/>
        <v>0</v>
      </c>
      <c r="AJ139" s="459">
        <f t="shared" si="89"/>
        <v>0</v>
      </c>
      <c r="AK139" s="459">
        <f t="shared" si="89"/>
        <v>0</v>
      </c>
      <c r="AL139" s="459">
        <f t="shared" si="89"/>
        <v>0</v>
      </c>
      <c r="AM139" s="459">
        <f t="shared" si="89"/>
        <v>0</v>
      </c>
      <c r="AN139" s="459">
        <f t="shared" si="89"/>
        <v>0</v>
      </c>
      <c r="AO139" s="459">
        <f t="shared" si="89"/>
        <v>0</v>
      </c>
      <c r="AP139" s="459">
        <f t="shared" si="89"/>
        <v>0</v>
      </c>
      <c r="AQ139" s="459">
        <f t="shared" si="89"/>
        <v>0</v>
      </c>
      <c r="AR139" s="459">
        <f t="shared" si="89"/>
        <v>0</v>
      </c>
      <c r="AS139" s="459">
        <f t="shared" si="89"/>
        <v>0</v>
      </c>
      <c r="AT139" s="459">
        <f t="shared" si="89"/>
        <v>0</v>
      </c>
      <c r="AU139" s="459">
        <f t="shared" si="89"/>
        <v>0</v>
      </c>
      <c r="AV139" s="459">
        <f t="shared" si="89"/>
        <v>0</v>
      </c>
      <c r="AW139" s="459">
        <f t="shared" si="89"/>
        <v>0</v>
      </c>
      <c r="AX139" s="459">
        <f t="shared" si="89"/>
        <v>0</v>
      </c>
      <c r="AY139" s="459">
        <f t="shared" si="89"/>
        <v>0</v>
      </c>
      <c r="AZ139" s="459">
        <f t="shared" si="89"/>
        <v>0</v>
      </c>
      <c r="BA139" s="459">
        <f t="shared" si="89"/>
        <v>0</v>
      </c>
      <c r="BB139" s="459">
        <f t="shared" si="89"/>
        <v>0</v>
      </c>
      <c r="BC139" s="459">
        <f t="shared" si="89"/>
        <v>0</v>
      </c>
      <c r="BD139" s="459">
        <f t="shared" si="89"/>
        <v>0</v>
      </c>
      <c r="BE139" s="459">
        <f t="shared" si="89"/>
        <v>0</v>
      </c>
      <c r="BF139" s="459">
        <f t="shared" si="89"/>
        <v>0</v>
      </c>
      <c r="BG139" s="459">
        <f t="shared" si="89"/>
        <v>0</v>
      </c>
      <c r="BH139" s="459">
        <f t="shared" si="89"/>
        <v>0</v>
      </c>
      <c r="BI139" s="459">
        <f t="shared" si="89"/>
        <v>0</v>
      </c>
      <c r="BJ139" s="459">
        <f t="shared" si="89"/>
        <v>0</v>
      </c>
      <c r="BK139" s="459">
        <f t="shared" si="89"/>
        <v>0</v>
      </c>
      <c r="BL139" s="459">
        <f t="shared" si="89"/>
        <v>0</v>
      </c>
      <c r="BM139" s="459">
        <f t="shared" si="89"/>
        <v>0</v>
      </c>
      <c r="BN139" s="459">
        <f t="shared" si="89"/>
        <v>0</v>
      </c>
      <c r="BO139" s="459">
        <f t="shared" si="89"/>
        <v>0</v>
      </c>
      <c r="BP139" s="459">
        <f t="shared" si="89"/>
        <v>0</v>
      </c>
      <c r="BQ139" s="459">
        <f t="shared" si="90"/>
        <v>0</v>
      </c>
      <c r="BR139" s="459">
        <f t="shared" si="90"/>
        <v>0</v>
      </c>
      <c r="BS139" s="459">
        <f t="shared" si="90"/>
        <v>0</v>
      </c>
      <c r="BT139" s="459">
        <f t="shared" si="90"/>
        <v>0</v>
      </c>
      <c r="BU139" s="459">
        <f t="shared" si="90"/>
        <v>0</v>
      </c>
      <c r="BV139" s="459">
        <f t="shared" si="90"/>
        <v>0</v>
      </c>
      <c r="BW139" s="459">
        <f t="shared" si="90"/>
        <v>0</v>
      </c>
      <c r="BX139" s="459">
        <f t="shared" si="90"/>
        <v>0</v>
      </c>
      <c r="BY139" s="459">
        <f t="shared" si="90"/>
        <v>0</v>
      </c>
      <c r="BZ139" s="459">
        <f t="shared" si="90"/>
        <v>0</v>
      </c>
      <c r="CA139" s="459">
        <f t="shared" si="90"/>
        <v>0</v>
      </c>
    </row>
    <row r="140" spans="1:79" x14ac:dyDescent="0.25">
      <c r="A140" s="438">
        <v>132</v>
      </c>
      <c r="B140" s="456">
        <f t="shared" si="91"/>
        <v>0.13200000000000001</v>
      </c>
      <c r="C140" s="456" t="str">
        <f t="shared" si="92"/>
        <v xml:space="preserve"> </v>
      </c>
      <c r="D140" s="438" t="str">
        <f t="shared" si="93"/>
        <v xml:space="preserve"> </v>
      </c>
      <c r="E140" s="457" t="str">
        <f t="shared" si="94"/>
        <v xml:space="preserve"> </v>
      </c>
      <c r="F140" s="458" t="s">
        <v>556</v>
      </c>
      <c r="G140" s="423" t="s">
        <v>557</v>
      </c>
      <c r="H140" s="423">
        <f t="shared" si="60"/>
        <v>0</v>
      </c>
      <c r="I140" s="423">
        <f t="shared" si="61"/>
        <v>0</v>
      </c>
      <c r="J140" s="423">
        <f t="shared" si="62"/>
        <v>0</v>
      </c>
      <c r="K140" s="423">
        <f t="shared" si="63"/>
        <v>0</v>
      </c>
      <c r="L140" s="423">
        <f t="shared" si="64"/>
        <v>0</v>
      </c>
      <c r="M140" s="423">
        <f t="shared" si="65"/>
        <v>0</v>
      </c>
      <c r="N140" s="423">
        <f t="shared" si="66"/>
        <v>0</v>
      </c>
      <c r="O140" s="423">
        <f t="shared" si="67"/>
        <v>0</v>
      </c>
      <c r="P140" s="423">
        <f t="shared" si="68"/>
        <v>0</v>
      </c>
      <c r="Q140" s="423">
        <f t="shared" si="69"/>
        <v>0</v>
      </c>
      <c r="R140" s="423">
        <f t="shared" si="70"/>
        <v>0</v>
      </c>
      <c r="S140" s="423">
        <f t="shared" si="71"/>
        <v>0</v>
      </c>
      <c r="T140" s="449">
        <f t="shared" si="72"/>
        <v>0</v>
      </c>
      <c r="U140" s="449">
        <f t="shared" si="73"/>
        <v>0</v>
      </c>
      <c r="V140" s="449">
        <f t="shared" si="74"/>
        <v>0</v>
      </c>
      <c r="W140" s="449">
        <f t="shared" si="75"/>
        <v>0</v>
      </c>
      <c r="X140" s="448"/>
      <c r="Y140" s="459">
        <f t="shared" si="83"/>
        <v>0</v>
      </c>
      <c r="Z140" s="459">
        <f t="shared" si="83"/>
        <v>0</v>
      </c>
      <c r="AA140" s="459">
        <f t="shared" si="83"/>
        <v>0</v>
      </c>
      <c r="AB140" s="459">
        <f t="shared" si="89"/>
        <v>0</v>
      </c>
      <c r="AC140" s="459">
        <f t="shared" si="89"/>
        <v>0</v>
      </c>
      <c r="AD140" s="459">
        <f t="shared" si="89"/>
        <v>0</v>
      </c>
      <c r="AE140" s="459">
        <f t="shared" si="89"/>
        <v>0</v>
      </c>
      <c r="AF140" s="459">
        <f t="shared" si="89"/>
        <v>0</v>
      </c>
      <c r="AG140" s="459">
        <f t="shared" si="89"/>
        <v>0</v>
      </c>
      <c r="AH140" s="459">
        <f t="shared" si="89"/>
        <v>0</v>
      </c>
      <c r="AI140" s="459">
        <f t="shared" si="89"/>
        <v>0</v>
      </c>
      <c r="AJ140" s="459">
        <f t="shared" si="89"/>
        <v>0</v>
      </c>
      <c r="AK140" s="459">
        <f t="shared" si="89"/>
        <v>0</v>
      </c>
      <c r="AL140" s="459">
        <f t="shared" si="89"/>
        <v>0</v>
      </c>
      <c r="AM140" s="459">
        <f t="shared" si="89"/>
        <v>0</v>
      </c>
      <c r="AN140" s="459">
        <f t="shared" si="89"/>
        <v>0</v>
      </c>
      <c r="AO140" s="459">
        <f t="shared" si="89"/>
        <v>0</v>
      </c>
      <c r="AP140" s="459">
        <f t="shared" si="89"/>
        <v>0</v>
      </c>
      <c r="AQ140" s="459">
        <f t="shared" si="89"/>
        <v>0</v>
      </c>
      <c r="AR140" s="459">
        <f t="shared" si="89"/>
        <v>0</v>
      </c>
      <c r="AS140" s="459">
        <f t="shared" si="89"/>
        <v>0</v>
      </c>
      <c r="AT140" s="459">
        <f t="shared" si="89"/>
        <v>0</v>
      </c>
      <c r="AU140" s="459">
        <f t="shared" si="89"/>
        <v>0</v>
      </c>
      <c r="AV140" s="459">
        <f t="shared" si="89"/>
        <v>0</v>
      </c>
      <c r="AW140" s="459">
        <f t="shared" si="89"/>
        <v>0</v>
      </c>
      <c r="AX140" s="459">
        <f t="shared" si="89"/>
        <v>0</v>
      </c>
      <c r="AY140" s="459">
        <f t="shared" si="89"/>
        <v>0</v>
      </c>
      <c r="AZ140" s="459">
        <f t="shared" si="89"/>
        <v>0</v>
      </c>
      <c r="BA140" s="459">
        <f t="shared" si="89"/>
        <v>0</v>
      </c>
      <c r="BB140" s="459">
        <f t="shared" si="89"/>
        <v>0</v>
      </c>
      <c r="BC140" s="459">
        <f t="shared" si="89"/>
        <v>0</v>
      </c>
      <c r="BD140" s="459">
        <f t="shared" si="89"/>
        <v>0</v>
      </c>
      <c r="BE140" s="459">
        <f t="shared" si="89"/>
        <v>0</v>
      </c>
      <c r="BF140" s="459">
        <f t="shared" si="89"/>
        <v>0</v>
      </c>
      <c r="BG140" s="459">
        <f t="shared" si="89"/>
        <v>0</v>
      </c>
      <c r="BH140" s="459">
        <f t="shared" si="89"/>
        <v>0</v>
      </c>
      <c r="BI140" s="459">
        <f t="shared" si="89"/>
        <v>0</v>
      </c>
      <c r="BJ140" s="459">
        <f t="shared" si="89"/>
        <v>0</v>
      </c>
      <c r="BK140" s="459">
        <f t="shared" si="89"/>
        <v>0</v>
      </c>
      <c r="BL140" s="459">
        <f t="shared" ref="AB140:BP147" si="95">COUNTIF(BL$2:BL$6,$G140)</f>
        <v>0</v>
      </c>
      <c r="BM140" s="459">
        <f t="shared" si="95"/>
        <v>0</v>
      </c>
      <c r="BN140" s="459">
        <f t="shared" si="95"/>
        <v>0</v>
      </c>
      <c r="BO140" s="459">
        <f t="shared" si="95"/>
        <v>0</v>
      </c>
      <c r="BP140" s="459">
        <f t="shared" si="95"/>
        <v>0</v>
      </c>
      <c r="BQ140" s="459">
        <f t="shared" si="90"/>
        <v>0</v>
      </c>
      <c r="BR140" s="459">
        <f t="shared" si="90"/>
        <v>0</v>
      </c>
      <c r="BS140" s="459">
        <f t="shared" si="90"/>
        <v>0</v>
      </c>
      <c r="BT140" s="459">
        <f t="shared" si="90"/>
        <v>0</v>
      </c>
      <c r="BU140" s="459">
        <f t="shared" si="90"/>
        <v>0</v>
      </c>
      <c r="BV140" s="459">
        <f t="shared" si="90"/>
        <v>0</v>
      </c>
      <c r="BW140" s="459">
        <f t="shared" si="90"/>
        <v>0</v>
      </c>
      <c r="BX140" s="459">
        <f t="shared" si="90"/>
        <v>0</v>
      </c>
      <c r="BY140" s="459">
        <f t="shared" si="90"/>
        <v>0</v>
      </c>
      <c r="BZ140" s="459">
        <f t="shared" si="90"/>
        <v>0</v>
      </c>
      <c r="CA140" s="459">
        <f t="shared" si="90"/>
        <v>0</v>
      </c>
    </row>
    <row r="141" spans="1:79" x14ac:dyDescent="0.25">
      <c r="A141" s="438">
        <v>133</v>
      </c>
      <c r="B141" s="456">
        <f t="shared" si="91"/>
        <v>0.13300000000000001</v>
      </c>
      <c r="C141" s="456" t="str">
        <f t="shared" si="92"/>
        <v xml:space="preserve"> </v>
      </c>
      <c r="D141" s="438" t="str">
        <f t="shared" si="93"/>
        <v xml:space="preserve"> </v>
      </c>
      <c r="E141" s="457" t="str">
        <f t="shared" si="94"/>
        <v xml:space="preserve"> </v>
      </c>
      <c r="F141" s="458" t="s">
        <v>242</v>
      </c>
      <c r="G141" s="423" t="s">
        <v>56</v>
      </c>
      <c r="H141" s="423">
        <f t="shared" si="60"/>
        <v>0</v>
      </c>
      <c r="I141" s="423">
        <f t="shared" si="61"/>
        <v>0</v>
      </c>
      <c r="J141" s="423">
        <f t="shared" si="62"/>
        <v>0</v>
      </c>
      <c r="K141" s="423">
        <f t="shared" si="63"/>
        <v>0</v>
      </c>
      <c r="L141" s="423">
        <f t="shared" si="64"/>
        <v>0</v>
      </c>
      <c r="M141" s="423">
        <f t="shared" si="65"/>
        <v>0</v>
      </c>
      <c r="N141" s="423">
        <f t="shared" si="66"/>
        <v>0</v>
      </c>
      <c r="O141" s="423">
        <f t="shared" si="67"/>
        <v>0</v>
      </c>
      <c r="P141" s="423">
        <f t="shared" si="68"/>
        <v>0</v>
      </c>
      <c r="Q141" s="423">
        <f t="shared" si="69"/>
        <v>0</v>
      </c>
      <c r="R141" s="423">
        <f t="shared" si="70"/>
        <v>0</v>
      </c>
      <c r="S141" s="423">
        <f t="shared" si="71"/>
        <v>0</v>
      </c>
      <c r="T141" s="449">
        <f t="shared" si="72"/>
        <v>0</v>
      </c>
      <c r="U141" s="449">
        <f t="shared" si="73"/>
        <v>0</v>
      </c>
      <c r="V141" s="449">
        <f t="shared" si="74"/>
        <v>0</v>
      </c>
      <c r="W141" s="449">
        <f t="shared" si="75"/>
        <v>0</v>
      </c>
      <c r="X141" s="448"/>
      <c r="Y141" s="459">
        <f t="shared" si="83"/>
        <v>0</v>
      </c>
      <c r="Z141" s="459">
        <f t="shared" si="83"/>
        <v>0</v>
      </c>
      <c r="AA141" s="459">
        <f t="shared" si="83"/>
        <v>0</v>
      </c>
      <c r="AB141" s="459">
        <f t="shared" si="95"/>
        <v>0</v>
      </c>
      <c r="AC141" s="459">
        <f t="shared" si="95"/>
        <v>0</v>
      </c>
      <c r="AD141" s="459">
        <f t="shared" si="95"/>
        <v>0</v>
      </c>
      <c r="AE141" s="459">
        <f t="shared" si="95"/>
        <v>0</v>
      </c>
      <c r="AF141" s="459">
        <f t="shared" si="95"/>
        <v>0</v>
      </c>
      <c r="AG141" s="459">
        <f t="shared" si="95"/>
        <v>0</v>
      </c>
      <c r="AH141" s="459">
        <f t="shared" si="95"/>
        <v>0</v>
      </c>
      <c r="AI141" s="459">
        <f t="shared" si="95"/>
        <v>0</v>
      </c>
      <c r="AJ141" s="459">
        <f t="shared" si="95"/>
        <v>0</v>
      </c>
      <c r="AK141" s="459">
        <f t="shared" si="95"/>
        <v>0</v>
      </c>
      <c r="AL141" s="459">
        <f t="shared" si="95"/>
        <v>0</v>
      </c>
      <c r="AM141" s="459">
        <f t="shared" si="95"/>
        <v>0</v>
      </c>
      <c r="AN141" s="459">
        <f t="shared" si="95"/>
        <v>0</v>
      </c>
      <c r="AO141" s="459">
        <f t="shared" si="95"/>
        <v>0</v>
      </c>
      <c r="AP141" s="459">
        <f t="shared" si="95"/>
        <v>0</v>
      </c>
      <c r="AQ141" s="459">
        <f t="shared" si="95"/>
        <v>0</v>
      </c>
      <c r="AR141" s="459">
        <f t="shared" si="95"/>
        <v>0</v>
      </c>
      <c r="AS141" s="459">
        <f t="shared" si="95"/>
        <v>0</v>
      </c>
      <c r="AT141" s="459">
        <f t="shared" si="95"/>
        <v>0</v>
      </c>
      <c r="AU141" s="459">
        <f t="shared" si="95"/>
        <v>0</v>
      </c>
      <c r="AV141" s="459">
        <f t="shared" si="95"/>
        <v>0</v>
      </c>
      <c r="AW141" s="459">
        <f t="shared" si="95"/>
        <v>0</v>
      </c>
      <c r="AX141" s="459">
        <f t="shared" si="95"/>
        <v>0</v>
      </c>
      <c r="AY141" s="459">
        <f t="shared" si="95"/>
        <v>0</v>
      </c>
      <c r="AZ141" s="459">
        <f t="shared" si="95"/>
        <v>0</v>
      </c>
      <c r="BA141" s="459">
        <f t="shared" si="95"/>
        <v>0</v>
      </c>
      <c r="BB141" s="459">
        <f t="shared" si="95"/>
        <v>0</v>
      </c>
      <c r="BC141" s="459">
        <f t="shared" si="95"/>
        <v>0</v>
      </c>
      <c r="BD141" s="459">
        <f t="shared" si="95"/>
        <v>0</v>
      </c>
      <c r="BE141" s="459">
        <f t="shared" si="95"/>
        <v>0</v>
      </c>
      <c r="BF141" s="459">
        <f t="shared" si="95"/>
        <v>0</v>
      </c>
      <c r="BG141" s="459">
        <f t="shared" si="95"/>
        <v>0</v>
      </c>
      <c r="BH141" s="459">
        <f t="shared" si="95"/>
        <v>0</v>
      </c>
      <c r="BI141" s="459">
        <f t="shared" si="95"/>
        <v>0</v>
      </c>
      <c r="BJ141" s="459">
        <f t="shared" si="95"/>
        <v>0</v>
      </c>
      <c r="BK141" s="459">
        <f t="shared" si="95"/>
        <v>0</v>
      </c>
      <c r="BL141" s="459">
        <f t="shared" si="95"/>
        <v>0</v>
      </c>
      <c r="BM141" s="459">
        <f t="shared" si="95"/>
        <v>0</v>
      </c>
      <c r="BN141" s="459">
        <f t="shared" si="95"/>
        <v>0</v>
      </c>
      <c r="BO141" s="459">
        <f t="shared" si="95"/>
        <v>0</v>
      </c>
      <c r="BP141" s="459">
        <f t="shared" si="95"/>
        <v>0</v>
      </c>
      <c r="BQ141" s="459">
        <f t="shared" si="90"/>
        <v>0</v>
      </c>
      <c r="BR141" s="459">
        <f t="shared" si="90"/>
        <v>0</v>
      </c>
      <c r="BS141" s="459">
        <f t="shared" si="90"/>
        <v>0</v>
      </c>
      <c r="BT141" s="459">
        <f t="shared" si="90"/>
        <v>0</v>
      </c>
      <c r="BU141" s="459">
        <f t="shared" si="90"/>
        <v>0</v>
      </c>
      <c r="BV141" s="459">
        <f t="shared" si="90"/>
        <v>0</v>
      </c>
      <c r="BW141" s="459">
        <f t="shared" si="90"/>
        <v>0</v>
      </c>
      <c r="BX141" s="459">
        <f t="shared" si="90"/>
        <v>0</v>
      </c>
      <c r="BY141" s="459">
        <f t="shared" si="90"/>
        <v>0</v>
      </c>
      <c r="BZ141" s="459">
        <f t="shared" si="90"/>
        <v>0</v>
      </c>
      <c r="CA141" s="459">
        <f t="shared" si="90"/>
        <v>0</v>
      </c>
    </row>
    <row r="142" spans="1:79" x14ac:dyDescent="0.25">
      <c r="A142" s="438">
        <v>134</v>
      </c>
      <c r="B142" s="456">
        <f t="shared" si="91"/>
        <v>0.13400000000000001</v>
      </c>
      <c r="C142" s="456" t="str">
        <f t="shared" si="92"/>
        <v xml:space="preserve"> </v>
      </c>
      <c r="D142" s="438" t="str">
        <f t="shared" si="93"/>
        <v xml:space="preserve"> </v>
      </c>
      <c r="E142" s="457" t="str">
        <f t="shared" si="94"/>
        <v xml:space="preserve"> </v>
      </c>
      <c r="F142" s="458" t="s">
        <v>263</v>
      </c>
      <c r="G142" s="423" t="s">
        <v>262</v>
      </c>
      <c r="H142" s="423">
        <f t="shared" ref="H142:H148" si="96">I142+J142</f>
        <v>0</v>
      </c>
      <c r="I142" s="423">
        <f t="shared" ref="I142:I148" si="97">Y142+AB142+AE142+AH142+AK142+AN142+AQ142+AT142+AW142</f>
        <v>0</v>
      </c>
      <c r="J142" s="423">
        <f t="shared" ref="J142:J148" si="98">BA142+BD142+BG142+BJ142+BM142+BP142+BS142+BV142+BY142</f>
        <v>0</v>
      </c>
      <c r="K142" s="423">
        <f t="shared" ref="K142:K148" si="99">L142+M142</f>
        <v>0</v>
      </c>
      <c r="L142" s="423">
        <f t="shared" ref="L142:L148" si="100">Z142+AC142+AF142+AI142+AL142+AO142+AR142+AU142+AX142</f>
        <v>0</v>
      </c>
      <c r="M142" s="423">
        <f t="shared" ref="M142:M148" si="101">BB142+BE142+BH142+BK142+BN142+BQ142+BT142+BW142+BZ142</f>
        <v>0</v>
      </c>
      <c r="N142" s="423">
        <f t="shared" ref="N142:N148" si="102">O142+P142</f>
        <v>0</v>
      </c>
      <c r="O142" s="423">
        <f t="shared" ref="O142:O148" si="103">AA142+AD142+AG142+AJ142+AM142+AP142+AS142+AV142+AY142</f>
        <v>0</v>
      </c>
      <c r="P142" s="423">
        <f t="shared" ref="P142:P148" si="104">BC142+BF142+BI142+BL142+BO142+BR142+BU142+BX142+CA142</f>
        <v>0</v>
      </c>
      <c r="Q142" s="423">
        <f t="shared" ref="Q142:Q148" si="105">H142+K142+N142</f>
        <v>0</v>
      </c>
      <c r="R142" s="423">
        <f t="shared" ref="R142:R148" si="106">I142+L142+O142</f>
        <v>0</v>
      </c>
      <c r="S142" s="423">
        <f t="shared" ref="S142:S148" si="107">J142+M142+P142</f>
        <v>0</v>
      </c>
      <c r="T142" s="449">
        <f t="shared" ref="T142:T148" si="108">H142*100</f>
        <v>0</v>
      </c>
      <c r="U142" s="449">
        <f t="shared" ref="U142:U148" si="109">K142*10</f>
        <v>0</v>
      </c>
      <c r="V142" s="449">
        <f t="shared" ref="V142:V148" si="110">N142</f>
        <v>0</v>
      </c>
      <c r="W142" s="449">
        <f t="shared" ref="W142:W148" si="111">SUM(T142:V142)</f>
        <v>0</v>
      </c>
      <c r="X142" s="448"/>
      <c r="Y142" s="459">
        <f t="shared" si="83"/>
        <v>0</v>
      </c>
      <c r="Z142" s="459">
        <f t="shared" si="83"/>
        <v>0</v>
      </c>
      <c r="AA142" s="459">
        <f t="shared" si="83"/>
        <v>0</v>
      </c>
      <c r="AB142" s="459">
        <f t="shared" si="95"/>
        <v>0</v>
      </c>
      <c r="AC142" s="459">
        <f t="shared" si="95"/>
        <v>0</v>
      </c>
      <c r="AD142" s="459">
        <f t="shared" si="95"/>
        <v>0</v>
      </c>
      <c r="AE142" s="459">
        <f t="shared" si="95"/>
        <v>0</v>
      </c>
      <c r="AF142" s="459">
        <f t="shared" si="95"/>
        <v>0</v>
      </c>
      <c r="AG142" s="459">
        <f t="shared" si="95"/>
        <v>0</v>
      </c>
      <c r="AH142" s="459">
        <f t="shared" si="95"/>
        <v>0</v>
      </c>
      <c r="AI142" s="459">
        <f t="shared" si="95"/>
        <v>0</v>
      </c>
      <c r="AJ142" s="459">
        <f t="shared" si="95"/>
        <v>0</v>
      </c>
      <c r="AK142" s="459">
        <f t="shared" si="95"/>
        <v>0</v>
      </c>
      <c r="AL142" s="459">
        <f t="shared" si="95"/>
        <v>0</v>
      </c>
      <c r="AM142" s="459">
        <f t="shared" si="95"/>
        <v>0</v>
      </c>
      <c r="AN142" s="459">
        <f t="shared" si="95"/>
        <v>0</v>
      </c>
      <c r="AO142" s="459">
        <f t="shared" si="95"/>
        <v>0</v>
      </c>
      <c r="AP142" s="459">
        <f t="shared" si="95"/>
        <v>0</v>
      </c>
      <c r="AQ142" s="459">
        <f t="shared" si="95"/>
        <v>0</v>
      </c>
      <c r="AR142" s="459">
        <f t="shared" si="95"/>
        <v>0</v>
      </c>
      <c r="AS142" s="459">
        <f t="shared" si="95"/>
        <v>0</v>
      </c>
      <c r="AT142" s="459">
        <f t="shared" si="95"/>
        <v>0</v>
      </c>
      <c r="AU142" s="459">
        <f t="shared" si="95"/>
        <v>0</v>
      </c>
      <c r="AV142" s="459">
        <f t="shared" si="95"/>
        <v>0</v>
      </c>
      <c r="AW142" s="459">
        <f t="shared" si="95"/>
        <v>0</v>
      </c>
      <c r="AX142" s="459">
        <f t="shared" si="95"/>
        <v>0</v>
      </c>
      <c r="AY142" s="459">
        <f t="shared" si="95"/>
        <v>0</v>
      </c>
      <c r="AZ142" s="459">
        <f t="shared" si="95"/>
        <v>0</v>
      </c>
      <c r="BA142" s="459">
        <f t="shared" si="95"/>
        <v>0</v>
      </c>
      <c r="BB142" s="459">
        <f t="shared" si="95"/>
        <v>0</v>
      </c>
      <c r="BC142" s="459">
        <f t="shared" si="95"/>
        <v>0</v>
      </c>
      <c r="BD142" s="459">
        <f t="shared" si="95"/>
        <v>0</v>
      </c>
      <c r="BE142" s="459">
        <f t="shared" si="95"/>
        <v>0</v>
      </c>
      <c r="BF142" s="459">
        <f t="shared" si="95"/>
        <v>0</v>
      </c>
      <c r="BG142" s="459">
        <f t="shared" si="95"/>
        <v>0</v>
      </c>
      <c r="BH142" s="459">
        <f t="shared" si="95"/>
        <v>0</v>
      </c>
      <c r="BI142" s="459">
        <f t="shared" si="95"/>
        <v>0</v>
      </c>
      <c r="BJ142" s="459">
        <f t="shared" si="95"/>
        <v>0</v>
      </c>
      <c r="BK142" s="459">
        <f t="shared" si="95"/>
        <v>0</v>
      </c>
      <c r="BL142" s="459">
        <f t="shared" si="95"/>
        <v>0</v>
      </c>
      <c r="BM142" s="459">
        <f t="shared" si="95"/>
        <v>0</v>
      </c>
      <c r="BN142" s="459">
        <f t="shared" si="95"/>
        <v>0</v>
      </c>
      <c r="BO142" s="459">
        <f t="shared" si="95"/>
        <v>0</v>
      </c>
      <c r="BP142" s="459">
        <f t="shared" si="95"/>
        <v>0</v>
      </c>
      <c r="BQ142" s="459">
        <f t="shared" si="90"/>
        <v>0</v>
      </c>
      <c r="BR142" s="459">
        <f t="shared" si="90"/>
        <v>0</v>
      </c>
      <c r="BS142" s="459">
        <f t="shared" si="90"/>
        <v>0</v>
      </c>
      <c r="BT142" s="459">
        <f t="shared" si="90"/>
        <v>0</v>
      </c>
      <c r="BU142" s="459">
        <f t="shared" si="90"/>
        <v>0</v>
      </c>
      <c r="BV142" s="459">
        <f t="shared" si="90"/>
        <v>0</v>
      </c>
      <c r="BW142" s="459">
        <f t="shared" si="90"/>
        <v>0</v>
      </c>
      <c r="BX142" s="459">
        <f t="shared" si="90"/>
        <v>0</v>
      </c>
      <c r="BY142" s="459">
        <f t="shared" si="90"/>
        <v>0</v>
      </c>
      <c r="BZ142" s="459">
        <f t="shared" si="90"/>
        <v>0</v>
      </c>
      <c r="CA142" s="459">
        <f t="shared" si="90"/>
        <v>0</v>
      </c>
    </row>
    <row r="143" spans="1:79" x14ac:dyDescent="0.25">
      <c r="A143" s="438">
        <v>135</v>
      </c>
      <c r="B143" s="456">
        <f t="shared" si="91"/>
        <v>0.13500000000000001</v>
      </c>
      <c r="C143" s="456" t="str">
        <f t="shared" si="92"/>
        <v xml:space="preserve"> </v>
      </c>
      <c r="D143" s="438" t="str">
        <f t="shared" si="93"/>
        <v xml:space="preserve"> </v>
      </c>
      <c r="E143" s="457" t="str">
        <f t="shared" si="94"/>
        <v xml:space="preserve"> </v>
      </c>
      <c r="F143" s="458" t="s">
        <v>337</v>
      </c>
      <c r="G143" s="423" t="s">
        <v>336</v>
      </c>
      <c r="H143" s="423">
        <f t="shared" si="96"/>
        <v>0</v>
      </c>
      <c r="I143" s="423">
        <f t="shared" si="97"/>
        <v>0</v>
      </c>
      <c r="J143" s="423">
        <f t="shared" si="98"/>
        <v>0</v>
      </c>
      <c r="K143" s="423">
        <f t="shared" si="99"/>
        <v>0</v>
      </c>
      <c r="L143" s="423">
        <f t="shared" si="100"/>
        <v>0</v>
      </c>
      <c r="M143" s="423">
        <f t="shared" si="101"/>
        <v>0</v>
      </c>
      <c r="N143" s="423">
        <f t="shared" si="102"/>
        <v>0</v>
      </c>
      <c r="O143" s="423">
        <f t="shared" si="103"/>
        <v>0</v>
      </c>
      <c r="P143" s="423">
        <f t="shared" si="104"/>
        <v>0</v>
      </c>
      <c r="Q143" s="423">
        <f t="shared" si="105"/>
        <v>0</v>
      </c>
      <c r="R143" s="423">
        <f t="shared" si="106"/>
        <v>0</v>
      </c>
      <c r="S143" s="423">
        <f t="shared" si="107"/>
        <v>0</v>
      </c>
      <c r="T143" s="449">
        <f t="shared" si="108"/>
        <v>0</v>
      </c>
      <c r="U143" s="449">
        <f t="shared" si="109"/>
        <v>0</v>
      </c>
      <c r="V143" s="449">
        <f t="shared" si="110"/>
        <v>0</v>
      </c>
      <c r="W143" s="449">
        <f t="shared" si="111"/>
        <v>0</v>
      </c>
      <c r="X143" s="448"/>
      <c r="Y143" s="459">
        <f t="shared" si="83"/>
        <v>0</v>
      </c>
      <c r="Z143" s="459">
        <f t="shared" si="83"/>
        <v>0</v>
      </c>
      <c r="AA143" s="459">
        <f t="shared" si="83"/>
        <v>0</v>
      </c>
      <c r="AB143" s="459">
        <f t="shared" si="95"/>
        <v>0</v>
      </c>
      <c r="AC143" s="459">
        <f t="shared" si="95"/>
        <v>0</v>
      </c>
      <c r="AD143" s="459">
        <f t="shared" si="95"/>
        <v>0</v>
      </c>
      <c r="AE143" s="459">
        <f t="shared" si="95"/>
        <v>0</v>
      </c>
      <c r="AF143" s="459">
        <f t="shared" si="95"/>
        <v>0</v>
      </c>
      <c r="AG143" s="459">
        <f t="shared" si="95"/>
        <v>0</v>
      </c>
      <c r="AH143" s="459">
        <f t="shared" si="95"/>
        <v>0</v>
      </c>
      <c r="AI143" s="459">
        <f t="shared" si="95"/>
        <v>0</v>
      </c>
      <c r="AJ143" s="459">
        <f t="shared" si="95"/>
        <v>0</v>
      </c>
      <c r="AK143" s="459">
        <f t="shared" si="95"/>
        <v>0</v>
      </c>
      <c r="AL143" s="459">
        <f t="shared" si="95"/>
        <v>0</v>
      </c>
      <c r="AM143" s="459">
        <f t="shared" si="95"/>
        <v>0</v>
      </c>
      <c r="AN143" s="459">
        <f t="shared" si="95"/>
        <v>0</v>
      </c>
      <c r="AO143" s="459">
        <f t="shared" si="95"/>
        <v>0</v>
      </c>
      <c r="AP143" s="459">
        <f t="shared" si="95"/>
        <v>0</v>
      </c>
      <c r="AQ143" s="459">
        <f t="shared" si="95"/>
        <v>0</v>
      </c>
      <c r="AR143" s="459">
        <f t="shared" si="95"/>
        <v>0</v>
      </c>
      <c r="AS143" s="459">
        <f t="shared" si="95"/>
        <v>0</v>
      </c>
      <c r="AT143" s="459">
        <f t="shared" si="95"/>
        <v>0</v>
      </c>
      <c r="AU143" s="459">
        <f t="shared" si="95"/>
        <v>0</v>
      </c>
      <c r="AV143" s="459">
        <f t="shared" si="95"/>
        <v>0</v>
      </c>
      <c r="AW143" s="459">
        <f t="shared" si="95"/>
        <v>0</v>
      </c>
      <c r="AX143" s="459">
        <f t="shared" si="95"/>
        <v>0</v>
      </c>
      <c r="AY143" s="459">
        <f t="shared" si="95"/>
        <v>0</v>
      </c>
      <c r="AZ143" s="459">
        <f t="shared" si="95"/>
        <v>0</v>
      </c>
      <c r="BA143" s="459">
        <f t="shared" si="95"/>
        <v>0</v>
      </c>
      <c r="BB143" s="459">
        <f t="shared" si="95"/>
        <v>0</v>
      </c>
      <c r="BC143" s="459">
        <f t="shared" si="95"/>
        <v>0</v>
      </c>
      <c r="BD143" s="459">
        <f t="shared" si="95"/>
        <v>0</v>
      </c>
      <c r="BE143" s="459">
        <f t="shared" si="95"/>
        <v>0</v>
      </c>
      <c r="BF143" s="459">
        <f t="shared" si="95"/>
        <v>0</v>
      </c>
      <c r="BG143" s="459">
        <f t="shared" si="95"/>
        <v>0</v>
      </c>
      <c r="BH143" s="459">
        <f t="shared" si="95"/>
        <v>0</v>
      </c>
      <c r="BI143" s="459">
        <f t="shared" si="95"/>
        <v>0</v>
      </c>
      <c r="BJ143" s="459">
        <f t="shared" si="95"/>
        <v>0</v>
      </c>
      <c r="BK143" s="459">
        <f t="shared" si="95"/>
        <v>0</v>
      </c>
      <c r="BL143" s="459">
        <f t="shared" si="95"/>
        <v>0</v>
      </c>
      <c r="BM143" s="459">
        <f t="shared" si="95"/>
        <v>0</v>
      </c>
      <c r="BN143" s="459">
        <f t="shared" si="95"/>
        <v>0</v>
      </c>
      <c r="BO143" s="459">
        <f t="shared" si="95"/>
        <v>0</v>
      </c>
      <c r="BP143" s="459">
        <f t="shared" si="95"/>
        <v>0</v>
      </c>
      <c r="BQ143" s="459">
        <f t="shared" si="90"/>
        <v>0</v>
      </c>
      <c r="BR143" s="459">
        <f t="shared" si="90"/>
        <v>0</v>
      </c>
      <c r="BS143" s="459">
        <f t="shared" si="90"/>
        <v>0</v>
      </c>
      <c r="BT143" s="459">
        <f t="shared" si="90"/>
        <v>0</v>
      </c>
      <c r="BU143" s="459">
        <f t="shared" si="90"/>
        <v>0</v>
      </c>
      <c r="BV143" s="459">
        <f t="shared" si="90"/>
        <v>0</v>
      </c>
      <c r="BW143" s="459">
        <f t="shared" si="90"/>
        <v>0</v>
      </c>
      <c r="BX143" s="459">
        <f t="shared" si="90"/>
        <v>0</v>
      </c>
      <c r="BY143" s="459">
        <f t="shared" si="90"/>
        <v>0</v>
      </c>
      <c r="BZ143" s="459">
        <f t="shared" si="90"/>
        <v>0</v>
      </c>
      <c r="CA143" s="459">
        <f t="shared" si="90"/>
        <v>0</v>
      </c>
    </row>
    <row r="144" spans="1:79" x14ac:dyDescent="0.25">
      <c r="A144" s="438">
        <v>136</v>
      </c>
      <c r="B144" s="456">
        <f t="shared" si="91"/>
        <v>0.13600000000000001</v>
      </c>
      <c r="C144" s="456" t="str">
        <f t="shared" si="92"/>
        <v xml:space="preserve"> </v>
      </c>
      <c r="D144" s="438" t="str">
        <f t="shared" si="93"/>
        <v xml:space="preserve"> </v>
      </c>
      <c r="E144" s="457" t="str">
        <f t="shared" si="94"/>
        <v xml:space="preserve"> </v>
      </c>
      <c r="F144" s="458" t="s">
        <v>295</v>
      </c>
      <c r="G144" s="423" t="s">
        <v>294</v>
      </c>
      <c r="H144" s="423">
        <f t="shared" si="96"/>
        <v>0</v>
      </c>
      <c r="I144" s="423">
        <f t="shared" si="97"/>
        <v>0</v>
      </c>
      <c r="J144" s="423">
        <f t="shared" si="98"/>
        <v>0</v>
      </c>
      <c r="K144" s="423">
        <f t="shared" si="99"/>
        <v>0</v>
      </c>
      <c r="L144" s="423">
        <f t="shared" si="100"/>
        <v>0</v>
      </c>
      <c r="M144" s="423">
        <f t="shared" si="101"/>
        <v>0</v>
      </c>
      <c r="N144" s="423">
        <f t="shared" si="102"/>
        <v>0</v>
      </c>
      <c r="O144" s="423">
        <f t="shared" si="103"/>
        <v>0</v>
      </c>
      <c r="P144" s="423">
        <f t="shared" si="104"/>
        <v>0</v>
      </c>
      <c r="Q144" s="423">
        <f t="shared" si="105"/>
        <v>0</v>
      </c>
      <c r="R144" s="423">
        <f t="shared" si="106"/>
        <v>0</v>
      </c>
      <c r="S144" s="423">
        <f t="shared" si="107"/>
        <v>0</v>
      </c>
      <c r="T144" s="449">
        <f t="shared" si="108"/>
        <v>0</v>
      </c>
      <c r="U144" s="449">
        <f t="shared" si="109"/>
        <v>0</v>
      </c>
      <c r="V144" s="449">
        <f t="shared" si="110"/>
        <v>0</v>
      </c>
      <c r="W144" s="449">
        <f t="shared" si="111"/>
        <v>0</v>
      </c>
      <c r="X144" s="448"/>
      <c r="Y144" s="459">
        <f t="shared" si="83"/>
        <v>0</v>
      </c>
      <c r="Z144" s="459">
        <f t="shared" si="83"/>
        <v>0</v>
      </c>
      <c r="AA144" s="459">
        <f t="shared" si="83"/>
        <v>0</v>
      </c>
      <c r="AB144" s="459">
        <f t="shared" si="95"/>
        <v>0</v>
      </c>
      <c r="AC144" s="459">
        <f t="shared" si="95"/>
        <v>0</v>
      </c>
      <c r="AD144" s="459">
        <f t="shared" si="95"/>
        <v>0</v>
      </c>
      <c r="AE144" s="459">
        <f t="shared" si="95"/>
        <v>0</v>
      </c>
      <c r="AF144" s="459">
        <f t="shared" si="95"/>
        <v>0</v>
      </c>
      <c r="AG144" s="459">
        <f t="shared" si="95"/>
        <v>0</v>
      </c>
      <c r="AH144" s="459">
        <f t="shared" si="95"/>
        <v>0</v>
      </c>
      <c r="AI144" s="459">
        <f t="shared" si="95"/>
        <v>0</v>
      </c>
      <c r="AJ144" s="459">
        <f t="shared" si="95"/>
        <v>0</v>
      </c>
      <c r="AK144" s="459">
        <f t="shared" si="95"/>
        <v>0</v>
      </c>
      <c r="AL144" s="459">
        <f t="shared" si="95"/>
        <v>0</v>
      </c>
      <c r="AM144" s="459">
        <f t="shared" si="95"/>
        <v>0</v>
      </c>
      <c r="AN144" s="459">
        <f t="shared" si="95"/>
        <v>0</v>
      </c>
      <c r="AO144" s="459">
        <f t="shared" si="95"/>
        <v>0</v>
      </c>
      <c r="AP144" s="459">
        <f t="shared" si="95"/>
        <v>0</v>
      </c>
      <c r="AQ144" s="459">
        <f t="shared" si="95"/>
        <v>0</v>
      </c>
      <c r="AR144" s="459">
        <f t="shared" si="95"/>
        <v>0</v>
      </c>
      <c r="AS144" s="459">
        <f t="shared" si="95"/>
        <v>0</v>
      </c>
      <c r="AT144" s="459">
        <f t="shared" si="95"/>
        <v>0</v>
      </c>
      <c r="AU144" s="459">
        <f t="shared" si="95"/>
        <v>0</v>
      </c>
      <c r="AV144" s="459">
        <f t="shared" si="95"/>
        <v>0</v>
      </c>
      <c r="AW144" s="459">
        <f t="shared" si="95"/>
        <v>0</v>
      </c>
      <c r="AX144" s="459">
        <f t="shared" si="95"/>
        <v>0</v>
      </c>
      <c r="AY144" s="459">
        <f t="shared" si="95"/>
        <v>0</v>
      </c>
      <c r="AZ144" s="459">
        <f t="shared" si="95"/>
        <v>0</v>
      </c>
      <c r="BA144" s="459">
        <f t="shared" si="95"/>
        <v>0</v>
      </c>
      <c r="BB144" s="459">
        <f t="shared" si="95"/>
        <v>0</v>
      </c>
      <c r="BC144" s="459">
        <f t="shared" si="95"/>
        <v>0</v>
      </c>
      <c r="BD144" s="459">
        <f t="shared" si="95"/>
        <v>0</v>
      </c>
      <c r="BE144" s="459">
        <f t="shared" si="95"/>
        <v>0</v>
      </c>
      <c r="BF144" s="459">
        <f t="shared" si="95"/>
        <v>0</v>
      </c>
      <c r="BG144" s="459">
        <f t="shared" si="95"/>
        <v>0</v>
      </c>
      <c r="BH144" s="459">
        <f t="shared" si="95"/>
        <v>0</v>
      </c>
      <c r="BI144" s="459">
        <f t="shared" si="95"/>
        <v>0</v>
      </c>
      <c r="BJ144" s="459">
        <f t="shared" si="95"/>
        <v>0</v>
      </c>
      <c r="BK144" s="459">
        <f t="shared" si="95"/>
        <v>0</v>
      </c>
      <c r="BL144" s="459">
        <f t="shared" si="95"/>
        <v>0</v>
      </c>
      <c r="BM144" s="459">
        <f t="shared" si="95"/>
        <v>0</v>
      </c>
      <c r="BN144" s="459">
        <f t="shared" si="95"/>
        <v>0</v>
      </c>
      <c r="BO144" s="459">
        <f t="shared" si="95"/>
        <v>0</v>
      </c>
      <c r="BP144" s="459">
        <f t="shared" si="95"/>
        <v>0</v>
      </c>
      <c r="BQ144" s="459">
        <f t="shared" si="90"/>
        <v>0</v>
      </c>
      <c r="BR144" s="459">
        <f t="shared" si="90"/>
        <v>0</v>
      </c>
      <c r="BS144" s="459">
        <f t="shared" si="90"/>
        <v>0</v>
      </c>
      <c r="BT144" s="459">
        <f t="shared" si="90"/>
        <v>0</v>
      </c>
      <c r="BU144" s="459">
        <f t="shared" si="90"/>
        <v>0</v>
      </c>
      <c r="BV144" s="459">
        <f t="shared" si="90"/>
        <v>0</v>
      </c>
      <c r="BW144" s="459">
        <f t="shared" si="90"/>
        <v>0</v>
      </c>
      <c r="BX144" s="459">
        <f t="shared" si="90"/>
        <v>0</v>
      </c>
      <c r="BY144" s="459">
        <f t="shared" si="90"/>
        <v>0</v>
      </c>
      <c r="BZ144" s="459">
        <f t="shared" si="90"/>
        <v>0</v>
      </c>
      <c r="CA144" s="459">
        <f t="shared" si="90"/>
        <v>0</v>
      </c>
    </row>
    <row r="145" spans="1:79" x14ac:dyDescent="0.25">
      <c r="A145" s="438">
        <v>137</v>
      </c>
      <c r="B145" s="456">
        <f t="shared" si="91"/>
        <v>0.13700000000000001</v>
      </c>
      <c r="C145" s="456" t="str">
        <f t="shared" si="92"/>
        <v xml:space="preserve"> </v>
      </c>
      <c r="D145" s="438" t="str">
        <f t="shared" si="93"/>
        <v xml:space="preserve"> </v>
      </c>
      <c r="E145" s="457" t="str">
        <f t="shared" si="94"/>
        <v xml:space="preserve"> </v>
      </c>
      <c r="F145" s="458" t="s">
        <v>321</v>
      </c>
      <c r="G145" s="423" t="s">
        <v>320</v>
      </c>
      <c r="H145" s="423">
        <f t="shared" si="96"/>
        <v>0</v>
      </c>
      <c r="I145" s="423">
        <f t="shared" si="97"/>
        <v>0</v>
      </c>
      <c r="J145" s="423">
        <f t="shared" si="98"/>
        <v>0</v>
      </c>
      <c r="K145" s="423">
        <f t="shared" si="99"/>
        <v>0</v>
      </c>
      <c r="L145" s="423">
        <f t="shared" si="100"/>
        <v>0</v>
      </c>
      <c r="M145" s="423">
        <f t="shared" si="101"/>
        <v>0</v>
      </c>
      <c r="N145" s="423">
        <f t="shared" si="102"/>
        <v>0</v>
      </c>
      <c r="O145" s="423">
        <f t="shared" si="103"/>
        <v>0</v>
      </c>
      <c r="P145" s="423">
        <f t="shared" si="104"/>
        <v>0</v>
      </c>
      <c r="Q145" s="423">
        <f t="shared" si="105"/>
        <v>0</v>
      </c>
      <c r="R145" s="423">
        <f t="shared" si="106"/>
        <v>0</v>
      </c>
      <c r="S145" s="423">
        <f t="shared" si="107"/>
        <v>0</v>
      </c>
      <c r="T145" s="449">
        <f t="shared" si="108"/>
        <v>0</v>
      </c>
      <c r="U145" s="449">
        <f t="shared" si="109"/>
        <v>0</v>
      </c>
      <c r="V145" s="449">
        <f t="shared" si="110"/>
        <v>0</v>
      </c>
      <c r="W145" s="449">
        <f t="shared" si="111"/>
        <v>0</v>
      </c>
      <c r="X145" s="448"/>
      <c r="Y145" s="459">
        <f t="shared" si="83"/>
        <v>0</v>
      </c>
      <c r="Z145" s="459">
        <f t="shared" si="83"/>
        <v>0</v>
      </c>
      <c r="AA145" s="459">
        <f t="shared" si="83"/>
        <v>0</v>
      </c>
      <c r="AB145" s="459">
        <f t="shared" si="95"/>
        <v>0</v>
      </c>
      <c r="AC145" s="459">
        <f t="shared" si="95"/>
        <v>0</v>
      </c>
      <c r="AD145" s="459">
        <f t="shared" si="95"/>
        <v>0</v>
      </c>
      <c r="AE145" s="459">
        <f t="shared" si="95"/>
        <v>0</v>
      </c>
      <c r="AF145" s="459">
        <f t="shared" si="95"/>
        <v>0</v>
      </c>
      <c r="AG145" s="459">
        <f t="shared" si="95"/>
        <v>0</v>
      </c>
      <c r="AH145" s="459">
        <f t="shared" si="95"/>
        <v>0</v>
      </c>
      <c r="AI145" s="459">
        <f t="shared" si="95"/>
        <v>0</v>
      </c>
      <c r="AJ145" s="459">
        <f t="shared" si="95"/>
        <v>0</v>
      </c>
      <c r="AK145" s="459">
        <f t="shared" si="95"/>
        <v>0</v>
      </c>
      <c r="AL145" s="459">
        <f t="shared" si="95"/>
        <v>0</v>
      </c>
      <c r="AM145" s="459">
        <f t="shared" si="95"/>
        <v>0</v>
      </c>
      <c r="AN145" s="459">
        <f t="shared" si="95"/>
        <v>0</v>
      </c>
      <c r="AO145" s="459">
        <f t="shared" si="95"/>
        <v>0</v>
      </c>
      <c r="AP145" s="459">
        <f t="shared" si="95"/>
        <v>0</v>
      </c>
      <c r="AQ145" s="459">
        <f t="shared" si="95"/>
        <v>0</v>
      </c>
      <c r="AR145" s="459">
        <f t="shared" si="95"/>
        <v>0</v>
      </c>
      <c r="AS145" s="459">
        <f t="shared" si="95"/>
        <v>0</v>
      </c>
      <c r="AT145" s="459">
        <f t="shared" si="95"/>
        <v>0</v>
      </c>
      <c r="AU145" s="459">
        <f t="shared" si="95"/>
        <v>0</v>
      </c>
      <c r="AV145" s="459">
        <f t="shared" si="95"/>
        <v>0</v>
      </c>
      <c r="AW145" s="459">
        <f t="shared" si="95"/>
        <v>0</v>
      </c>
      <c r="AX145" s="459">
        <f t="shared" si="95"/>
        <v>0</v>
      </c>
      <c r="AY145" s="459">
        <f t="shared" si="95"/>
        <v>0</v>
      </c>
      <c r="AZ145" s="459">
        <f t="shared" si="95"/>
        <v>0</v>
      </c>
      <c r="BA145" s="459">
        <f t="shared" si="95"/>
        <v>0</v>
      </c>
      <c r="BB145" s="459">
        <f t="shared" si="95"/>
        <v>0</v>
      </c>
      <c r="BC145" s="459">
        <f t="shared" si="95"/>
        <v>0</v>
      </c>
      <c r="BD145" s="459">
        <f t="shared" si="95"/>
        <v>0</v>
      </c>
      <c r="BE145" s="459">
        <f t="shared" si="95"/>
        <v>0</v>
      </c>
      <c r="BF145" s="459">
        <f t="shared" si="95"/>
        <v>0</v>
      </c>
      <c r="BG145" s="459">
        <f t="shared" si="95"/>
        <v>0</v>
      </c>
      <c r="BH145" s="459">
        <f t="shared" si="95"/>
        <v>0</v>
      </c>
      <c r="BI145" s="459">
        <f t="shared" si="95"/>
        <v>0</v>
      </c>
      <c r="BJ145" s="459">
        <f t="shared" si="95"/>
        <v>0</v>
      </c>
      <c r="BK145" s="459">
        <f t="shared" si="95"/>
        <v>0</v>
      </c>
      <c r="BL145" s="459">
        <f t="shared" si="95"/>
        <v>0</v>
      </c>
      <c r="BM145" s="459">
        <f t="shared" si="95"/>
        <v>0</v>
      </c>
      <c r="BN145" s="459">
        <f t="shared" si="95"/>
        <v>0</v>
      </c>
      <c r="BO145" s="459">
        <f t="shared" si="95"/>
        <v>0</v>
      </c>
      <c r="BP145" s="459">
        <f t="shared" si="95"/>
        <v>0</v>
      </c>
      <c r="BQ145" s="459">
        <f t="shared" si="90"/>
        <v>0</v>
      </c>
      <c r="BR145" s="459">
        <f t="shared" si="90"/>
        <v>0</v>
      </c>
      <c r="BS145" s="459">
        <f t="shared" si="90"/>
        <v>0</v>
      </c>
      <c r="BT145" s="459">
        <f t="shared" si="90"/>
        <v>0</v>
      </c>
      <c r="BU145" s="459">
        <f t="shared" si="90"/>
        <v>0</v>
      </c>
      <c r="BV145" s="459">
        <f t="shared" si="90"/>
        <v>0</v>
      </c>
      <c r="BW145" s="459">
        <f t="shared" si="90"/>
        <v>0</v>
      </c>
      <c r="BX145" s="459">
        <f t="shared" si="90"/>
        <v>0</v>
      </c>
      <c r="BY145" s="459">
        <f t="shared" si="90"/>
        <v>0</v>
      </c>
      <c r="BZ145" s="459">
        <f t="shared" si="90"/>
        <v>0</v>
      </c>
      <c r="CA145" s="459">
        <f t="shared" si="90"/>
        <v>0</v>
      </c>
    </row>
    <row r="146" spans="1:79" x14ac:dyDescent="0.25">
      <c r="A146" s="438">
        <v>138</v>
      </c>
      <c r="B146" s="456">
        <f t="shared" si="91"/>
        <v>0.13800000000000001</v>
      </c>
      <c r="C146" s="456" t="str">
        <f t="shared" si="92"/>
        <v xml:space="preserve"> </v>
      </c>
      <c r="D146" s="438" t="str">
        <f t="shared" si="93"/>
        <v xml:space="preserve"> </v>
      </c>
      <c r="E146" s="457" t="str">
        <f t="shared" si="94"/>
        <v xml:space="preserve"> </v>
      </c>
      <c r="F146" s="458" t="s">
        <v>297</v>
      </c>
      <c r="G146" s="423" t="s">
        <v>296</v>
      </c>
      <c r="H146" s="423">
        <f t="shared" si="96"/>
        <v>0</v>
      </c>
      <c r="I146" s="423">
        <f t="shared" si="97"/>
        <v>0</v>
      </c>
      <c r="J146" s="423">
        <f t="shared" si="98"/>
        <v>0</v>
      </c>
      <c r="K146" s="423">
        <f t="shared" si="99"/>
        <v>0</v>
      </c>
      <c r="L146" s="423">
        <f t="shared" si="100"/>
        <v>0</v>
      </c>
      <c r="M146" s="423">
        <f t="shared" si="101"/>
        <v>0</v>
      </c>
      <c r="N146" s="423">
        <f t="shared" si="102"/>
        <v>0</v>
      </c>
      <c r="O146" s="423">
        <f t="shared" si="103"/>
        <v>0</v>
      </c>
      <c r="P146" s="423">
        <f t="shared" si="104"/>
        <v>0</v>
      </c>
      <c r="Q146" s="423">
        <f t="shared" si="105"/>
        <v>0</v>
      </c>
      <c r="R146" s="423">
        <f t="shared" si="106"/>
        <v>0</v>
      </c>
      <c r="S146" s="423">
        <f t="shared" si="107"/>
        <v>0</v>
      </c>
      <c r="T146" s="449">
        <f t="shared" si="108"/>
        <v>0</v>
      </c>
      <c r="U146" s="449">
        <f t="shared" si="109"/>
        <v>0</v>
      </c>
      <c r="V146" s="449">
        <f t="shared" si="110"/>
        <v>0</v>
      </c>
      <c r="W146" s="449">
        <f t="shared" si="111"/>
        <v>0</v>
      </c>
      <c r="X146" s="448"/>
      <c r="Y146" s="459">
        <f t="shared" si="83"/>
        <v>0</v>
      </c>
      <c r="Z146" s="459">
        <f t="shared" si="83"/>
        <v>0</v>
      </c>
      <c r="AA146" s="459">
        <f t="shared" si="83"/>
        <v>0</v>
      </c>
      <c r="AB146" s="459">
        <f t="shared" si="95"/>
        <v>0</v>
      </c>
      <c r="AC146" s="459">
        <f t="shared" si="95"/>
        <v>0</v>
      </c>
      <c r="AD146" s="459">
        <f t="shared" si="95"/>
        <v>0</v>
      </c>
      <c r="AE146" s="459">
        <f t="shared" si="95"/>
        <v>0</v>
      </c>
      <c r="AF146" s="459">
        <f t="shared" si="95"/>
        <v>0</v>
      </c>
      <c r="AG146" s="459">
        <f t="shared" si="95"/>
        <v>0</v>
      </c>
      <c r="AH146" s="459">
        <f t="shared" si="95"/>
        <v>0</v>
      </c>
      <c r="AI146" s="459">
        <f t="shared" si="95"/>
        <v>0</v>
      </c>
      <c r="AJ146" s="459">
        <f t="shared" si="95"/>
        <v>0</v>
      </c>
      <c r="AK146" s="459">
        <f t="shared" si="95"/>
        <v>0</v>
      </c>
      <c r="AL146" s="459">
        <f t="shared" si="95"/>
        <v>0</v>
      </c>
      <c r="AM146" s="459">
        <f t="shared" si="95"/>
        <v>0</v>
      </c>
      <c r="AN146" s="459">
        <f t="shared" si="95"/>
        <v>0</v>
      </c>
      <c r="AO146" s="459">
        <f t="shared" si="95"/>
        <v>0</v>
      </c>
      <c r="AP146" s="459">
        <f t="shared" si="95"/>
        <v>0</v>
      </c>
      <c r="AQ146" s="459">
        <f t="shared" si="95"/>
        <v>0</v>
      </c>
      <c r="AR146" s="459">
        <f t="shared" si="95"/>
        <v>0</v>
      </c>
      <c r="AS146" s="459">
        <f t="shared" si="95"/>
        <v>0</v>
      </c>
      <c r="AT146" s="459">
        <f t="shared" si="95"/>
        <v>0</v>
      </c>
      <c r="AU146" s="459">
        <f t="shared" si="95"/>
        <v>0</v>
      </c>
      <c r="AV146" s="459">
        <f t="shared" si="95"/>
        <v>0</v>
      </c>
      <c r="AW146" s="459">
        <f t="shared" si="95"/>
        <v>0</v>
      </c>
      <c r="AX146" s="459">
        <f t="shared" si="95"/>
        <v>0</v>
      </c>
      <c r="AY146" s="459">
        <f t="shared" si="95"/>
        <v>0</v>
      </c>
      <c r="AZ146" s="459">
        <f t="shared" si="95"/>
        <v>0</v>
      </c>
      <c r="BA146" s="459">
        <f t="shared" si="95"/>
        <v>0</v>
      </c>
      <c r="BB146" s="459">
        <f t="shared" si="95"/>
        <v>0</v>
      </c>
      <c r="BC146" s="459">
        <f t="shared" si="95"/>
        <v>0</v>
      </c>
      <c r="BD146" s="459">
        <f t="shared" si="95"/>
        <v>0</v>
      </c>
      <c r="BE146" s="459">
        <f t="shared" si="95"/>
        <v>0</v>
      </c>
      <c r="BF146" s="459">
        <f t="shared" si="95"/>
        <v>0</v>
      </c>
      <c r="BG146" s="459">
        <f t="shared" si="95"/>
        <v>0</v>
      </c>
      <c r="BH146" s="459">
        <f t="shared" si="95"/>
        <v>0</v>
      </c>
      <c r="BI146" s="459">
        <f t="shared" si="95"/>
        <v>0</v>
      </c>
      <c r="BJ146" s="459">
        <f t="shared" si="95"/>
        <v>0</v>
      </c>
      <c r="BK146" s="459">
        <f t="shared" si="95"/>
        <v>0</v>
      </c>
      <c r="BL146" s="459">
        <f t="shared" si="95"/>
        <v>0</v>
      </c>
      <c r="BM146" s="459">
        <f t="shared" si="95"/>
        <v>0</v>
      </c>
      <c r="BN146" s="459">
        <f t="shared" si="95"/>
        <v>0</v>
      </c>
      <c r="BO146" s="459">
        <f t="shared" si="95"/>
        <v>0</v>
      </c>
      <c r="BP146" s="459">
        <f t="shared" si="95"/>
        <v>0</v>
      </c>
      <c r="BQ146" s="459">
        <f t="shared" si="90"/>
        <v>0</v>
      </c>
      <c r="BR146" s="459">
        <f t="shared" si="90"/>
        <v>0</v>
      </c>
      <c r="BS146" s="459">
        <f t="shared" si="90"/>
        <v>0</v>
      </c>
      <c r="BT146" s="459">
        <f t="shared" si="90"/>
        <v>0</v>
      </c>
      <c r="BU146" s="459">
        <f t="shared" si="90"/>
        <v>0</v>
      </c>
      <c r="BV146" s="459">
        <f t="shared" si="90"/>
        <v>0</v>
      </c>
      <c r="BW146" s="459">
        <f t="shared" si="90"/>
        <v>0</v>
      </c>
      <c r="BX146" s="459">
        <f t="shared" si="90"/>
        <v>0</v>
      </c>
      <c r="BY146" s="459">
        <f t="shared" si="90"/>
        <v>0</v>
      </c>
      <c r="BZ146" s="459">
        <f t="shared" si="90"/>
        <v>0</v>
      </c>
      <c r="CA146" s="459">
        <f t="shared" si="90"/>
        <v>0</v>
      </c>
    </row>
    <row r="147" spans="1:79" x14ac:dyDescent="0.25">
      <c r="A147" s="438">
        <v>139</v>
      </c>
      <c r="B147" s="456">
        <f t="shared" si="91"/>
        <v>0.13900000000000001</v>
      </c>
      <c r="C147" s="456" t="str">
        <f t="shared" si="92"/>
        <v xml:space="preserve"> </v>
      </c>
      <c r="D147" s="438" t="str">
        <f t="shared" si="93"/>
        <v xml:space="preserve"> </v>
      </c>
      <c r="E147" s="457" t="str">
        <f t="shared" si="94"/>
        <v xml:space="preserve"> </v>
      </c>
      <c r="F147" s="458" t="s">
        <v>558</v>
      </c>
      <c r="G147" s="423" t="s">
        <v>559</v>
      </c>
      <c r="H147" s="423">
        <f t="shared" si="96"/>
        <v>0</v>
      </c>
      <c r="I147" s="423">
        <f t="shared" si="97"/>
        <v>0</v>
      </c>
      <c r="J147" s="423">
        <f t="shared" si="98"/>
        <v>0</v>
      </c>
      <c r="K147" s="423">
        <f t="shared" si="99"/>
        <v>0</v>
      </c>
      <c r="L147" s="423">
        <f t="shared" si="100"/>
        <v>0</v>
      </c>
      <c r="M147" s="423">
        <f t="shared" si="101"/>
        <v>0</v>
      </c>
      <c r="N147" s="423">
        <f t="shared" si="102"/>
        <v>0</v>
      </c>
      <c r="O147" s="423">
        <f t="shared" si="103"/>
        <v>0</v>
      </c>
      <c r="P147" s="423">
        <f t="shared" si="104"/>
        <v>0</v>
      </c>
      <c r="Q147" s="423">
        <f t="shared" si="105"/>
        <v>0</v>
      </c>
      <c r="R147" s="423">
        <f t="shared" si="106"/>
        <v>0</v>
      </c>
      <c r="S147" s="423">
        <f t="shared" si="107"/>
        <v>0</v>
      </c>
      <c r="T147" s="449">
        <f t="shared" si="108"/>
        <v>0</v>
      </c>
      <c r="U147" s="449">
        <f t="shared" si="109"/>
        <v>0</v>
      </c>
      <c r="V147" s="449">
        <f t="shared" si="110"/>
        <v>0</v>
      </c>
      <c r="W147" s="449">
        <f t="shared" si="111"/>
        <v>0</v>
      </c>
      <c r="X147" s="448"/>
      <c r="Y147" s="459">
        <f t="shared" si="83"/>
        <v>0</v>
      </c>
      <c r="Z147" s="459">
        <f t="shared" si="83"/>
        <v>0</v>
      </c>
      <c r="AA147" s="459">
        <f t="shared" si="83"/>
        <v>0</v>
      </c>
      <c r="AB147" s="459">
        <f t="shared" si="95"/>
        <v>0</v>
      </c>
      <c r="AC147" s="459">
        <f t="shared" si="95"/>
        <v>0</v>
      </c>
      <c r="AD147" s="459">
        <f t="shared" si="95"/>
        <v>0</v>
      </c>
      <c r="AE147" s="459">
        <f t="shared" si="95"/>
        <v>0</v>
      </c>
      <c r="AF147" s="459">
        <f t="shared" ref="AB147:BQ148" si="112">COUNTIF(AF$2:AF$6,$G147)</f>
        <v>0</v>
      </c>
      <c r="AG147" s="459">
        <f t="shared" si="112"/>
        <v>0</v>
      </c>
      <c r="AH147" s="459">
        <f t="shared" si="112"/>
        <v>0</v>
      </c>
      <c r="AI147" s="459">
        <f t="shared" si="112"/>
        <v>0</v>
      </c>
      <c r="AJ147" s="459">
        <f t="shared" si="112"/>
        <v>0</v>
      </c>
      <c r="AK147" s="459">
        <f t="shared" si="112"/>
        <v>0</v>
      </c>
      <c r="AL147" s="459">
        <f t="shared" si="112"/>
        <v>0</v>
      </c>
      <c r="AM147" s="459">
        <f t="shared" si="112"/>
        <v>0</v>
      </c>
      <c r="AN147" s="459">
        <f t="shared" si="112"/>
        <v>0</v>
      </c>
      <c r="AO147" s="459">
        <f t="shared" si="112"/>
        <v>0</v>
      </c>
      <c r="AP147" s="459">
        <f t="shared" si="112"/>
        <v>0</v>
      </c>
      <c r="AQ147" s="459">
        <f t="shared" si="112"/>
        <v>0</v>
      </c>
      <c r="AR147" s="459">
        <f t="shared" si="112"/>
        <v>0</v>
      </c>
      <c r="AS147" s="459">
        <f t="shared" si="112"/>
        <v>0</v>
      </c>
      <c r="AT147" s="459">
        <f t="shared" si="112"/>
        <v>0</v>
      </c>
      <c r="AU147" s="459">
        <f t="shared" si="112"/>
        <v>0</v>
      </c>
      <c r="AV147" s="459">
        <f t="shared" si="112"/>
        <v>0</v>
      </c>
      <c r="AW147" s="459">
        <f t="shared" si="112"/>
        <v>0</v>
      </c>
      <c r="AX147" s="459">
        <f t="shared" si="112"/>
        <v>0</v>
      </c>
      <c r="AY147" s="459">
        <f t="shared" si="112"/>
        <v>0</v>
      </c>
      <c r="AZ147" s="459">
        <f t="shared" si="112"/>
        <v>0</v>
      </c>
      <c r="BA147" s="459">
        <f t="shared" si="112"/>
        <v>0</v>
      </c>
      <c r="BB147" s="459">
        <f t="shared" si="112"/>
        <v>0</v>
      </c>
      <c r="BC147" s="459">
        <f t="shared" si="112"/>
        <v>0</v>
      </c>
      <c r="BD147" s="459">
        <f t="shared" si="112"/>
        <v>0</v>
      </c>
      <c r="BE147" s="459">
        <f t="shared" si="112"/>
        <v>0</v>
      </c>
      <c r="BF147" s="459">
        <f t="shared" si="112"/>
        <v>0</v>
      </c>
      <c r="BG147" s="459">
        <f t="shared" si="112"/>
        <v>0</v>
      </c>
      <c r="BH147" s="459">
        <f t="shared" si="112"/>
        <v>0</v>
      </c>
      <c r="BI147" s="459">
        <f t="shared" si="112"/>
        <v>0</v>
      </c>
      <c r="BJ147" s="459">
        <f t="shared" si="112"/>
        <v>0</v>
      </c>
      <c r="BK147" s="459">
        <f t="shared" si="112"/>
        <v>0</v>
      </c>
      <c r="BL147" s="459">
        <f t="shared" si="112"/>
        <v>0</v>
      </c>
      <c r="BM147" s="459">
        <f t="shared" si="112"/>
        <v>0</v>
      </c>
      <c r="BN147" s="459">
        <f t="shared" si="112"/>
        <v>0</v>
      </c>
      <c r="BO147" s="459">
        <f t="shared" si="112"/>
        <v>0</v>
      </c>
      <c r="BP147" s="459">
        <f t="shared" si="112"/>
        <v>0</v>
      </c>
      <c r="BQ147" s="459">
        <f t="shared" si="112"/>
        <v>0</v>
      </c>
      <c r="BR147" s="459">
        <f t="shared" si="90"/>
        <v>0</v>
      </c>
      <c r="BS147" s="459">
        <f t="shared" si="90"/>
        <v>0</v>
      </c>
      <c r="BT147" s="459">
        <f t="shared" si="90"/>
        <v>0</v>
      </c>
      <c r="BU147" s="459">
        <f t="shared" si="90"/>
        <v>0</v>
      </c>
      <c r="BV147" s="459">
        <f t="shared" si="90"/>
        <v>0</v>
      </c>
      <c r="BW147" s="459">
        <f t="shared" si="90"/>
        <v>0</v>
      </c>
      <c r="BX147" s="459">
        <f t="shared" si="90"/>
        <v>0</v>
      </c>
      <c r="BY147" s="459">
        <f t="shared" si="90"/>
        <v>0</v>
      </c>
      <c r="BZ147" s="459">
        <f t="shared" si="90"/>
        <v>0</v>
      </c>
      <c r="CA147" s="459">
        <f t="shared" si="90"/>
        <v>0</v>
      </c>
    </row>
    <row r="148" spans="1:79" x14ac:dyDescent="0.25">
      <c r="A148" s="438">
        <v>140</v>
      </c>
      <c r="B148" s="456">
        <f t="shared" si="91"/>
        <v>0.14000000000000001</v>
      </c>
      <c r="C148" s="456" t="str">
        <f t="shared" si="92"/>
        <v xml:space="preserve"> </v>
      </c>
      <c r="D148" s="438" t="str">
        <f t="shared" si="93"/>
        <v xml:space="preserve"> </v>
      </c>
      <c r="E148" s="457" t="str">
        <f t="shared" si="94"/>
        <v xml:space="preserve"> </v>
      </c>
      <c r="F148" s="458" t="s">
        <v>323</v>
      </c>
      <c r="G148" s="423" t="s">
        <v>322</v>
      </c>
      <c r="H148" s="423">
        <f t="shared" si="96"/>
        <v>0</v>
      </c>
      <c r="I148" s="423">
        <f t="shared" si="97"/>
        <v>0</v>
      </c>
      <c r="J148" s="423">
        <f t="shared" si="98"/>
        <v>0</v>
      </c>
      <c r="K148" s="423">
        <f t="shared" si="99"/>
        <v>0</v>
      </c>
      <c r="L148" s="423">
        <f t="shared" si="100"/>
        <v>0</v>
      </c>
      <c r="M148" s="423">
        <f t="shared" si="101"/>
        <v>0</v>
      </c>
      <c r="N148" s="423">
        <f t="shared" si="102"/>
        <v>0</v>
      </c>
      <c r="O148" s="423">
        <f t="shared" si="103"/>
        <v>0</v>
      </c>
      <c r="P148" s="423">
        <f t="shared" si="104"/>
        <v>0</v>
      </c>
      <c r="Q148" s="423">
        <f t="shared" si="105"/>
        <v>0</v>
      </c>
      <c r="R148" s="423">
        <f t="shared" si="106"/>
        <v>0</v>
      </c>
      <c r="S148" s="423">
        <f t="shared" si="107"/>
        <v>0</v>
      </c>
      <c r="T148" s="449">
        <f t="shared" si="108"/>
        <v>0</v>
      </c>
      <c r="U148" s="449">
        <f t="shared" si="109"/>
        <v>0</v>
      </c>
      <c r="V148" s="449">
        <f t="shared" si="110"/>
        <v>0</v>
      </c>
      <c r="W148" s="449">
        <f t="shared" si="111"/>
        <v>0</v>
      </c>
      <c r="X148" s="448"/>
      <c r="Y148" s="459">
        <f t="shared" si="83"/>
        <v>0</v>
      </c>
      <c r="Z148" s="459">
        <f t="shared" si="83"/>
        <v>0</v>
      </c>
      <c r="AA148" s="459">
        <f t="shared" si="83"/>
        <v>0</v>
      </c>
      <c r="AB148" s="459">
        <f t="shared" si="112"/>
        <v>0</v>
      </c>
      <c r="AC148" s="459">
        <f t="shared" si="112"/>
        <v>0</v>
      </c>
      <c r="AD148" s="459">
        <f t="shared" si="112"/>
        <v>0</v>
      </c>
      <c r="AE148" s="459">
        <f t="shared" si="112"/>
        <v>0</v>
      </c>
      <c r="AF148" s="459">
        <f t="shared" si="112"/>
        <v>0</v>
      </c>
      <c r="AG148" s="459">
        <f t="shared" si="112"/>
        <v>0</v>
      </c>
      <c r="AH148" s="459">
        <f t="shared" si="112"/>
        <v>0</v>
      </c>
      <c r="AI148" s="459">
        <f t="shared" si="112"/>
        <v>0</v>
      </c>
      <c r="AJ148" s="459">
        <f t="shared" si="112"/>
        <v>0</v>
      </c>
      <c r="AK148" s="459">
        <f t="shared" si="112"/>
        <v>0</v>
      </c>
      <c r="AL148" s="459">
        <f t="shared" si="112"/>
        <v>0</v>
      </c>
      <c r="AM148" s="459">
        <f t="shared" si="112"/>
        <v>0</v>
      </c>
      <c r="AN148" s="459">
        <f t="shared" si="112"/>
        <v>0</v>
      </c>
      <c r="AO148" s="459">
        <f t="shared" si="112"/>
        <v>0</v>
      </c>
      <c r="AP148" s="459">
        <f t="shared" si="112"/>
        <v>0</v>
      </c>
      <c r="AQ148" s="459">
        <f t="shared" si="112"/>
        <v>0</v>
      </c>
      <c r="AR148" s="459">
        <f t="shared" si="112"/>
        <v>0</v>
      </c>
      <c r="AS148" s="459">
        <f t="shared" si="112"/>
        <v>0</v>
      </c>
      <c r="AT148" s="459">
        <f t="shared" si="112"/>
        <v>0</v>
      </c>
      <c r="AU148" s="459">
        <f t="shared" si="112"/>
        <v>0</v>
      </c>
      <c r="AV148" s="459">
        <f t="shared" si="112"/>
        <v>0</v>
      </c>
      <c r="AW148" s="459">
        <f t="shared" si="112"/>
        <v>0</v>
      </c>
      <c r="AX148" s="459">
        <f t="shared" si="112"/>
        <v>0</v>
      </c>
      <c r="AY148" s="459">
        <f t="shared" si="112"/>
        <v>0</v>
      </c>
      <c r="AZ148" s="459">
        <f t="shared" si="112"/>
        <v>0</v>
      </c>
      <c r="BA148" s="459">
        <f t="shared" si="112"/>
        <v>0</v>
      </c>
      <c r="BB148" s="459">
        <f t="shared" si="112"/>
        <v>0</v>
      </c>
      <c r="BC148" s="459">
        <f t="shared" si="112"/>
        <v>0</v>
      </c>
      <c r="BD148" s="459">
        <f t="shared" si="112"/>
        <v>0</v>
      </c>
      <c r="BE148" s="459">
        <f t="shared" si="112"/>
        <v>0</v>
      </c>
      <c r="BF148" s="459">
        <f t="shared" si="112"/>
        <v>0</v>
      </c>
      <c r="BG148" s="459">
        <f t="shared" si="112"/>
        <v>0</v>
      </c>
      <c r="BH148" s="459">
        <f t="shared" si="112"/>
        <v>0</v>
      </c>
      <c r="BI148" s="459">
        <f t="shared" si="112"/>
        <v>0</v>
      </c>
      <c r="BJ148" s="459">
        <f t="shared" si="112"/>
        <v>0</v>
      </c>
      <c r="BK148" s="459">
        <f t="shared" si="112"/>
        <v>0</v>
      </c>
      <c r="BL148" s="459">
        <f t="shared" si="112"/>
        <v>0</v>
      </c>
      <c r="BM148" s="459">
        <f t="shared" si="112"/>
        <v>0</v>
      </c>
      <c r="BN148" s="459">
        <f t="shared" si="112"/>
        <v>0</v>
      </c>
      <c r="BO148" s="459">
        <f t="shared" si="112"/>
        <v>0</v>
      </c>
      <c r="BP148" s="459">
        <f t="shared" si="112"/>
        <v>0</v>
      </c>
      <c r="BQ148" s="459">
        <f t="shared" si="90"/>
        <v>0</v>
      </c>
      <c r="BR148" s="459">
        <f t="shared" si="90"/>
        <v>0</v>
      </c>
      <c r="BS148" s="459">
        <f t="shared" si="90"/>
        <v>0</v>
      </c>
      <c r="BT148" s="459">
        <f t="shared" si="90"/>
        <v>0</v>
      </c>
      <c r="BU148" s="459">
        <f t="shared" si="90"/>
        <v>0</v>
      </c>
      <c r="BV148" s="459">
        <f t="shared" si="90"/>
        <v>0</v>
      </c>
      <c r="BW148" s="459">
        <f t="shared" si="90"/>
        <v>0</v>
      </c>
      <c r="BX148" s="459">
        <f t="shared" si="90"/>
        <v>0</v>
      </c>
      <c r="BY148" s="459">
        <f t="shared" si="90"/>
        <v>0</v>
      </c>
      <c r="BZ148" s="459">
        <f t="shared" si="90"/>
        <v>0</v>
      </c>
      <c r="CA148" s="459">
        <f t="shared" si="90"/>
        <v>0</v>
      </c>
    </row>
    <row r="149" spans="1:79" x14ac:dyDescent="0.25">
      <c r="F149" s="460" t="s">
        <v>619</v>
      </c>
      <c r="H149" s="438">
        <f t="shared" ref="H149:Q149" si="113">SUM(H9:H148)</f>
        <v>0</v>
      </c>
      <c r="I149" s="438">
        <f>SUM(I9:I148)</f>
        <v>0</v>
      </c>
      <c r="J149" s="438">
        <f>SUM(J9:J148)</f>
        <v>0</v>
      </c>
      <c r="K149" s="438">
        <f t="shared" si="113"/>
        <v>0</v>
      </c>
      <c r="L149" s="438">
        <f>SUM(L9:L148)</f>
        <v>0</v>
      </c>
      <c r="M149" s="438">
        <f>SUM(M9:M148)</f>
        <v>0</v>
      </c>
      <c r="N149" s="438">
        <f t="shared" si="113"/>
        <v>0</v>
      </c>
      <c r="O149" s="438">
        <f>SUM(O9:O148)</f>
        <v>0</v>
      </c>
      <c r="P149" s="438">
        <f>SUM(P9:P148)</f>
        <v>0</v>
      </c>
      <c r="Q149" s="438">
        <f t="shared" si="113"/>
        <v>0</v>
      </c>
      <c r="R149" s="438">
        <f>SUM(R9:R148)</f>
        <v>0</v>
      </c>
      <c r="S149" s="438">
        <f>SUM(S9:S148)</f>
        <v>0</v>
      </c>
      <c r="Y149" s="438">
        <f>SUM(Y9:Y148)</f>
        <v>0</v>
      </c>
      <c r="Z149" s="438">
        <f t="shared" ref="Z149:CA149" si="114">SUM(Z9:Z148)</f>
        <v>0</v>
      </c>
      <c r="AA149" s="438">
        <f t="shared" si="114"/>
        <v>0</v>
      </c>
      <c r="AB149" s="438">
        <f t="shared" si="114"/>
        <v>0</v>
      </c>
      <c r="AC149" s="438">
        <f t="shared" si="114"/>
        <v>0</v>
      </c>
      <c r="AD149" s="438">
        <f t="shared" si="114"/>
        <v>0</v>
      </c>
      <c r="AE149" s="438">
        <f t="shared" si="114"/>
        <v>0</v>
      </c>
      <c r="AF149" s="438">
        <f t="shared" si="114"/>
        <v>0</v>
      </c>
      <c r="AG149" s="438">
        <f t="shared" si="114"/>
        <v>0</v>
      </c>
      <c r="AH149" s="438">
        <f t="shared" si="114"/>
        <v>0</v>
      </c>
      <c r="AI149" s="438">
        <f t="shared" si="114"/>
        <v>0</v>
      </c>
      <c r="AJ149" s="438">
        <f t="shared" si="114"/>
        <v>0</v>
      </c>
      <c r="AK149" s="438">
        <f t="shared" si="114"/>
        <v>0</v>
      </c>
      <c r="AL149" s="438">
        <f t="shared" si="114"/>
        <v>0</v>
      </c>
      <c r="AM149" s="438">
        <f t="shared" si="114"/>
        <v>0</v>
      </c>
      <c r="AN149" s="438">
        <f t="shared" si="114"/>
        <v>0</v>
      </c>
      <c r="AO149" s="438">
        <f t="shared" si="114"/>
        <v>0</v>
      </c>
      <c r="AP149" s="438">
        <f t="shared" si="114"/>
        <v>0</v>
      </c>
      <c r="AQ149" s="438">
        <f t="shared" si="114"/>
        <v>0</v>
      </c>
      <c r="AR149" s="438">
        <f t="shared" si="114"/>
        <v>0</v>
      </c>
      <c r="AS149" s="438">
        <f t="shared" si="114"/>
        <v>0</v>
      </c>
      <c r="AT149" s="438">
        <f t="shared" si="114"/>
        <v>0</v>
      </c>
      <c r="AU149" s="438">
        <f t="shared" si="114"/>
        <v>0</v>
      </c>
      <c r="AV149" s="438">
        <f t="shared" si="114"/>
        <v>0</v>
      </c>
      <c r="AW149" s="438">
        <f t="shared" si="114"/>
        <v>0</v>
      </c>
      <c r="AX149" s="438">
        <f t="shared" si="114"/>
        <v>0</v>
      </c>
      <c r="AY149" s="438">
        <f t="shared" si="114"/>
        <v>0</v>
      </c>
      <c r="AZ149" s="438">
        <f t="shared" si="114"/>
        <v>0</v>
      </c>
      <c r="BA149" s="438">
        <f t="shared" si="114"/>
        <v>0</v>
      </c>
      <c r="BB149" s="438">
        <f t="shared" si="114"/>
        <v>0</v>
      </c>
      <c r="BC149" s="438">
        <f t="shared" si="114"/>
        <v>0</v>
      </c>
      <c r="BD149" s="438">
        <f t="shared" si="114"/>
        <v>0</v>
      </c>
      <c r="BE149" s="438">
        <f t="shared" si="114"/>
        <v>0</v>
      </c>
      <c r="BF149" s="438">
        <f t="shared" si="114"/>
        <v>0</v>
      </c>
      <c r="BG149" s="438">
        <f t="shared" si="114"/>
        <v>0</v>
      </c>
      <c r="BH149" s="438">
        <f t="shared" si="114"/>
        <v>0</v>
      </c>
      <c r="BI149" s="438">
        <f t="shared" si="114"/>
        <v>0</v>
      </c>
      <c r="BJ149" s="438">
        <f t="shared" si="114"/>
        <v>0</v>
      </c>
      <c r="BK149" s="438">
        <f t="shared" si="114"/>
        <v>0</v>
      </c>
      <c r="BL149" s="438">
        <f t="shared" si="114"/>
        <v>0</v>
      </c>
      <c r="BM149" s="438">
        <f t="shared" si="114"/>
        <v>0</v>
      </c>
      <c r="BN149" s="438">
        <f t="shared" si="114"/>
        <v>0</v>
      </c>
      <c r="BO149" s="438">
        <f t="shared" si="114"/>
        <v>0</v>
      </c>
      <c r="BP149" s="438">
        <f t="shared" si="114"/>
        <v>0</v>
      </c>
      <c r="BQ149" s="438">
        <f t="shared" si="114"/>
        <v>0</v>
      </c>
      <c r="BR149" s="438">
        <f t="shared" si="114"/>
        <v>0</v>
      </c>
      <c r="BS149" s="438">
        <f t="shared" si="114"/>
        <v>0</v>
      </c>
      <c r="BT149" s="438">
        <f t="shared" si="114"/>
        <v>0</v>
      </c>
      <c r="BU149" s="438">
        <f t="shared" si="114"/>
        <v>0</v>
      </c>
      <c r="BV149" s="438">
        <f t="shared" si="114"/>
        <v>0</v>
      </c>
      <c r="BW149" s="438">
        <f t="shared" si="114"/>
        <v>0</v>
      </c>
      <c r="BX149" s="438">
        <f t="shared" si="114"/>
        <v>0</v>
      </c>
      <c r="BY149" s="438">
        <f t="shared" si="114"/>
        <v>0</v>
      </c>
      <c r="BZ149" s="438">
        <f t="shared" si="114"/>
        <v>0</v>
      </c>
      <c r="CA149" s="438">
        <f t="shared" si="114"/>
        <v>0</v>
      </c>
    </row>
  </sheetData>
  <sheetProtection algorithmName="SHA-512" hashValue="NIVQskwUSLSvmXBrEC8jkHm1S8uLQanFwuXe0H6m4k0DgOF5tfWUSgdI7YMC+pilowmAaek4ybxRJsWSmELPJg==" saltValue="NCUY2DpUv9/hMw8NGCH8Gg==" spinCount="100000" sheet="1" objects="1" scenarios="1"/>
  <autoFilter ref="A8:CA149" xr:uid="{FD7E815A-7AF7-4C39-BC3E-858370CCFC27}"/>
  <pageMargins left="0.7" right="0.7" top="0.78740157499999996" bottom="0.78740157499999996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7AB6B-9B54-42D8-B8E2-A388C3791163}">
  <sheetPr>
    <tabColor rgb="FFFFC000"/>
    <outlinePr summaryBelow="0" summaryRight="0"/>
  </sheetPr>
  <dimension ref="A1:IK35"/>
  <sheetViews>
    <sheetView showZeros="0" topLeftCell="B1" zoomScale="90" zoomScaleNormal="90" workbookViewId="0"/>
  </sheetViews>
  <sheetFormatPr baseColWidth="10" defaultColWidth="9.140625" defaultRowHeight="15" x14ac:dyDescent="0.25"/>
  <cols>
    <col min="1" max="1" width="9.140625" style="133" hidden="1" customWidth="1"/>
    <col min="2" max="2" width="32.42578125" style="133" customWidth="1"/>
    <col min="3" max="3" width="7.7109375" style="134" bestFit="1" customWidth="1"/>
    <col min="4" max="4" width="6.7109375" style="133" customWidth="1"/>
    <col min="5" max="6" width="3.7109375" style="135" customWidth="1"/>
    <col min="7" max="7" width="6.7109375" style="133" customWidth="1"/>
    <col min="8" max="9" width="3.7109375" style="136" customWidth="1"/>
    <col min="10" max="10" width="6.7109375" style="133" customWidth="1"/>
    <col min="11" max="12" width="3.7109375" style="136" customWidth="1"/>
    <col min="13" max="13" width="7" style="133" bestFit="1" customWidth="1"/>
    <col min="14" max="15" width="3.7109375" style="136" customWidth="1"/>
    <col min="16" max="16" width="9.140625" style="133" customWidth="1"/>
    <col min="17" max="25" width="9.140625" style="132" customWidth="1"/>
    <col min="26" max="170" width="9.140625" style="133" customWidth="1"/>
    <col min="171" max="177" width="9.140625" style="133"/>
    <col min="178" max="178" width="23.140625" style="133" bestFit="1" customWidth="1"/>
    <col min="179" max="179" width="7.7109375" style="133" bestFit="1" customWidth="1"/>
    <col min="180" max="180" width="6.42578125" style="133" customWidth="1"/>
    <col min="181" max="181" width="6.7109375" style="133" customWidth="1"/>
    <col min="182" max="183" width="3.7109375" style="133" customWidth="1"/>
    <col min="184" max="184" width="6.7109375" style="133" customWidth="1"/>
    <col min="185" max="186" width="3.7109375" style="133" customWidth="1"/>
    <col min="187" max="187" width="6.7109375" style="133" customWidth="1"/>
    <col min="188" max="189" width="3.7109375" style="133" customWidth="1"/>
    <col min="190" max="190" width="10.7109375" style="133" customWidth="1"/>
    <col min="191" max="192" width="3.7109375" style="133" customWidth="1"/>
    <col min="193" max="193" width="9.140625" style="133"/>
    <col min="194" max="194" width="23" style="133" customWidth="1"/>
    <col min="195" max="206" width="3.7109375" style="133" customWidth="1"/>
    <col min="207" max="260" width="2.7109375" style="133" customWidth="1"/>
    <col min="261" max="261" width="5.28515625" style="133" customWidth="1"/>
    <col min="262" max="267" width="2.7109375" style="133" customWidth="1"/>
    <col min="268" max="433" width="9.140625" style="133"/>
    <col min="434" max="434" width="23.140625" style="133" bestFit="1" customWidth="1"/>
    <col min="435" max="435" width="7.7109375" style="133" bestFit="1" customWidth="1"/>
    <col min="436" max="436" width="6.42578125" style="133" customWidth="1"/>
    <col min="437" max="437" width="6.7109375" style="133" customWidth="1"/>
    <col min="438" max="439" width="3.7109375" style="133" customWidth="1"/>
    <col min="440" max="440" width="6.7109375" style="133" customWidth="1"/>
    <col min="441" max="442" width="3.7109375" style="133" customWidth="1"/>
    <col min="443" max="443" width="6.7109375" style="133" customWidth="1"/>
    <col min="444" max="445" width="3.7109375" style="133" customWidth="1"/>
    <col min="446" max="446" width="10.7109375" style="133" customWidth="1"/>
    <col min="447" max="448" width="3.7109375" style="133" customWidth="1"/>
    <col min="449" max="449" width="9.140625" style="133"/>
    <col min="450" max="450" width="23" style="133" customWidth="1"/>
    <col min="451" max="462" width="3.7109375" style="133" customWidth="1"/>
    <col min="463" max="516" width="2.7109375" style="133" customWidth="1"/>
    <col min="517" max="517" width="5.28515625" style="133" customWidth="1"/>
    <col min="518" max="523" width="2.7109375" style="133" customWidth="1"/>
    <col min="524" max="689" width="9.140625" style="133"/>
    <col min="690" max="690" width="23.140625" style="133" bestFit="1" customWidth="1"/>
    <col min="691" max="691" width="7.7109375" style="133" bestFit="1" customWidth="1"/>
    <col min="692" max="692" width="6.42578125" style="133" customWidth="1"/>
    <col min="693" max="693" width="6.7109375" style="133" customWidth="1"/>
    <col min="694" max="695" width="3.7109375" style="133" customWidth="1"/>
    <col min="696" max="696" width="6.7109375" style="133" customWidth="1"/>
    <col min="697" max="698" width="3.7109375" style="133" customWidth="1"/>
    <col min="699" max="699" width="6.7109375" style="133" customWidth="1"/>
    <col min="700" max="701" width="3.7109375" style="133" customWidth="1"/>
    <col min="702" max="702" width="10.7109375" style="133" customWidth="1"/>
    <col min="703" max="704" width="3.7109375" style="133" customWidth="1"/>
    <col min="705" max="705" width="9.140625" style="133"/>
    <col min="706" max="706" width="23" style="133" customWidth="1"/>
    <col min="707" max="718" width="3.7109375" style="133" customWidth="1"/>
    <col min="719" max="772" width="2.7109375" style="133" customWidth="1"/>
    <col min="773" max="773" width="5.28515625" style="133" customWidth="1"/>
    <col min="774" max="779" width="2.7109375" style="133" customWidth="1"/>
    <col min="780" max="945" width="9.140625" style="133"/>
    <col min="946" max="946" width="23.140625" style="133" bestFit="1" customWidth="1"/>
    <col min="947" max="947" width="7.7109375" style="133" bestFit="1" customWidth="1"/>
    <col min="948" max="948" width="6.42578125" style="133" customWidth="1"/>
    <col min="949" max="949" width="6.7109375" style="133" customWidth="1"/>
    <col min="950" max="951" width="3.7109375" style="133" customWidth="1"/>
    <col min="952" max="952" width="6.7109375" style="133" customWidth="1"/>
    <col min="953" max="954" width="3.7109375" style="133" customWidth="1"/>
    <col min="955" max="955" width="6.7109375" style="133" customWidth="1"/>
    <col min="956" max="957" width="3.7109375" style="133" customWidth="1"/>
    <col min="958" max="958" width="10.7109375" style="133" customWidth="1"/>
    <col min="959" max="960" width="3.7109375" style="133" customWidth="1"/>
    <col min="961" max="961" width="9.140625" style="133"/>
    <col min="962" max="962" width="23" style="133" customWidth="1"/>
    <col min="963" max="974" width="3.7109375" style="133" customWidth="1"/>
    <col min="975" max="1028" width="2.7109375" style="133" customWidth="1"/>
    <col min="1029" max="1029" width="5.28515625" style="133" customWidth="1"/>
    <col min="1030" max="1035" width="2.7109375" style="133" customWidth="1"/>
    <col min="1036" max="1201" width="9.140625" style="133"/>
    <col min="1202" max="1202" width="23.140625" style="133" bestFit="1" customWidth="1"/>
    <col min="1203" max="1203" width="7.7109375" style="133" bestFit="1" customWidth="1"/>
    <col min="1204" max="1204" width="6.42578125" style="133" customWidth="1"/>
    <col min="1205" max="1205" width="6.7109375" style="133" customWidth="1"/>
    <col min="1206" max="1207" width="3.7109375" style="133" customWidth="1"/>
    <col min="1208" max="1208" width="6.7109375" style="133" customWidth="1"/>
    <col min="1209" max="1210" width="3.7109375" style="133" customWidth="1"/>
    <col min="1211" max="1211" width="6.7109375" style="133" customWidth="1"/>
    <col min="1212" max="1213" width="3.7109375" style="133" customWidth="1"/>
    <col min="1214" max="1214" width="10.7109375" style="133" customWidth="1"/>
    <col min="1215" max="1216" width="3.7109375" style="133" customWidth="1"/>
    <col min="1217" max="1217" width="9.140625" style="133"/>
    <col min="1218" max="1218" width="23" style="133" customWidth="1"/>
    <col min="1219" max="1230" width="3.7109375" style="133" customWidth="1"/>
    <col min="1231" max="1284" width="2.7109375" style="133" customWidth="1"/>
    <col min="1285" max="1285" width="5.28515625" style="133" customWidth="1"/>
    <col min="1286" max="1291" width="2.7109375" style="133" customWidth="1"/>
    <col min="1292" max="1457" width="9.140625" style="133"/>
    <col min="1458" max="1458" width="23.140625" style="133" bestFit="1" customWidth="1"/>
    <col min="1459" max="1459" width="7.7109375" style="133" bestFit="1" customWidth="1"/>
    <col min="1460" max="1460" width="6.42578125" style="133" customWidth="1"/>
    <col min="1461" max="1461" width="6.7109375" style="133" customWidth="1"/>
    <col min="1462" max="1463" width="3.7109375" style="133" customWidth="1"/>
    <col min="1464" max="1464" width="6.7109375" style="133" customWidth="1"/>
    <col min="1465" max="1466" width="3.7109375" style="133" customWidth="1"/>
    <col min="1467" max="1467" width="6.7109375" style="133" customWidth="1"/>
    <col min="1468" max="1469" width="3.7109375" style="133" customWidth="1"/>
    <col min="1470" max="1470" width="10.7109375" style="133" customWidth="1"/>
    <col min="1471" max="1472" width="3.7109375" style="133" customWidth="1"/>
    <col min="1473" max="1473" width="9.140625" style="133"/>
    <col min="1474" max="1474" width="23" style="133" customWidth="1"/>
    <col min="1475" max="1486" width="3.7109375" style="133" customWidth="1"/>
    <col min="1487" max="1540" width="2.7109375" style="133" customWidth="1"/>
    <col min="1541" max="1541" width="5.28515625" style="133" customWidth="1"/>
    <col min="1542" max="1547" width="2.7109375" style="133" customWidth="1"/>
    <col min="1548" max="1713" width="9.140625" style="133"/>
    <col min="1714" max="1714" width="23.140625" style="133" bestFit="1" customWidth="1"/>
    <col min="1715" max="1715" width="7.7109375" style="133" bestFit="1" customWidth="1"/>
    <col min="1716" max="1716" width="6.42578125" style="133" customWidth="1"/>
    <col min="1717" max="1717" width="6.7109375" style="133" customWidth="1"/>
    <col min="1718" max="1719" width="3.7109375" style="133" customWidth="1"/>
    <col min="1720" max="1720" width="6.7109375" style="133" customWidth="1"/>
    <col min="1721" max="1722" width="3.7109375" style="133" customWidth="1"/>
    <col min="1723" max="1723" width="6.7109375" style="133" customWidth="1"/>
    <col min="1724" max="1725" width="3.7109375" style="133" customWidth="1"/>
    <col min="1726" max="1726" width="10.7109375" style="133" customWidth="1"/>
    <col min="1727" max="1728" width="3.7109375" style="133" customWidth="1"/>
    <col min="1729" max="1729" width="9.140625" style="133"/>
    <col min="1730" max="1730" width="23" style="133" customWidth="1"/>
    <col min="1731" max="1742" width="3.7109375" style="133" customWidth="1"/>
    <col min="1743" max="1796" width="2.7109375" style="133" customWidth="1"/>
    <col min="1797" max="1797" width="5.28515625" style="133" customWidth="1"/>
    <col min="1798" max="1803" width="2.7109375" style="133" customWidth="1"/>
    <col min="1804" max="1969" width="9.140625" style="133"/>
    <col min="1970" max="1970" width="23.140625" style="133" bestFit="1" customWidth="1"/>
    <col min="1971" max="1971" width="7.7109375" style="133" bestFit="1" customWidth="1"/>
    <col min="1972" max="1972" width="6.42578125" style="133" customWidth="1"/>
    <col min="1973" max="1973" width="6.7109375" style="133" customWidth="1"/>
    <col min="1974" max="1975" width="3.7109375" style="133" customWidth="1"/>
    <col min="1976" max="1976" width="6.7109375" style="133" customWidth="1"/>
    <col min="1977" max="1978" width="3.7109375" style="133" customWidth="1"/>
    <col min="1979" max="1979" width="6.7109375" style="133" customWidth="1"/>
    <col min="1980" max="1981" width="3.7109375" style="133" customWidth="1"/>
    <col min="1982" max="1982" width="10.7109375" style="133" customWidth="1"/>
    <col min="1983" max="1984" width="3.7109375" style="133" customWidth="1"/>
    <col min="1985" max="1985" width="9.140625" style="133"/>
    <col min="1986" max="1986" width="23" style="133" customWidth="1"/>
    <col min="1987" max="1998" width="3.7109375" style="133" customWidth="1"/>
    <col min="1999" max="2052" width="2.7109375" style="133" customWidth="1"/>
    <col min="2053" max="2053" width="5.28515625" style="133" customWidth="1"/>
    <col min="2054" max="2059" width="2.7109375" style="133" customWidth="1"/>
    <col min="2060" max="2225" width="9.140625" style="133"/>
    <col min="2226" max="2226" width="23.140625" style="133" bestFit="1" customWidth="1"/>
    <col min="2227" max="2227" width="7.7109375" style="133" bestFit="1" customWidth="1"/>
    <col min="2228" max="2228" width="6.42578125" style="133" customWidth="1"/>
    <col min="2229" max="2229" width="6.7109375" style="133" customWidth="1"/>
    <col min="2230" max="2231" width="3.7109375" style="133" customWidth="1"/>
    <col min="2232" max="2232" width="6.7109375" style="133" customWidth="1"/>
    <col min="2233" max="2234" width="3.7109375" style="133" customWidth="1"/>
    <col min="2235" max="2235" width="6.7109375" style="133" customWidth="1"/>
    <col min="2236" max="2237" width="3.7109375" style="133" customWidth="1"/>
    <col min="2238" max="2238" width="10.7109375" style="133" customWidth="1"/>
    <col min="2239" max="2240" width="3.7109375" style="133" customWidth="1"/>
    <col min="2241" max="2241" width="9.140625" style="133"/>
    <col min="2242" max="2242" width="23" style="133" customWidth="1"/>
    <col min="2243" max="2254" width="3.7109375" style="133" customWidth="1"/>
    <col min="2255" max="2308" width="2.7109375" style="133" customWidth="1"/>
    <col min="2309" max="2309" width="5.28515625" style="133" customWidth="1"/>
    <col min="2310" max="2315" width="2.7109375" style="133" customWidth="1"/>
    <col min="2316" max="2481" width="9.140625" style="133"/>
    <col min="2482" max="2482" width="23.140625" style="133" bestFit="1" customWidth="1"/>
    <col min="2483" max="2483" width="7.7109375" style="133" bestFit="1" customWidth="1"/>
    <col min="2484" max="2484" width="6.42578125" style="133" customWidth="1"/>
    <col min="2485" max="2485" width="6.7109375" style="133" customWidth="1"/>
    <col min="2486" max="2487" width="3.7109375" style="133" customWidth="1"/>
    <col min="2488" max="2488" width="6.7109375" style="133" customWidth="1"/>
    <col min="2489" max="2490" width="3.7109375" style="133" customWidth="1"/>
    <col min="2491" max="2491" width="6.7109375" style="133" customWidth="1"/>
    <col min="2492" max="2493" width="3.7109375" style="133" customWidth="1"/>
    <col min="2494" max="2494" width="10.7109375" style="133" customWidth="1"/>
    <col min="2495" max="2496" width="3.7109375" style="133" customWidth="1"/>
    <col min="2497" max="2497" width="9.140625" style="133"/>
    <col min="2498" max="2498" width="23" style="133" customWidth="1"/>
    <col min="2499" max="2510" width="3.7109375" style="133" customWidth="1"/>
    <col min="2511" max="2564" width="2.7109375" style="133" customWidth="1"/>
    <col min="2565" max="2565" width="5.28515625" style="133" customWidth="1"/>
    <col min="2566" max="2571" width="2.7109375" style="133" customWidth="1"/>
    <col min="2572" max="2737" width="9.140625" style="133"/>
    <col min="2738" max="2738" width="23.140625" style="133" bestFit="1" customWidth="1"/>
    <col min="2739" max="2739" width="7.7109375" style="133" bestFit="1" customWidth="1"/>
    <col min="2740" max="2740" width="6.42578125" style="133" customWidth="1"/>
    <col min="2741" max="2741" width="6.7109375" style="133" customWidth="1"/>
    <col min="2742" max="2743" width="3.7109375" style="133" customWidth="1"/>
    <col min="2744" max="2744" width="6.7109375" style="133" customWidth="1"/>
    <col min="2745" max="2746" width="3.7109375" style="133" customWidth="1"/>
    <col min="2747" max="2747" width="6.7109375" style="133" customWidth="1"/>
    <col min="2748" max="2749" width="3.7109375" style="133" customWidth="1"/>
    <col min="2750" max="2750" width="10.7109375" style="133" customWidth="1"/>
    <col min="2751" max="2752" width="3.7109375" style="133" customWidth="1"/>
    <col min="2753" max="2753" width="9.140625" style="133"/>
    <col min="2754" max="2754" width="23" style="133" customWidth="1"/>
    <col min="2755" max="2766" width="3.7109375" style="133" customWidth="1"/>
    <col min="2767" max="2820" width="2.7109375" style="133" customWidth="1"/>
    <col min="2821" max="2821" width="5.28515625" style="133" customWidth="1"/>
    <col min="2822" max="2827" width="2.7109375" style="133" customWidth="1"/>
    <col min="2828" max="2993" width="9.140625" style="133"/>
    <col min="2994" max="2994" width="23.140625" style="133" bestFit="1" customWidth="1"/>
    <col min="2995" max="2995" width="7.7109375" style="133" bestFit="1" customWidth="1"/>
    <col min="2996" max="2996" width="6.42578125" style="133" customWidth="1"/>
    <col min="2997" max="2997" width="6.7109375" style="133" customWidth="1"/>
    <col min="2998" max="2999" width="3.7109375" style="133" customWidth="1"/>
    <col min="3000" max="3000" width="6.7109375" style="133" customWidth="1"/>
    <col min="3001" max="3002" width="3.7109375" style="133" customWidth="1"/>
    <col min="3003" max="3003" width="6.7109375" style="133" customWidth="1"/>
    <col min="3004" max="3005" width="3.7109375" style="133" customWidth="1"/>
    <col min="3006" max="3006" width="10.7109375" style="133" customWidth="1"/>
    <col min="3007" max="3008" width="3.7109375" style="133" customWidth="1"/>
    <col min="3009" max="3009" width="9.140625" style="133"/>
    <col min="3010" max="3010" width="23" style="133" customWidth="1"/>
    <col min="3011" max="3022" width="3.7109375" style="133" customWidth="1"/>
    <col min="3023" max="3076" width="2.7109375" style="133" customWidth="1"/>
    <col min="3077" max="3077" width="5.28515625" style="133" customWidth="1"/>
    <col min="3078" max="3083" width="2.7109375" style="133" customWidth="1"/>
    <col min="3084" max="3249" width="9.140625" style="133"/>
    <col min="3250" max="3250" width="23.140625" style="133" bestFit="1" customWidth="1"/>
    <col min="3251" max="3251" width="7.7109375" style="133" bestFit="1" customWidth="1"/>
    <col min="3252" max="3252" width="6.42578125" style="133" customWidth="1"/>
    <col min="3253" max="3253" width="6.7109375" style="133" customWidth="1"/>
    <col min="3254" max="3255" width="3.7109375" style="133" customWidth="1"/>
    <col min="3256" max="3256" width="6.7109375" style="133" customWidth="1"/>
    <col min="3257" max="3258" width="3.7109375" style="133" customWidth="1"/>
    <col min="3259" max="3259" width="6.7109375" style="133" customWidth="1"/>
    <col min="3260" max="3261" width="3.7109375" style="133" customWidth="1"/>
    <col min="3262" max="3262" width="10.7109375" style="133" customWidth="1"/>
    <col min="3263" max="3264" width="3.7109375" style="133" customWidth="1"/>
    <col min="3265" max="3265" width="9.140625" style="133"/>
    <col min="3266" max="3266" width="23" style="133" customWidth="1"/>
    <col min="3267" max="3278" width="3.7109375" style="133" customWidth="1"/>
    <col min="3279" max="3332" width="2.7109375" style="133" customWidth="1"/>
    <col min="3333" max="3333" width="5.28515625" style="133" customWidth="1"/>
    <col min="3334" max="3339" width="2.7109375" style="133" customWidth="1"/>
    <col min="3340" max="3505" width="9.140625" style="133"/>
    <col min="3506" max="3506" width="23.140625" style="133" bestFit="1" customWidth="1"/>
    <col min="3507" max="3507" width="7.7109375" style="133" bestFit="1" customWidth="1"/>
    <col min="3508" max="3508" width="6.42578125" style="133" customWidth="1"/>
    <col min="3509" max="3509" width="6.7109375" style="133" customWidth="1"/>
    <col min="3510" max="3511" width="3.7109375" style="133" customWidth="1"/>
    <col min="3512" max="3512" width="6.7109375" style="133" customWidth="1"/>
    <col min="3513" max="3514" width="3.7109375" style="133" customWidth="1"/>
    <col min="3515" max="3515" width="6.7109375" style="133" customWidth="1"/>
    <col min="3516" max="3517" width="3.7109375" style="133" customWidth="1"/>
    <col min="3518" max="3518" width="10.7109375" style="133" customWidth="1"/>
    <col min="3519" max="3520" width="3.7109375" style="133" customWidth="1"/>
    <col min="3521" max="3521" width="9.140625" style="133"/>
    <col min="3522" max="3522" width="23" style="133" customWidth="1"/>
    <col min="3523" max="3534" width="3.7109375" style="133" customWidth="1"/>
    <col min="3535" max="3588" width="2.7109375" style="133" customWidth="1"/>
    <col min="3589" max="3589" width="5.28515625" style="133" customWidth="1"/>
    <col min="3590" max="3595" width="2.7109375" style="133" customWidth="1"/>
    <col min="3596" max="3761" width="9.140625" style="133"/>
    <col min="3762" max="3762" width="23.140625" style="133" bestFit="1" customWidth="1"/>
    <col min="3763" max="3763" width="7.7109375" style="133" bestFit="1" customWidth="1"/>
    <col min="3764" max="3764" width="6.42578125" style="133" customWidth="1"/>
    <col min="3765" max="3765" width="6.7109375" style="133" customWidth="1"/>
    <col min="3766" max="3767" width="3.7109375" style="133" customWidth="1"/>
    <col min="3768" max="3768" width="6.7109375" style="133" customWidth="1"/>
    <col min="3769" max="3770" width="3.7109375" style="133" customWidth="1"/>
    <col min="3771" max="3771" width="6.7109375" style="133" customWidth="1"/>
    <col min="3772" max="3773" width="3.7109375" style="133" customWidth="1"/>
    <col min="3774" max="3774" width="10.7109375" style="133" customWidth="1"/>
    <col min="3775" max="3776" width="3.7109375" style="133" customWidth="1"/>
    <col min="3777" max="3777" width="9.140625" style="133"/>
    <col min="3778" max="3778" width="23" style="133" customWidth="1"/>
    <col min="3779" max="3790" width="3.7109375" style="133" customWidth="1"/>
    <col min="3791" max="3844" width="2.7109375" style="133" customWidth="1"/>
    <col min="3845" max="3845" width="5.28515625" style="133" customWidth="1"/>
    <col min="3846" max="3851" width="2.7109375" style="133" customWidth="1"/>
    <col min="3852" max="4017" width="9.140625" style="133"/>
    <col min="4018" max="4018" width="23.140625" style="133" bestFit="1" customWidth="1"/>
    <col min="4019" max="4019" width="7.7109375" style="133" bestFit="1" customWidth="1"/>
    <col min="4020" max="4020" width="6.42578125" style="133" customWidth="1"/>
    <col min="4021" max="4021" width="6.7109375" style="133" customWidth="1"/>
    <col min="4022" max="4023" width="3.7109375" style="133" customWidth="1"/>
    <col min="4024" max="4024" width="6.7109375" style="133" customWidth="1"/>
    <col min="4025" max="4026" width="3.7109375" style="133" customWidth="1"/>
    <col min="4027" max="4027" width="6.7109375" style="133" customWidth="1"/>
    <col min="4028" max="4029" width="3.7109375" style="133" customWidth="1"/>
    <col min="4030" max="4030" width="10.7109375" style="133" customWidth="1"/>
    <col min="4031" max="4032" width="3.7109375" style="133" customWidth="1"/>
    <col min="4033" max="4033" width="9.140625" style="133"/>
    <col min="4034" max="4034" width="23" style="133" customWidth="1"/>
    <col min="4035" max="4046" width="3.7109375" style="133" customWidth="1"/>
    <col min="4047" max="4100" width="2.7109375" style="133" customWidth="1"/>
    <col min="4101" max="4101" width="5.28515625" style="133" customWidth="1"/>
    <col min="4102" max="4107" width="2.7109375" style="133" customWidth="1"/>
    <col min="4108" max="4273" width="9.140625" style="133"/>
    <col min="4274" max="4274" width="23.140625" style="133" bestFit="1" customWidth="1"/>
    <col min="4275" max="4275" width="7.7109375" style="133" bestFit="1" customWidth="1"/>
    <col min="4276" max="4276" width="6.42578125" style="133" customWidth="1"/>
    <col min="4277" max="4277" width="6.7109375" style="133" customWidth="1"/>
    <col min="4278" max="4279" width="3.7109375" style="133" customWidth="1"/>
    <col min="4280" max="4280" width="6.7109375" style="133" customWidth="1"/>
    <col min="4281" max="4282" width="3.7109375" style="133" customWidth="1"/>
    <col min="4283" max="4283" width="6.7109375" style="133" customWidth="1"/>
    <col min="4284" max="4285" width="3.7109375" style="133" customWidth="1"/>
    <col min="4286" max="4286" width="10.7109375" style="133" customWidth="1"/>
    <col min="4287" max="4288" width="3.7109375" style="133" customWidth="1"/>
    <col min="4289" max="4289" width="9.140625" style="133"/>
    <col min="4290" max="4290" width="23" style="133" customWidth="1"/>
    <col min="4291" max="4302" width="3.7109375" style="133" customWidth="1"/>
    <col min="4303" max="4356" width="2.7109375" style="133" customWidth="1"/>
    <col min="4357" max="4357" width="5.28515625" style="133" customWidth="1"/>
    <col min="4358" max="4363" width="2.7109375" style="133" customWidth="1"/>
    <col min="4364" max="4529" width="9.140625" style="133"/>
    <col min="4530" max="4530" width="23.140625" style="133" bestFit="1" customWidth="1"/>
    <col min="4531" max="4531" width="7.7109375" style="133" bestFit="1" customWidth="1"/>
    <col min="4532" max="4532" width="6.42578125" style="133" customWidth="1"/>
    <col min="4533" max="4533" width="6.7109375" style="133" customWidth="1"/>
    <col min="4534" max="4535" width="3.7109375" style="133" customWidth="1"/>
    <col min="4536" max="4536" width="6.7109375" style="133" customWidth="1"/>
    <col min="4537" max="4538" width="3.7109375" style="133" customWidth="1"/>
    <col min="4539" max="4539" width="6.7109375" style="133" customWidth="1"/>
    <col min="4540" max="4541" width="3.7109375" style="133" customWidth="1"/>
    <col min="4542" max="4542" width="10.7109375" style="133" customWidth="1"/>
    <col min="4543" max="4544" width="3.7109375" style="133" customWidth="1"/>
    <col min="4545" max="4545" width="9.140625" style="133"/>
    <col min="4546" max="4546" width="23" style="133" customWidth="1"/>
    <col min="4547" max="4558" width="3.7109375" style="133" customWidth="1"/>
    <col min="4559" max="4612" width="2.7109375" style="133" customWidth="1"/>
    <col min="4613" max="4613" width="5.28515625" style="133" customWidth="1"/>
    <col min="4614" max="4619" width="2.7109375" style="133" customWidth="1"/>
    <col min="4620" max="4785" width="9.140625" style="133"/>
    <col min="4786" max="4786" width="23.140625" style="133" bestFit="1" customWidth="1"/>
    <col min="4787" max="4787" width="7.7109375" style="133" bestFit="1" customWidth="1"/>
    <col min="4788" max="4788" width="6.42578125" style="133" customWidth="1"/>
    <col min="4789" max="4789" width="6.7109375" style="133" customWidth="1"/>
    <col min="4790" max="4791" width="3.7109375" style="133" customWidth="1"/>
    <col min="4792" max="4792" width="6.7109375" style="133" customWidth="1"/>
    <col min="4793" max="4794" width="3.7109375" style="133" customWidth="1"/>
    <col min="4795" max="4795" width="6.7109375" style="133" customWidth="1"/>
    <col min="4796" max="4797" width="3.7109375" style="133" customWidth="1"/>
    <col min="4798" max="4798" width="10.7109375" style="133" customWidth="1"/>
    <col min="4799" max="4800" width="3.7109375" style="133" customWidth="1"/>
    <col min="4801" max="4801" width="9.140625" style="133"/>
    <col min="4802" max="4802" width="23" style="133" customWidth="1"/>
    <col min="4803" max="4814" width="3.7109375" style="133" customWidth="1"/>
    <col min="4815" max="4868" width="2.7109375" style="133" customWidth="1"/>
    <col min="4869" max="4869" width="5.28515625" style="133" customWidth="1"/>
    <col min="4870" max="4875" width="2.7109375" style="133" customWidth="1"/>
    <col min="4876" max="5041" width="9.140625" style="133"/>
    <col min="5042" max="5042" width="23.140625" style="133" bestFit="1" customWidth="1"/>
    <col min="5043" max="5043" width="7.7109375" style="133" bestFit="1" customWidth="1"/>
    <col min="5044" max="5044" width="6.42578125" style="133" customWidth="1"/>
    <col min="5045" max="5045" width="6.7109375" style="133" customWidth="1"/>
    <col min="5046" max="5047" width="3.7109375" style="133" customWidth="1"/>
    <col min="5048" max="5048" width="6.7109375" style="133" customWidth="1"/>
    <col min="5049" max="5050" width="3.7109375" style="133" customWidth="1"/>
    <col min="5051" max="5051" width="6.7109375" style="133" customWidth="1"/>
    <col min="5052" max="5053" width="3.7109375" style="133" customWidth="1"/>
    <col min="5054" max="5054" width="10.7109375" style="133" customWidth="1"/>
    <col min="5055" max="5056" width="3.7109375" style="133" customWidth="1"/>
    <col min="5057" max="5057" width="9.140625" style="133"/>
    <col min="5058" max="5058" width="23" style="133" customWidth="1"/>
    <col min="5059" max="5070" width="3.7109375" style="133" customWidth="1"/>
    <col min="5071" max="5124" width="2.7109375" style="133" customWidth="1"/>
    <col min="5125" max="5125" width="5.28515625" style="133" customWidth="1"/>
    <col min="5126" max="5131" width="2.7109375" style="133" customWidth="1"/>
    <col min="5132" max="5297" width="9.140625" style="133"/>
    <col min="5298" max="5298" width="23.140625" style="133" bestFit="1" customWidth="1"/>
    <col min="5299" max="5299" width="7.7109375" style="133" bestFit="1" customWidth="1"/>
    <col min="5300" max="5300" width="6.42578125" style="133" customWidth="1"/>
    <col min="5301" max="5301" width="6.7109375" style="133" customWidth="1"/>
    <col min="5302" max="5303" width="3.7109375" style="133" customWidth="1"/>
    <col min="5304" max="5304" width="6.7109375" style="133" customWidth="1"/>
    <col min="5305" max="5306" width="3.7109375" style="133" customWidth="1"/>
    <col min="5307" max="5307" width="6.7109375" style="133" customWidth="1"/>
    <col min="5308" max="5309" width="3.7109375" style="133" customWidth="1"/>
    <col min="5310" max="5310" width="10.7109375" style="133" customWidth="1"/>
    <col min="5311" max="5312" width="3.7109375" style="133" customWidth="1"/>
    <col min="5313" max="5313" width="9.140625" style="133"/>
    <col min="5314" max="5314" width="23" style="133" customWidth="1"/>
    <col min="5315" max="5326" width="3.7109375" style="133" customWidth="1"/>
    <col min="5327" max="5380" width="2.7109375" style="133" customWidth="1"/>
    <col min="5381" max="5381" width="5.28515625" style="133" customWidth="1"/>
    <col min="5382" max="5387" width="2.7109375" style="133" customWidth="1"/>
    <col min="5388" max="5553" width="9.140625" style="133"/>
    <col min="5554" max="5554" width="23.140625" style="133" bestFit="1" customWidth="1"/>
    <col min="5555" max="5555" width="7.7109375" style="133" bestFit="1" customWidth="1"/>
    <col min="5556" max="5556" width="6.42578125" style="133" customWidth="1"/>
    <col min="5557" max="5557" width="6.7109375" style="133" customWidth="1"/>
    <col min="5558" max="5559" width="3.7109375" style="133" customWidth="1"/>
    <col min="5560" max="5560" width="6.7109375" style="133" customWidth="1"/>
    <col min="5561" max="5562" width="3.7109375" style="133" customWidth="1"/>
    <col min="5563" max="5563" width="6.7109375" style="133" customWidth="1"/>
    <col min="5564" max="5565" width="3.7109375" style="133" customWidth="1"/>
    <col min="5566" max="5566" width="10.7109375" style="133" customWidth="1"/>
    <col min="5567" max="5568" width="3.7109375" style="133" customWidth="1"/>
    <col min="5569" max="5569" width="9.140625" style="133"/>
    <col min="5570" max="5570" width="23" style="133" customWidth="1"/>
    <col min="5571" max="5582" width="3.7109375" style="133" customWidth="1"/>
    <col min="5583" max="5636" width="2.7109375" style="133" customWidth="1"/>
    <col min="5637" max="5637" width="5.28515625" style="133" customWidth="1"/>
    <col min="5638" max="5643" width="2.7109375" style="133" customWidth="1"/>
    <col min="5644" max="5809" width="9.140625" style="133"/>
    <col min="5810" max="5810" width="23.140625" style="133" bestFit="1" customWidth="1"/>
    <col min="5811" max="5811" width="7.7109375" style="133" bestFit="1" customWidth="1"/>
    <col min="5812" max="5812" width="6.42578125" style="133" customWidth="1"/>
    <col min="5813" max="5813" width="6.7109375" style="133" customWidth="1"/>
    <col min="5814" max="5815" width="3.7109375" style="133" customWidth="1"/>
    <col min="5816" max="5816" width="6.7109375" style="133" customWidth="1"/>
    <col min="5817" max="5818" width="3.7109375" style="133" customWidth="1"/>
    <col min="5819" max="5819" width="6.7109375" style="133" customWidth="1"/>
    <col min="5820" max="5821" width="3.7109375" style="133" customWidth="1"/>
    <col min="5822" max="5822" width="10.7109375" style="133" customWidth="1"/>
    <col min="5823" max="5824" width="3.7109375" style="133" customWidth="1"/>
    <col min="5825" max="5825" width="9.140625" style="133"/>
    <col min="5826" max="5826" width="23" style="133" customWidth="1"/>
    <col min="5827" max="5838" width="3.7109375" style="133" customWidth="1"/>
    <col min="5839" max="5892" width="2.7109375" style="133" customWidth="1"/>
    <col min="5893" max="5893" width="5.28515625" style="133" customWidth="1"/>
    <col min="5894" max="5899" width="2.7109375" style="133" customWidth="1"/>
    <col min="5900" max="6065" width="9.140625" style="133"/>
    <col min="6066" max="6066" width="23.140625" style="133" bestFit="1" customWidth="1"/>
    <col min="6067" max="6067" width="7.7109375" style="133" bestFit="1" customWidth="1"/>
    <col min="6068" max="6068" width="6.42578125" style="133" customWidth="1"/>
    <col min="6069" max="6069" width="6.7109375" style="133" customWidth="1"/>
    <col min="6070" max="6071" width="3.7109375" style="133" customWidth="1"/>
    <col min="6072" max="6072" width="6.7109375" style="133" customWidth="1"/>
    <col min="6073" max="6074" width="3.7109375" style="133" customWidth="1"/>
    <col min="6075" max="6075" width="6.7109375" style="133" customWidth="1"/>
    <col min="6076" max="6077" width="3.7109375" style="133" customWidth="1"/>
    <col min="6078" max="6078" width="10.7109375" style="133" customWidth="1"/>
    <col min="6079" max="6080" width="3.7109375" style="133" customWidth="1"/>
    <col min="6081" max="6081" width="9.140625" style="133"/>
    <col min="6082" max="6082" width="23" style="133" customWidth="1"/>
    <col min="6083" max="6094" width="3.7109375" style="133" customWidth="1"/>
    <col min="6095" max="6148" width="2.7109375" style="133" customWidth="1"/>
    <col min="6149" max="6149" width="5.28515625" style="133" customWidth="1"/>
    <col min="6150" max="6155" width="2.7109375" style="133" customWidth="1"/>
    <col min="6156" max="6321" width="9.140625" style="133"/>
    <col min="6322" max="6322" width="23.140625" style="133" bestFit="1" customWidth="1"/>
    <col min="6323" max="6323" width="7.7109375" style="133" bestFit="1" customWidth="1"/>
    <col min="6324" max="6324" width="6.42578125" style="133" customWidth="1"/>
    <col min="6325" max="6325" width="6.7109375" style="133" customWidth="1"/>
    <col min="6326" max="6327" width="3.7109375" style="133" customWidth="1"/>
    <col min="6328" max="6328" width="6.7109375" style="133" customWidth="1"/>
    <col min="6329" max="6330" width="3.7109375" style="133" customWidth="1"/>
    <col min="6331" max="6331" width="6.7109375" style="133" customWidth="1"/>
    <col min="6332" max="6333" width="3.7109375" style="133" customWidth="1"/>
    <col min="6334" max="6334" width="10.7109375" style="133" customWidth="1"/>
    <col min="6335" max="6336" width="3.7109375" style="133" customWidth="1"/>
    <col min="6337" max="6337" width="9.140625" style="133"/>
    <col min="6338" max="6338" width="23" style="133" customWidth="1"/>
    <col min="6339" max="6350" width="3.7109375" style="133" customWidth="1"/>
    <col min="6351" max="6404" width="2.7109375" style="133" customWidth="1"/>
    <col min="6405" max="6405" width="5.28515625" style="133" customWidth="1"/>
    <col min="6406" max="6411" width="2.7109375" style="133" customWidth="1"/>
    <col min="6412" max="6577" width="9.140625" style="133"/>
    <col min="6578" max="6578" width="23.140625" style="133" bestFit="1" customWidth="1"/>
    <col min="6579" max="6579" width="7.7109375" style="133" bestFit="1" customWidth="1"/>
    <col min="6580" max="6580" width="6.42578125" style="133" customWidth="1"/>
    <col min="6581" max="6581" width="6.7109375" style="133" customWidth="1"/>
    <col min="6582" max="6583" width="3.7109375" style="133" customWidth="1"/>
    <col min="6584" max="6584" width="6.7109375" style="133" customWidth="1"/>
    <col min="6585" max="6586" width="3.7109375" style="133" customWidth="1"/>
    <col min="6587" max="6587" width="6.7109375" style="133" customWidth="1"/>
    <col min="6588" max="6589" width="3.7109375" style="133" customWidth="1"/>
    <col min="6590" max="6590" width="10.7109375" style="133" customWidth="1"/>
    <col min="6591" max="6592" width="3.7109375" style="133" customWidth="1"/>
    <col min="6593" max="6593" width="9.140625" style="133"/>
    <col min="6594" max="6594" width="23" style="133" customWidth="1"/>
    <col min="6595" max="6606" width="3.7109375" style="133" customWidth="1"/>
    <col min="6607" max="6660" width="2.7109375" style="133" customWidth="1"/>
    <col min="6661" max="6661" width="5.28515625" style="133" customWidth="1"/>
    <col min="6662" max="6667" width="2.7109375" style="133" customWidth="1"/>
    <col min="6668" max="6833" width="9.140625" style="133"/>
    <col min="6834" max="6834" width="23.140625" style="133" bestFit="1" customWidth="1"/>
    <col min="6835" max="6835" width="7.7109375" style="133" bestFit="1" customWidth="1"/>
    <col min="6836" max="6836" width="6.42578125" style="133" customWidth="1"/>
    <col min="6837" max="6837" width="6.7109375" style="133" customWidth="1"/>
    <col min="6838" max="6839" width="3.7109375" style="133" customWidth="1"/>
    <col min="6840" max="6840" width="6.7109375" style="133" customWidth="1"/>
    <col min="6841" max="6842" width="3.7109375" style="133" customWidth="1"/>
    <col min="6843" max="6843" width="6.7109375" style="133" customWidth="1"/>
    <col min="6844" max="6845" width="3.7109375" style="133" customWidth="1"/>
    <col min="6846" max="6846" width="10.7109375" style="133" customWidth="1"/>
    <col min="6847" max="6848" width="3.7109375" style="133" customWidth="1"/>
    <col min="6849" max="6849" width="9.140625" style="133"/>
    <col min="6850" max="6850" width="23" style="133" customWidth="1"/>
    <col min="6851" max="6862" width="3.7109375" style="133" customWidth="1"/>
    <col min="6863" max="6916" width="2.7109375" style="133" customWidth="1"/>
    <col min="6917" max="6917" width="5.28515625" style="133" customWidth="1"/>
    <col min="6918" max="6923" width="2.7109375" style="133" customWidth="1"/>
    <col min="6924" max="7089" width="9.140625" style="133"/>
    <col min="7090" max="7090" width="23.140625" style="133" bestFit="1" customWidth="1"/>
    <col min="7091" max="7091" width="7.7109375" style="133" bestFit="1" customWidth="1"/>
    <col min="7092" max="7092" width="6.42578125" style="133" customWidth="1"/>
    <col min="7093" max="7093" width="6.7109375" style="133" customWidth="1"/>
    <col min="7094" max="7095" width="3.7109375" style="133" customWidth="1"/>
    <col min="7096" max="7096" width="6.7109375" style="133" customWidth="1"/>
    <col min="7097" max="7098" width="3.7109375" style="133" customWidth="1"/>
    <col min="7099" max="7099" width="6.7109375" style="133" customWidth="1"/>
    <col min="7100" max="7101" width="3.7109375" style="133" customWidth="1"/>
    <col min="7102" max="7102" width="10.7109375" style="133" customWidth="1"/>
    <col min="7103" max="7104" width="3.7109375" style="133" customWidth="1"/>
    <col min="7105" max="7105" width="9.140625" style="133"/>
    <col min="7106" max="7106" width="23" style="133" customWidth="1"/>
    <col min="7107" max="7118" width="3.7109375" style="133" customWidth="1"/>
    <col min="7119" max="7172" width="2.7109375" style="133" customWidth="1"/>
    <col min="7173" max="7173" width="5.28515625" style="133" customWidth="1"/>
    <col min="7174" max="7179" width="2.7109375" style="133" customWidth="1"/>
    <col min="7180" max="7345" width="9.140625" style="133"/>
    <col min="7346" max="7346" width="23.140625" style="133" bestFit="1" customWidth="1"/>
    <col min="7347" max="7347" width="7.7109375" style="133" bestFit="1" customWidth="1"/>
    <col min="7348" max="7348" width="6.42578125" style="133" customWidth="1"/>
    <col min="7349" max="7349" width="6.7109375" style="133" customWidth="1"/>
    <col min="7350" max="7351" width="3.7109375" style="133" customWidth="1"/>
    <col min="7352" max="7352" width="6.7109375" style="133" customWidth="1"/>
    <col min="7353" max="7354" width="3.7109375" style="133" customWidth="1"/>
    <col min="7355" max="7355" width="6.7109375" style="133" customWidth="1"/>
    <col min="7356" max="7357" width="3.7109375" style="133" customWidth="1"/>
    <col min="7358" max="7358" width="10.7109375" style="133" customWidth="1"/>
    <col min="7359" max="7360" width="3.7109375" style="133" customWidth="1"/>
    <col min="7361" max="7361" width="9.140625" style="133"/>
    <col min="7362" max="7362" width="23" style="133" customWidth="1"/>
    <col min="7363" max="7374" width="3.7109375" style="133" customWidth="1"/>
    <col min="7375" max="7428" width="2.7109375" style="133" customWidth="1"/>
    <col min="7429" max="7429" width="5.28515625" style="133" customWidth="1"/>
    <col min="7430" max="7435" width="2.7109375" style="133" customWidth="1"/>
    <col min="7436" max="7601" width="9.140625" style="133"/>
    <col min="7602" max="7602" width="23.140625" style="133" bestFit="1" customWidth="1"/>
    <col min="7603" max="7603" width="7.7109375" style="133" bestFit="1" customWidth="1"/>
    <col min="7604" max="7604" width="6.42578125" style="133" customWidth="1"/>
    <col min="7605" max="7605" width="6.7109375" style="133" customWidth="1"/>
    <col min="7606" max="7607" width="3.7109375" style="133" customWidth="1"/>
    <col min="7608" max="7608" width="6.7109375" style="133" customWidth="1"/>
    <col min="7609" max="7610" width="3.7109375" style="133" customWidth="1"/>
    <col min="7611" max="7611" width="6.7109375" style="133" customWidth="1"/>
    <col min="7612" max="7613" width="3.7109375" style="133" customWidth="1"/>
    <col min="7614" max="7614" width="10.7109375" style="133" customWidth="1"/>
    <col min="7615" max="7616" width="3.7109375" style="133" customWidth="1"/>
    <col min="7617" max="7617" width="9.140625" style="133"/>
    <col min="7618" max="7618" width="23" style="133" customWidth="1"/>
    <col min="7619" max="7630" width="3.7109375" style="133" customWidth="1"/>
    <col min="7631" max="7684" width="2.7109375" style="133" customWidth="1"/>
    <col min="7685" max="7685" width="5.28515625" style="133" customWidth="1"/>
    <col min="7686" max="7691" width="2.7109375" style="133" customWidth="1"/>
    <col min="7692" max="7857" width="9.140625" style="133"/>
    <col min="7858" max="7858" width="23.140625" style="133" bestFit="1" customWidth="1"/>
    <col min="7859" max="7859" width="7.7109375" style="133" bestFit="1" customWidth="1"/>
    <col min="7860" max="7860" width="6.42578125" style="133" customWidth="1"/>
    <col min="7861" max="7861" width="6.7109375" style="133" customWidth="1"/>
    <col min="7862" max="7863" width="3.7109375" style="133" customWidth="1"/>
    <col min="7864" max="7864" width="6.7109375" style="133" customWidth="1"/>
    <col min="7865" max="7866" width="3.7109375" style="133" customWidth="1"/>
    <col min="7867" max="7867" width="6.7109375" style="133" customWidth="1"/>
    <col min="7868" max="7869" width="3.7109375" style="133" customWidth="1"/>
    <col min="7870" max="7870" width="10.7109375" style="133" customWidth="1"/>
    <col min="7871" max="7872" width="3.7109375" style="133" customWidth="1"/>
    <col min="7873" max="7873" width="9.140625" style="133"/>
    <col min="7874" max="7874" width="23" style="133" customWidth="1"/>
    <col min="7875" max="7886" width="3.7109375" style="133" customWidth="1"/>
    <col min="7887" max="7940" width="2.7109375" style="133" customWidth="1"/>
    <col min="7941" max="7941" width="5.28515625" style="133" customWidth="1"/>
    <col min="7942" max="7947" width="2.7109375" style="133" customWidth="1"/>
    <col min="7948" max="8113" width="9.140625" style="133"/>
    <col min="8114" max="8114" width="23.140625" style="133" bestFit="1" customWidth="1"/>
    <col min="8115" max="8115" width="7.7109375" style="133" bestFit="1" customWidth="1"/>
    <col min="8116" max="8116" width="6.42578125" style="133" customWidth="1"/>
    <col min="8117" max="8117" width="6.7109375" style="133" customWidth="1"/>
    <col min="8118" max="8119" width="3.7109375" style="133" customWidth="1"/>
    <col min="8120" max="8120" width="6.7109375" style="133" customWidth="1"/>
    <col min="8121" max="8122" width="3.7109375" style="133" customWidth="1"/>
    <col min="8123" max="8123" width="6.7109375" style="133" customWidth="1"/>
    <col min="8124" max="8125" width="3.7109375" style="133" customWidth="1"/>
    <col min="8126" max="8126" width="10.7109375" style="133" customWidth="1"/>
    <col min="8127" max="8128" width="3.7109375" style="133" customWidth="1"/>
    <col min="8129" max="8129" width="9.140625" style="133"/>
    <col min="8130" max="8130" width="23" style="133" customWidth="1"/>
    <col min="8131" max="8142" width="3.7109375" style="133" customWidth="1"/>
    <col min="8143" max="8196" width="2.7109375" style="133" customWidth="1"/>
    <col min="8197" max="8197" width="5.28515625" style="133" customWidth="1"/>
    <col min="8198" max="8203" width="2.7109375" style="133" customWidth="1"/>
    <col min="8204" max="8369" width="9.140625" style="133"/>
    <col min="8370" max="8370" width="23.140625" style="133" bestFit="1" customWidth="1"/>
    <col min="8371" max="8371" width="7.7109375" style="133" bestFit="1" customWidth="1"/>
    <col min="8372" max="8372" width="6.42578125" style="133" customWidth="1"/>
    <col min="8373" max="8373" width="6.7109375" style="133" customWidth="1"/>
    <col min="8374" max="8375" width="3.7109375" style="133" customWidth="1"/>
    <col min="8376" max="8376" width="6.7109375" style="133" customWidth="1"/>
    <col min="8377" max="8378" width="3.7109375" style="133" customWidth="1"/>
    <col min="8379" max="8379" width="6.7109375" style="133" customWidth="1"/>
    <col min="8380" max="8381" width="3.7109375" style="133" customWidth="1"/>
    <col min="8382" max="8382" width="10.7109375" style="133" customWidth="1"/>
    <col min="8383" max="8384" width="3.7109375" style="133" customWidth="1"/>
    <col min="8385" max="8385" width="9.140625" style="133"/>
    <col min="8386" max="8386" width="23" style="133" customWidth="1"/>
    <col min="8387" max="8398" width="3.7109375" style="133" customWidth="1"/>
    <col min="8399" max="8452" width="2.7109375" style="133" customWidth="1"/>
    <col min="8453" max="8453" width="5.28515625" style="133" customWidth="1"/>
    <col min="8454" max="8459" width="2.7109375" style="133" customWidth="1"/>
    <col min="8460" max="8625" width="9.140625" style="133"/>
    <col min="8626" max="8626" width="23.140625" style="133" bestFit="1" customWidth="1"/>
    <col min="8627" max="8627" width="7.7109375" style="133" bestFit="1" customWidth="1"/>
    <col min="8628" max="8628" width="6.42578125" style="133" customWidth="1"/>
    <col min="8629" max="8629" width="6.7109375" style="133" customWidth="1"/>
    <col min="8630" max="8631" width="3.7109375" style="133" customWidth="1"/>
    <col min="8632" max="8632" width="6.7109375" style="133" customWidth="1"/>
    <col min="8633" max="8634" width="3.7109375" style="133" customWidth="1"/>
    <col min="8635" max="8635" width="6.7109375" style="133" customWidth="1"/>
    <col min="8636" max="8637" width="3.7109375" style="133" customWidth="1"/>
    <col min="8638" max="8638" width="10.7109375" style="133" customWidth="1"/>
    <col min="8639" max="8640" width="3.7109375" style="133" customWidth="1"/>
    <col min="8641" max="8641" width="9.140625" style="133"/>
    <col min="8642" max="8642" width="23" style="133" customWidth="1"/>
    <col min="8643" max="8654" width="3.7109375" style="133" customWidth="1"/>
    <col min="8655" max="8708" width="2.7109375" style="133" customWidth="1"/>
    <col min="8709" max="8709" width="5.28515625" style="133" customWidth="1"/>
    <col min="8710" max="8715" width="2.7109375" style="133" customWidth="1"/>
    <col min="8716" max="8881" width="9.140625" style="133"/>
    <col min="8882" max="8882" width="23.140625" style="133" bestFit="1" customWidth="1"/>
    <col min="8883" max="8883" width="7.7109375" style="133" bestFit="1" customWidth="1"/>
    <col min="8884" max="8884" width="6.42578125" style="133" customWidth="1"/>
    <col min="8885" max="8885" width="6.7109375" style="133" customWidth="1"/>
    <col min="8886" max="8887" width="3.7109375" style="133" customWidth="1"/>
    <col min="8888" max="8888" width="6.7109375" style="133" customWidth="1"/>
    <col min="8889" max="8890" width="3.7109375" style="133" customWidth="1"/>
    <col min="8891" max="8891" width="6.7109375" style="133" customWidth="1"/>
    <col min="8892" max="8893" width="3.7109375" style="133" customWidth="1"/>
    <col min="8894" max="8894" width="10.7109375" style="133" customWidth="1"/>
    <col min="8895" max="8896" width="3.7109375" style="133" customWidth="1"/>
    <col min="8897" max="8897" width="9.140625" style="133"/>
    <col min="8898" max="8898" width="23" style="133" customWidth="1"/>
    <col min="8899" max="8910" width="3.7109375" style="133" customWidth="1"/>
    <col min="8911" max="8964" width="2.7109375" style="133" customWidth="1"/>
    <col min="8965" max="8965" width="5.28515625" style="133" customWidth="1"/>
    <col min="8966" max="8971" width="2.7109375" style="133" customWidth="1"/>
    <col min="8972" max="9137" width="9.140625" style="133"/>
    <col min="9138" max="9138" width="23.140625" style="133" bestFit="1" customWidth="1"/>
    <col min="9139" max="9139" width="7.7109375" style="133" bestFit="1" customWidth="1"/>
    <col min="9140" max="9140" width="6.42578125" style="133" customWidth="1"/>
    <col min="9141" max="9141" width="6.7109375" style="133" customWidth="1"/>
    <col min="9142" max="9143" width="3.7109375" style="133" customWidth="1"/>
    <col min="9144" max="9144" width="6.7109375" style="133" customWidth="1"/>
    <col min="9145" max="9146" width="3.7109375" style="133" customWidth="1"/>
    <col min="9147" max="9147" width="6.7109375" style="133" customWidth="1"/>
    <col min="9148" max="9149" width="3.7109375" style="133" customWidth="1"/>
    <col min="9150" max="9150" width="10.7109375" style="133" customWidth="1"/>
    <col min="9151" max="9152" width="3.7109375" style="133" customWidth="1"/>
    <col min="9153" max="9153" width="9.140625" style="133"/>
    <col min="9154" max="9154" width="23" style="133" customWidth="1"/>
    <col min="9155" max="9166" width="3.7109375" style="133" customWidth="1"/>
    <col min="9167" max="9220" width="2.7109375" style="133" customWidth="1"/>
    <col min="9221" max="9221" width="5.28515625" style="133" customWidth="1"/>
    <col min="9222" max="9227" width="2.7109375" style="133" customWidth="1"/>
    <col min="9228" max="9393" width="9.140625" style="133"/>
    <col min="9394" max="9394" width="23.140625" style="133" bestFit="1" customWidth="1"/>
    <col min="9395" max="9395" width="7.7109375" style="133" bestFit="1" customWidth="1"/>
    <col min="9396" max="9396" width="6.42578125" style="133" customWidth="1"/>
    <col min="9397" max="9397" width="6.7109375" style="133" customWidth="1"/>
    <col min="9398" max="9399" width="3.7109375" style="133" customWidth="1"/>
    <col min="9400" max="9400" width="6.7109375" style="133" customWidth="1"/>
    <col min="9401" max="9402" width="3.7109375" style="133" customWidth="1"/>
    <col min="9403" max="9403" width="6.7109375" style="133" customWidth="1"/>
    <col min="9404" max="9405" width="3.7109375" style="133" customWidth="1"/>
    <col min="9406" max="9406" width="10.7109375" style="133" customWidth="1"/>
    <col min="9407" max="9408" width="3.7109375" style="133" customWidth="1"/>
    <col min="9409" max="9409" width="9.140625" style="133"/>
    <col min="9410" max="9410" width="23" style="133" customWidth="1"/>
    <col min="9411" max="9422" width="3.7109375" style="133" customWidth="1"/>
    <col min="9423" max="9476" width="2.7109375" style="133" customWidth="1"/>
    <col min="9477" max="9477" width="5.28515625" style="133" customWidth="1"/>
    <col min="9478" max="9483" width="2.7109375" style="133" customWidth="1"/>
    <col min="9484" max="9649" width="9.140625" style="133"/>
    <col min="9650" max="9650" width="23.140625" style="133" bestFit="1" customWidth="1"/>
    <col min="9651" max="9651" width="7.7109375" style="133" bestFit="1" customWidth="1"/>
    <col min="9652" max="9652" width="6.42578125" style="133" customWidth="1"/>
    <col min="9653" max="9653" width="6.7109375" style="133" customWidth="1"/>
    <col min="9654" max="9655" width="3.7109375" style="133" customWidth="1"/>
    <col min="9656" max="9656" width="6.7109375" style="133" customWidth="1"/>
    <col min="9657" max="9658" width="3.7109375" style="133" customWidth="1"/>
    <col min="9659" max="9659" width="6.7109375" style="133" customWidth="1"/>
    <col min="9660" max="9661" width="3.7109375" style="133" customWidth="1"/>
    <col min="9662" max="9662" width="10.7109375" style="133" customWidth="1"/>
    <col min="9663" max="9664" width="3.7109375" style="133" customWidth="1"/>
    <col min="9665" max="9665" width="9.140625" style="133"/>
    <col min="9666" max="9666" width="23" style="133" customWidth="1"/>
    <col min="9667" max="9678" width="3.7109375" style="133" customWidth="1"/>
    <col min="9679" max="9732" width="2.7109375" style="133" customWidth="1"/>
    <col min="9733" max="9733" width="5.28515625" style="133" customWidth="1"/>
    <col min="9734" max="9739" width="2.7109375" style="133" customWidth="1"/>
    <col min="9740" max="9905" width="9.140625" style="133"/>
    <col min="9906" max="9906" width="23.140625" style="133" bestFit="1" customWidth="1"/>
    <col min="9907" max="9907" width="7.7109375" style="133" bestFit="1" customWidth="1"/>
    <col min="9908" max="9908" width="6.42578125" style="133" customWidth="1"/>
    <col min="9909" max="9909" width="6.7109375" style="133" customWidth="1"/>
    <col min="9910" max="9911" width="3.7109375" style="133" customWidth="1"/>
    <col min="9912" max="9912" width="6.7109375" style="133" customWidth="1"/>
    <col min="9913" max="9914" width="3.7109375" style="133" customWidth="1"/>
    <col min="9915" max="9915" width="6.7109375" style="133" customWidth="1"/>
    <col min="9916" max="9917" width="3.7109375" style="133" customWidth="1"/>
    <col min="9918" max="9918" width="10.7109375" style="133" customWidth="1"/>
    <col min="9919" max="9920" width="3.7109375" style="133" customWidth="1"/>
    <col min="9921" max="9921" width="9.140625" style="133"/>
    <col min="9922" max="9922" width="23" style="133" customWidth="1"/>
    <col min="9923" max="9934" width="3.7109375" style="133" customWidth="1"/>
    <col min="9935" max="9988" width="2.7109375" style="133" customWidth="1"/>
    <col min="9989" max="9989" width="5.28515625" style="133" customWidth="1"/>
    <col min="9990" max="9995" width="2.7109375" style="133" customWidth="1"/>
    <col min="9996" max="10161" width="9.140625" style="133"/>
    <col min="10162" max="10162" width="23.140625" style="133" bestFit="1" customWidth="1"/>
    <col min="10163" max="10163" width="7.7109375" style="133" bestFit="1" customWidth="1"/>
    <col min="10164" max="10164" width="6.42578125" style="133" customWidth="1"/>
    <col min="10165" max="10165" width="6.7109375" style="133" customWidth="1"/>
    <col min="10166" max="10167" width="3.7109375" style="133" customWidth="1"/>
    <col min="10168" max="10168" width="6.7109375" style="133" customWidth="1"/>
    <col min="10169" max="10170" width="3.7109375" style="133" customWidth="1"/>
    <col min="10171" max="10171" width="6.7109375" style="133" customWidth="1"/>
    <col min="10172" max="10173" width="3.7109375" style="133" customWidth="1"/>
    <col min="10174" max="10174" width="10.7109375" style="133" customWidth="1"/>
    <col min="10175" max="10176" width="3.7109375" style="133" customWidth="1"/>
    <col min="10177" max="10177" width="9.140625" style="133"/>
    <col min="10178" max="10178" width="23" style="133" customWidth="1"/>
    <col min="10179" max="10190" width="3.7109375" style="133" customWidth="1"/>
    <col min="10191" max="10244" width="2.7109375" style="133" customWidth="1"/>
    <col min="10245" max="10245" width="5.28515625" style="133" customWidth="1"/>
    <col min="10246" max="10251" width="2.7109375" style="133" customWidth="1"/>
    <col min="10252" max="10417" width="9.140625" style="133"/>
    <col min="10418" max="10418" width="23.140625" style="133" bestFit="1" customWidth="1"/>
    <col min="10419" max="10419" width="7.7109375" style="133" bestFit="1" customWidth="1"/>
    <col min="10420" max="10420" width="6.42578125" style="133" customWidth="1"/>
    <col min="10421" max="10421" width="6.7109375" style="133" customWidth="1"/>
    <col min="10422" max="10423" width="3.7109375" style="133" customWidth="1"/>
    <col min="10424" max="10424" width="6.7109375" style="133" customWidth="1"/>
    <col min="10425" max="10426" width="3.7109375" style="133" customWidth="1"/>
    <col min="10427" max="10427" width="6.7109375" style="133" customWidth="1"/>
    <col min="10428" max="10429" width="3.7109375" style="133" customWidth="1"/>
    <col min="10430" max="10430" width="10.7109375" style="133" customWidth="1"/>
    <col min="10431" max="10432" width="3.7109375" style="133" customWidth="1"/>
    <col min="10433" max="10433" width="9.140625" style="133"/>
    <col min="10434" max="10434" width="23" style="133" customWidth="1"/>
    <col min="10435" max="10446" width="3.7109375" style="133" customWidth="1"/>
    <col min="10447" max="10500" width="2.7109375" style="133" customWidth="1"/>
    <col min="10501" max="10501" width="5.28515625" style="133" customWidth="1"/>
    <col min="10502" max="10507" width="2.7109375" style="133" customWidth="1"/>
    <col min="10508" max="10673" width="9.140625" style="133"/>
    <col min="10674" max="10674" width="23.140625" style="133" bestFit="1" customWidth="1"/>
    <col min="10675" max="10675" width="7.7109375" style="133" bestFit="1" customWidth="1"/>
    <col min="10676" max="10676" width="6.42578125" style="133" customWidth="1"/>
    <col min="10677" max="10677" width="6.7109375" style="133" customWidth="1"/>
    <col min="10678" max="10679" width="3.7109375" style="133" customWidth="1"/>
    <col min="10680" max="10680" width="6.7109375" style="133" customWidth="1"/>
    <col min="10681" max="10682" width="3.7109375" style="133" customWidth="1"/>
    <col min="10683" max="10683" width="6.7109375" style="133" customWidth="1"/>
    <col min="10684" max="10685" width="3.7109375" style="133" customWidth="1"/>
    <col min="10686" max="10686" width="10.7109375" style="133" customWidth="1"/>
    <col min="10687" max="10688" width="3.7109375" style="133" customWidth="1"/>
    <col min="10689" max="10689" width="9.140625" style="133"/>
    <col min="10690" max="10690" width="23" style="133" customWidth="1"/>
    <col min="10691" max="10702" width="3.7109375" style="133" customWidth="1"/>
    <col min="10703" max="10756" width="2.7109375" style="133" customWidth="1"/>
    <col min="10757" max="10757" width="5.28515625" style="133" customWidth="1"/>
    <col min="10758" max="10763" width="2.7109375" style="133" customWidth="1"/>
    <col min="10764" max="10929" width="9.140625" style="133"/>
    <col min="10930" max="10930" width="23.140625" style="133" bestFit="1" customWidth="1"/>
    <col min="10931" max="10931" width="7.7109375" style="133" bestFit="1" customWidth="1"/>
    <col min="10932" max="10932" width="6.42578125" style="133" customWidth="1"/>
    <col min="10933" max="10933" width="6.7109375" style="133" customWidth="1"/>
    <col min="10934" max="10935" width="3.7109375" style="133" customWidth="1"/>
    <col min="10936" max="10936" width="6.7109375" style="133" customWidth="1"/>
    <col min="10937" max="10938" width="3.7109375" style="133" customWidth="1"/>
    <col min="10939" max="10939" width="6.7109375" style="133" customWidth="1"/>
    <col min="10940" max="10941" width="3.7109375" style="133" customWidth="1"/>
    <col min="10942" max="10942" width="10.7109375" style="133" customWidth="1"/>
    <col min="10943" max="10944" width="3.7109375" style="133" customWidth="1"/>
    <col min="10945" max="10945" width="9.140625" style="133"/>
    <col min="10946" max="10946" width="23" style="133" customWidth="1"/>
    <col min="10947" max="10958" width="3.7109375" style="133" customWidth="1"/>
    <col min="10959" max="11012" width="2.7109375" style="133" customWidth="1"/>
    <col min="11013" max="11013" width="5.28515625" style="133" customWidth="1"/>
    <col min="11014" max="11019" width="2.7109375" style="133" customWidth="1"/>
    <col min="11020" max="11185" width="9.140625" style="133"/>
    <col min="11186" max="11186" width="23.140625" style="133" bestFit="1" customWidth="1"/>
    <col min="11187" max="11187" width="7.7109375" style="133" bestFit="1" customWidth="1"/>
    <col min="11188" max="11188" width="6.42578125" style="133" customWidth="1"/>
    <col min="11189" max="11189" width="6.7109375" style="133" customWidth="1"/>
    <col min="11190" max="11191" width="3.7109375" style="133" customWidth="1"/>
    <col min="11192" max="11192" width="6.7109375" style="133" customWidth="1"/>
    <col min="11193" max="11194" width="3.7109375" style="133" customWidth="1"/>
    <col min="11195" max="11195" width="6.7109375" style="133" customWidth="1"/>
    <col min="11196" max="11197" width="3.7109375" style="133" customWidth="1"/>
    <col min="11198" max="11198" width="10.7109375" style="133" customWidth="1"/>
    <col min="11199" max="11200" width="3.7109375" style="133" customWidth="1"/>
    <col min="11201" max="11201" width="9.140625" style="133"/>
    <col min="11202" max="11202" width="23" style="133" customWidth="1"/>
    <col min="11203" max="11214" width="3.7109375" style="133" customWidth="1"/>
    <col min="11215" max="11268" width="2.7109375" style="133" customWidth="1"/>
    <col min="11269" max="11269" width="5.28515625" style="133" customWidth="1"/>
    <col min="11270" max="11275" width="2.7109375" style="133" customWidth="1"/>
    <col min="11276" max="11441" width="9.140625" style="133"/>
    <col min="11442" max="11442" width="23.140625" style="133" bestFit="1" customWidth="1"/>
    <col min="11443" max="11443" width="7.7109375" style="133" bestFit="1" customWidth="1"/>
    <col min="11444" max="11444" width="6.42578125" style="133" customWidth="1"/>
    <col min="11445" max="11445" width="6.7109375" style="133" customWidth="1"/>
    <col min="11446" max="11447" width="3.7109375" style="133" customWidth="1"/>
    <col min="11448" max="11448" width="6.7109375" style="133" customWidth="1"/>
    <col min="11449" max="11450" width="3.7109375" style="133" customWidth="1"/>
    <col min="11451" max="11451" width="6.7109375" style="133" customWidth="1"/>
    <col min="11452" max="11453" width="3.7109375" style="133" customWidth="1"/>
    <col min="11454" max="11454" width="10.7109375" style="133" customWidth="1"/>
    <col min="11455" max="11456" width="3.7109375" style="133" customWidth="1"/>
    <col min="11457" max="11457" width="9.140625" style="133"/>
    <col min="11458" max="11458" width="23" style="133" customWidth="1"/>
    <col min="11459" max="11470" width="3.7109375" style="133" customWidth="1"/>
    <col min="11471" max="11524" width="2.7109375" style="133" customWidth="1"/>
    <col min="11525" max="11525" width="5.28515625" style="133" customWidth="1"/>
    <col min="11526" max="11531" width="2.7109375" style="133" customWidth="1"/>
    <col min="11532" max="11697" width="9.140625" style="133"/>
    <col min="11698" max="11698" width="23.140625" style="133" bestFit="1" customWidth="1"/>
    <col min="11699" max="11699" width="7.7109375" style="133" bestFit="1" customWidth="1"/>
    <col min="11700" max="11700" width="6.42578125" style="133" customWidth="1"/>
    <col min="11701" max="11701" width="6.7109375" style="133" customWidth="1"/>
    <col min="11702" max="11703" width="3.7109375" style="133" customWidth="1"/>
    <col min="11704" max="11704" width="6.7109375" style="133" customWidth="1"/>
    <col min="11705" max="11706" width="3.7109375" style="133" customWidth="1"/>
    <col min="11707" max="11707" width="6.7109375" style="133" customWidth="1"/>
    <col min="11708" max="11709" width="3.7109375" style="133" customWidth="1"/>
    <col min="11710" max="11710" width="10.7109375" style="133" customWidth="1"/>
    <col min="11711" max="11712" width="3.7109375" style="133" customWidth="1"/>
    <col min="11713" max="11713" width="9.140625" style="133"/>
    <col min="11714" max="11714" width="23" style="133" customWidth="1"/>
    <col min="11715" max="11726" width="3.7109375" style="133" customWidth="1"/>
    <col min="11727" max="11780" width="2.7109375" style="133" customWidth="1"/>
    <col min="11781" max="11781" width="5.28515625" style="133" customWidth="1"/>
    <col min="11782" max="11787" width="2.7109375" style="133" customWidth="1"/>
    <col min="11788" max="11953" width="9.140625" style="133"/>
    <col min="11954" max="11954" width="23.140625" style="133" bestFit="1" customWidth="1"/>
    <col min="11955" max="11955" width="7.7109375" style="133" bestFit="1" customWidth="1"/>
    <col min="11956" max="11956" width="6.42578125" style="133" customWidth="1"/>
    <col min="11957" max="11957" width="6.7109375" style="133" customWidth="1"/>
    <col min="11958" max="11959" width="3.7109375" style="133" customWidth="1"/>
    <col min="11960" max="11960" width="6.7109375" style="133" customWidth="1"/>
    <col min="11961" max="11962" width="3.7109375" style="133" customWidth="1"/>
    <col min="11963" max="11963" width="6.7109375" style="133" customWidth="1"/>
    <col min="11964" max="11965" width="3.7109375" style="133" customWidth="1"/>
    <col min="11966" max="11966" width="10.7109375" style="133" customWidth="1"/>
    <col min="11967" max="11968" width="3.7109375" style="133" customWidth="1"/>
    <col min="11969" max="11969" width="9.140625" style="133"/>
    <col min="11970" max="11970" width="23" style="133" customWidth="1"/>
    <col min="11971" max="11982" width="3.7109375" style="133" customWidth="1"/>
    <col min="11983" max="12036" width="2.7109375" style="133" customWidth="1"/>
    <col min="12037" max="12037" width="5.28515625" style="133" customWidth="1"/>
    <col min="12038" max="12043" width="2.7109375" style="133" customWidth="1"/>
    <col min="12044" max="12209" width="9.140625" style="133"/>
    <col min="12210" max="12210" width="23.140625" style="133" bestFit="1" customWidth="1"/>
    <col min="12211" max="12211" width="7.7109375" style="133" bestFit="1" customWidth="1"/>
    <col min="12212" max="12212" width="6.42578125" style="133" customWidth="1"/>
    <col min="12213" max="12213" width="6.7109375" style="133" customWidth="1"/>
    <col min="12214" max="12215" width="3.7109375" style="133" customWidth="1"/>
    <col min="12216" max="12216" width="6.7109375" style="133" customWidth="1"/>
    <col min="12217" max="12218" width="3.7109375" style="133" customWidth="1"/>
    <col min="12219" max="12219" width="6.7109375" style="133" customWidth="1"/>
    <col min="12220" max="12221" width="3.7109375" style="133" customWidth="1"/>
    <col min="12222" max="12222" width="10.7109375" style="133" customWidth="1"/>
    <col min="12223" max="12224" width="3.7109375" style="133" customWidth="1"/>
    <col min="12225" max="12225" width="9.140625" style="133"/>
    <col min="12226" max="12226" width="23" style="133" customWidth="1"/>
    <col min="12227" max="12238" width="3.7109375" style="133" customWidth="1"/>
    <col min="12239" max="12292" width="2.7109375" style="133" customWidth="1"/>
    <col min="12293" max="12293" width="5.28515625" style="133" customWidth="1"/>
    <col min="12294" max="12299" width="2.7109375" style="133" customWidth="1"/>
    <col min="12300" max="12465" width="9.140625" style="133"/>
    <col min="12466" max="12466" width="23.140625" style="133" bestFit="1" customWidth="1"/>
    <col min="12467" max="12467" width="7.7109375" style="133" bestFit="1" customWidth="1"/>
    <col min="12468" max="12468" width="6.42578125" style="133" customWidth="1"/>
    <col min="12469" max="12469" width="6.7109375" style="133" customWidth="1"/>
    <col min="12470" max="12471" width="3.7109375" style="133" customWidth="1"/>
    <col min="12472" max="12472" width="6.7109375" style="133" customWidth="1"/>
    <col min="12473" max="12474" width="3.7109375" style="133" customWidth="1"/>
    <col min="12475" max="12475" width="6.7109375" style="133" customWidth="1"/>
    <col min="12476" max="12477" width="3.7109375" style="133" customWidth="1"/>
    <col min="12478" max="12478" width="10.7109375" style="133" customWidth="1"/>
    <col min="12479" max="12480" width="3.7109375" style="133" customWidth="1"/>
    <col min="12481" max="12481" width="9.140625" style="133"/>
    <col min="12482" max="12482" width="23" style="133" customWidth="1"/>
    <col min="12483" max="12494" width="3.7109375" style="133" customWidth="1"/>
    <col min="12495" max="12548" width="2.7109375" style="133" customWidth="1"/>
    <col min="12549" max="12549" width="5.28515625" style="133" customWidth="1"/>
    <col min="12550" max="12555" width="2.7109375" style="133" customWidth="1"/>
    <col min="12556" max="12721" width="9.140625" style="133"/>
    <col min="12722" max="12722" width="23.140625" style="133" bestFit="1" customWidth="1"/>
    <col min="12723" max="12723" width="7.7109375" style="133" bestFit="1" customWidth="1"/>
    <col min="12724" max="12724" width="6.42578125" style="133" customWidth="1"/>
    <col min="12725" max="12725" width="6.7109375" style="133" customWidth="1"/>
    <col min="12726" max="12727" width="3.7109375" style="133" customWidth="1"/>
    <col min="12728" max="12728" width="6.7109375" style="133" customWidth="1"/>
    <col min="12729" max="12730" width="3.7109375" style="133" customWidth="1"/>
    <col min="12731" max="12731" width="6.7109375" style="133" customWidth="1"/>
    <col min="12732" max="12733" width="3.7109375" style="133" customWidth="1"/>
    <col min="12734" max="12734" width="10.7109375" style="133" customWidth="1"/>
    <col min="12735" max="12736" width="3.7109375" style="133" customWidth="1"/>
    <col min="12737" max="12737" width="9.140625" style="133"/>
    <col min="12738" max="12738" width="23" style="133" customWidth="1"/>
    <col min="12739" max="12750" width="3.7109375" style="133" customWidth="1"/>
    <col min="12751" max="12804" width="2.7109375" style="133" customWidth="1"/>
    <col min="12805" max="12805" width="5.28515625" style="133" customWidth="1"/>
    <col min="12806" max="12811" width="2.7109375" style="133" customWidth="1"/>
    <col min="12812" max="12977" width="9.140625" style="133"/>
    <col min="12978" max="12978" width="23.140625" style="133" bestFit="1" customWidth="1"/>
    <col min="12979" max="12979" width="7.7109375" style="133" bestFit="1" customWidth="1"/>
    <col min="12980" max="12980" width="6.42578125" style="133" customWidth="1"/>
    <col min="12981" max="12981" width="6.7109375" style="133" customWidth="1"/>
    <col min="12982" max="12983" width="3.7109375" style="133" customWidth="1"/>
    <col min="12984" max="12984" width="6.7109375" style="133" customWidth="1"/>
    <col min="12985" max="12986" width="3.7109375" style="133" customWidth="1"/>
    <col min="12987" max="12987" width="6.7109375" style="133" customWidth="1"/>
    <col min="12988" max="12989" width="3.7109375" style="133" customWidth="1"/>
    <col min="12990" max="12990" width="10.7109375" style="133" customWidth="1"/>
    <col min="12991" max="12992" width="3.7109375" style="133" customWidth="1"/>
    <col min="12993" max="12993" width="9.140625" style="133"/>
    <col min="12994" max="12994" width="23" style="133" customWidth="1"/>
    <col min="12995" max="13006" width="3.7109375" style="133" customWidth="1"/>
    <col min="13007" max="13060" width="2.7109375" style="133" customWidth="1"/>
    <col min="13061" max="13061" width="5.28515625" style="133" customWidth="1"/>
    <col min="13062" max="13067" width="2.7109375" style="133" customWidth="1"/>
    <col min="13068" max="13233" width="9.140625" style="133"/>
    <col min="13234" max="13234" width="23.140625" style="133" bestFit="1" customWidth="1"/>
    <col min="13235" max="13235" width="7.7109375" style="133" bestFit="1" customWidth="1"/>
    <col min="13236" max="13236" width="6.42578125" style="133" customWidth="1"/>
    <col min="13237" max="13237" width="6.7109375" style="133" customWidth="1"/>
    <col min="13238" max="13239" width="3.7109375" style="133" customWidth="1"/>
    <col min="13240" max="13240" width="6.7109375" style="133" customWidth="1"/>
    <col min="13241" max="13242" width="3.7109375" style="133" customWidth="1"/>
    <col min="13243" max="13243" width="6.7109375" style="133" customWidth="1"/>
    <col min="13244" max="13245" width="3.7109375" style="133" customWidth="1"/>
    <col min="13246" max="13246" width="10.7109375" style="133" customWidth="1"/>
    <col min="13247" max="13248" width="3.7109375" style="133" customWidth="1"/>
    <col min="13249" max="13249" width="9.140625" style="133"/>
    <col min="13250" max="13250" width="23" style="133" customWidth="1"/>
    <col min="13251" max="13262" width="3.7109375" style="133" customWidth="1"/>
    <col min="13263" max="13316" width="2.7109375" style="133" customWidth="1"/>
    <col min="13317" max="13317" width="5.28515625" style="133" customWidth="1"/>
    <col min="13318" max="13323" width="2.7109375" style="133" customWidth="1"/>
    <col min="13324" max="13489" width="9.140625" style="133"/>
    <col min="13490" max="13490" width="23.140625" style="133" bestFit="1" customWidth="1"/>
    <col min="13491" max="13491" width="7.7109375" style="133" bestFit="1" customWidth="1"/>
    <col min="13492" max="13492" width="6.42578125" style="133" customWidth="1"/>
    <col min="13493" max="13493" width="6.7109375" style="133" customWidth="1"/>
    <col min="13494" max="13495" width="3.7109375" style="133" customWidth="1"/>
    <col min="13496" max="13496" width="6.7109375" style="133" customWidth="1"/>
    <col min="13497" max="13498" width="3.7109375" style="133" customWidth="1"/>
    <col min="13499" max="13499" width="6.7109375" style="133" customWidth="1"/>
    <col min="13500" max="13501" width="3.7109375" style="133" customWidth="1"/>
    <col min="13502" max="13502" width="10.7109375" style="133" customWidth="1"/>
    <col min="13503" max="13504" width="3.7109375" style="133" customWidth="1"/>
    <col min="13505" max="13505" width="9.140625" style="133"/>
    <col min="13506" max="13506" width="23" style="133" customWidth="1"/>
    <col min="13507" max="13518" width="3.7109375" style="133" customWidth="1"/>
    <col min="13519" max="13572" width="2.7109375" style="133" customWidth="1"/>
    <col min="13573" max="13573" width="5.28515625" style="133" customWidth="1"/>
    <col min="13574" max="13579" width="2.7109375" style="133" customWidth="1"/>
    <col min="13580" max="13745" width="9.140625" style="133"/>
    <col min="13746" max="13746" width="23.140625" style="133" bestFit="1" customWidth="1"/>
    <col min="13747" max="13747" width="7.7109375" style="133" bestFit="1" customWidth="1"/>
    <col min="13748" max="13748" width="6.42578125" style="133" customWidth="1"/>
    <col min="13749" max="13749" width="6.7109375" style="133" customWidth="1"/>
    <col min="13750" max="13751" width="3.7109375" style="133" customWidth="1"/>
    <col min="13752" max="13752" width="6.7109375" style="133" customWidth="1"/>
    <col min="13753" max="13754" width="3.7109375" style="133" customWidth="1"/>
    <col min="13755" max="13755" width="6.7109375" style="133" customWidth="1"/>
    <col min="13756" max="13757" width="3.7109375" style="133" customWidth="1"/>
    <col min="13758" max="13758" width="10.7109375" style="133" customWidth="1"/>
    <col min="13759" max="13760" width="3.7109375" style="133" customWidth="1"/>
    <col min="13761" max="13761" width="9.140625" style="133"/>
    <col min="13762" max="13762" width="23" style="133" customWidth="1"/>
    <col min="13763" max="13774" width="3.7109375" style="133" customWidth="1"/>
    <col min="13775" max="13828" width="2.7109375" style="133" customWidth="1"/>
    <col min="13829" max="13829" width="5.28515625" style="133" customWidth="1"/>
    <col min="13830" max="13835" width="2.7109375" style="133" customWidth="1"/>
    <col min="13836" max="14001" width="9.140625" style="133"/>
    <col min="14002" max="14002" width="23.140625" style="133" bestFit="1" customWidth="1"/>
    <col min="14003" max="14003" width="7.7109375" style="133" bestFit="1" customWidth="1"/>
    <col min="14004" max="14004" width="6.42578125" style="133" customWidth="1"/>
    <col min="14005" max="14005" width="6.7109375" style="133" customWidth="1"/>
    <col min="14006" max="14007" width="3.7109375" style="133" customWidth="1"/>
    <col min="14008" max="14008" width="6.7109375" style="133" customWidth="1"/>
    <col min="14009" max="14010" width="3.7109375" style="133" customWidth="1"/>
    <col min="14011" max="14011" width="6.7109375" style="133" customWidth="1"/>
    <col min="14012" max="14013" width="3.7109375" style="133" customWidth="1"/>
    <col min="14014" max="14014" width="10.7109375" style="133" customWidth="1"/>
    <col min="14015" max="14016" width="3.7109375" style="133" customWidth="1"/>
    <col min="14017" max="14017" width="9.140625" style="133"/>
    <col min="14018" max="14018" width="23" style="133" customWidth="1"/>
    <col min="14019" max="14030" width="3.7109375" style="133" customWidth="1"/>
    <col min="14031" max="14084" width="2.7109375" style="133" customWidth="1"/>
    <col min="14085" max="14085" width="5.28515625" style="133" customWidth="1"/>
    <col min="14086" max="14091" width="2.7109375" style="133" customWidth="1"/>
    <col min="14092" max="14257" width="9.140625" style="133"/>
    <col min="14258" max="14258" width="23.140625" style="133" bestFit="1" customWidth="1"/>
    <col min="14259" max="14259" width="7.7109375" style="133" bestFit="1" customWidth="1"/>
    <col min="14260" max="14260" width="6.42578125" style="133" customWidth="1"/>
    <col min="14261" max="14261" width="6.7109375" style="133" customWidth="1"/>
    <col min="14262" max="14263" width="3.7109375" style="133" customWidth="1"/>
    <col min="14264" max="14264" width="6.7109375" style="133" customWidth="1"/>
    <col min="14265" max="14266" width="3.7109375" style="133" customWidth="1"/>
    <col min="14267" max="14267" width="6.7109375" style="133" customWidth="1"/>
    <col min="14268" max="14269" width="3.7109375" style="133" customWidth="1"/>
    <col min="14270" max="14270" width="10.7109375" style="133" customWidth="1"/>
    <col min="14271" max="14272" width="3.7109375" style="133" customWidth="1"/>
    <col min="14273" max="14273" width="9.140625" style="133"/>
    <col min="14274" max="14274" width="23" style="133" customWidth="1"/>
    <col min="14275" max="14286" width="3.7109375" style="133" customWidth="1"/>
    <col min="14287" max="14340" width="2.7109375" style="133" customWidth="1"/>
    <col min="14341" max="14341" width="5.28515625" style="133" customWidth="1"/>
    <col min="14342" max="14347" width="2.7109375" style="133" customWidth="1"/>
    <col min="14348" max="14513" width="9.140625" style="133"/>
    <col min="14514" max="14514" width="23.140625" style="133" bestFit="1" customWidth="1"/>
    <col min="14515" max="14515" width="7.7109375" style="133" bestFit="1" customWidth="1"/>
    <col min="14516" max="14516" width="6.42578125" style="133" customWidth="1"/>
    <col min="14517" max="14517" width="6.7109375" style="133" customWidth="1"/>
    <col min="14518" max="14519" width="3.7109375" style="133" customWidth="1"/>
    <col min="14520" max="14520" width="6.7109375" style="133" customWidth="1"/>
    <col min="14521" max="14522" width="3.7109375" style="133" customWidth="1"/>
    <col min="14523" max="14523" width="6.7109375" style="133" customWidth="1"/>
    <col min="14524" max="14525" width="3.7109375" style="133" customWidth="1"/>
    <col min="14526" max="14526" width="10.7109375" style="133" customWidth="1"/>
    <col min="14527" max="14528" width="3.7109375" style="133" customWidth="1"/>
    <col min="14529" max="14529" width="9.140625" style="133"/>
    <col min="14530" max="14530" width="23" style="133" customWidth="1"/>
    <col min="14531" max="14542" width="3.7109375" style="133" customWidth="1"/>
    <col min="14543" max="14596" width="2.7109375" style="133" customWidth="1"/>
    <col min="14597" max="14597" width="5.28515625" style="133" customWidth="1"/>
    <col min="14598" max="14603" width="2.7109375" style="133" customWidth="1"/>
    <col min="14604" max="14769" width="9.140625" style="133"/>
    <col min="14770" max="14770" width="23.140625" style="133" bestFit="1" customWidth="1"/>
    <col min="14771" max="14771" width="7.7109375" style="133" bestFit="1" customWidth="1"/>
    <col min="14772" max="14772" width="6.42578125" style="133" customWidth="1"/>
    <col min="14773" max="14773" width="6.7109375" style="133" customWidth="1"/>
    <col min="14774" max="14775" width="3.7109375" style="133" customWidth="1"/>
    <col min="14776" max="14776" width="6.7109375" style="133" customWidth="1"/>
    <col min="14777" max="14778" width="3.7109375" style="133" customWidth="1"/>
    <col min="14779" max="14779" width="6.7109375" style="133" customWidth="1"/>
    <col min="14780" max="14781" width="3.7109375" style="133" customWidth="1"/>
    <col min="14782" max="14782" width="10.7109375" style="133" customWidth="1"/>
    <col min="14783" max="14784" width="3.7109375" style="133" customWidth="1"/>
    <col min="14785" max="14785" width="9.140625" style="133"/>
    <col min="14786" max="14786" width="23" style="133" customWidth="1"/>
    <col min="14787" max="14798" width="3.7109375" style="133" customWidth="1"/>
    <col min="14799" max="14852" width="2.7109375" style="133" customWidth="1"/>
    <col min="14853" max="14853" width="5.28515625" style="133" customWidth="1"/>
    <col min="14854" max="14859" width="2.7109375" style="133" customWidth="1"/>
    <col min="14860" max="15025" width="9.140625" style="133"/>
    <col min="15026" max="15026" width="23.140625" style="133" bestFit="1" customWidth="1"/>
    <col min="15027" max="15027" width="7.7109375" style="133" bestFit="1" customWidth="1"/>
    <col min="15028" max="15028" width="6.42578125" style="133" customWidth="1"/>
    <col min="15029" max="15029" width="6.7109375" style="133" customWidth="1"/>
    <col min="15030" max="15031" width="3.7109375" style="133" customWidth="1"/>
    <col min="15032" max="15032" width="6.7109375" style="133" customWidth="1"/>
    <col min="15033" max="15034" width="3.7109375" style="133" customWidth="1"/>
    <col min="15035" max="15035" width="6.7109375" style="133" customWidth="1"/>
    <col min="15036" max="15037" width="3.7109375" style="133" customWidth="1"/>
    <col min="15038" max="15038" width="10.7109375" style="133" customWidth="1"/>
    <col min="15039" max="15040" width="3.7109375" style="133" customWidth="1"/>
    <col min="15041" max="15041" width="9.140625" style="133"/>
    <col min="15042" max="15042" width="23" style="133" customWidth="1"/>
    <col min="15043" max="15054" width="3.7109375" style="133" customWidth="1"/>
    <col min="15055" max="15108" width="2.7109375" style="133" customWidth="1"/>
    <col min="15109" max="15109" width="5.28515625" style="133" customWidth="1"/>
    <col min="15110" max="15115" width="2.7109375" style="133" customWidth="1"/>
    <col min="15116" max="15281" width="9.140625" style="133"/>
    <col min="15282" max="15282" width="23.140625" style="133" bestFit="1" customWidth="1"/>
    <col min="15283" max="15283" width="7.7109375" style="133" bestFit="1" customWidth="1"/>
    <col min="15284" max="15284" width="6.42578125" style="133" customWidth="1"/>
    <col min="15285" max="15285" width="6.7109375" style="133" customWidth="1"/>
    <col min="15286" max="15287" width="3.7109375" style="133" customWidth="1"/>
    <col min="15288" max="15288" width="6.7109375" style="133" customWidth="1"/>
    <col min="15289" max="15290" width="3.7109375" style="133" customWidth="1"/>
    <col min="15291" max="15291" width="6.7109375" style="133" customWidth="1"/>
    <col min="15292" max="15293" width="3.7109375" style="133" customWidth="1"/>
    <col min="15294" max="15294" width="10.7109375" style="133" customWidth="1"/>
    <col min="15295" max="15296" width="3.7109375" style="133" customWidth="1"/>
    <col min="15297" max="15297" width="9.140625" style="133"/>
    <col min="15298" max="15298" width="23" style="133" customWidth="1"/>
    <col min="15299" max="15310" width="3.7109375" style="133" customWidth="1"/>
    <col min="15311" max="15364" width="2.7109375" style="133" customWidth="1"/>
    <col min="15365" max="15365" width="5.28515625" style="133" customWidth="1"/>
    <col min="15366" max="15371" width="2.7109375" style="133" customWidth="1"/>
    <col min="15372" max="15537" width="9.140625" style="133"/>
    <col min="15538" max="15538" width="23.140625" style="133" bestFit="1" customWidth="1"/>
    <col min="15539" max="15539" width="7.7109375" style="133" bestFit="1" customWidth="1"/>
    <col min="15540" max="15540" width="6.42578125" style="133" customWidth="1"/>
    <col min="15541" max="15541" width="6.7109375" style="133" customWidth="1"/>
    <col min="15542" max="15543" width="3.7109375" style="133" customWidth="1"/>
    <col min="15544" max="15544" width="6.7109375" style="133" customWidth="1"/>
    <col min="15545" max="15546" width="3.7109375" style="133" customWidth="1"/>
    <col min="15547" max="15547" width="6.7109375" style="133" customWidth="1"/>
    <col min="15548" max="15549" width="3.7109375" style="133" customWidth="1"/>
    <col min="15550" max="15550" width="10.7109375" style="133" customWidth="1"/>
    <col min="15551" max="15552" width="3.7109375" style="133" customWidth="1"/>
    <col min="15553" max="15553" width="9.140625" style="133"/>
    <col min="15554" max="15554" width="23" style="133" customWidth="1"/>
    <col min="15555" max="15566" width="3.7109375" style="133" customWidth="1"/>
    <col min="15567" max="15620" width="2.7109375" style="133" customWidth="1"/>
    <col min="15621" max="15621" width="5.28515625" style="133" customWidth="1"/>
    <col min="15622" max="15627" width="2.7109375" style="133" customWidth="1"/>
    <col min="15628" max="15793" width="9.140625" style="133"/>
    <col min="15794" max="15794" width="23.140625" style="133" bestFit="1" customWidth="1"/>
    <col min="15795" max="15795" width="7.7109375" style="133" bestFit="1" customWidth="1"/>
    <col min="15796" max="15796" width="6.42578125" style="133" customWidth="1"/>
    <col min="15797" max="15797" width="6.7109375" style="133" customWidth="1"/>
    <col min="15798" max="15799" width="3.7109375" style="133" customWidth="1"/>
    <col min="15800" max="15800" width="6.7109375" style="133" customWidth="1"/>
    <col min="15801" max="15802" width="3.7109375" style="133" customWidth="1"/>
    <col min="15803" max="15803" width="6.7109375" style="133" customWidth="1"/>
    <col min="15804" max="15805" width="3.7109375" style="133" customWidth="1"/>
    <col min="15806" max="15806" width="10.7109375" style="133" customWidth="1"/>
    <col min="15807" max="15808" width="3.7109375" style="133" customWidth="1"/>
    <col min="15809" max="15809" width="9.140625" style="133"/>
    <col min="15810" max="15810" width="23" style="133" customWidth="1"/>
    <col min="15811" max="15822" width="3.7109375" style="133" customWidth="1"/>
    <col min="15823" max="15876" width="2.7109375" style="133" customWidth="1"/>
    <col min="15877" max="15877" width="5.28515625" style="133" customWidth="1"/>
    <col min="15878" max="15883" width="2.7109375" style="133" customWidth="1"/>
    <col min="15884" max="16049" width="9.140625" style="133"/>
    <col min="16050" max="16050" width="23.140625" style="133" bestFit="1" customWidth="1"/>
    <col min="16051" max="16051" width="7.7109375" style="133" bestFit="1" customWidth="1"/>
    <col min="16052" max="16052" width="6.42578125" style="133" customWidth="1"/>
    <col min="16053" max="16053" width="6.7109375" style="133" customWidth="1"/>
    <col min="16054" max="16055" width="3.7109375" style="133" customWidth="1"/>
    <col min="16056" max="16056" width="6.7109375" style="133" customWidth="1"/>
    <col min="16057" max="16058" width="3.7109375" style="133" customWidth="1"/>
    <col min="16059" max="16059" width="6.7109375" style="133" customWidth="1"/>
    <col min="16060" max="16061" width="3.7109375" style="133" customWidth="1"/>
    <col min="16062" max="16062" width="10.7109375" style="133" customWidth="1"/>
    <col min="16063" max="16064" width="3.7109375" style="133" customWidth="1"/>
    <col min="16065" max="16065" width="9.140625" style="133"/>
    <col min="16066" max="16066" width="23" style="133" customWidth="1"/>
    <col min="16067" max="16078" width="3.7109375" style="133" customWidth="1"/>
    <col min="16079" max="16132" width="2.7109375" style="133" customWidth="1"/>
    <col min="16133" max="16133" width="5.28515625" style="133" customWidth="1"/>
    <col min="16134" max="16139" width="2.7109375" style="133" customWidth="1"/>
    <col min="16140" max="16384" width="9.140625" style="133"/>
  </cols>
  <sheetData>
    <row r="1" spans="1:25" s="131" customFormat="1" ht="35.25" x14ac:dyDescent="0.25">
      <c r="B1" s="689" t="s">
        <v>632</v>
      </c>
      <c r="C1" s="689"/>
      <c r="D1" s="689"/>
      <c r="E1" s="689"/>
      <c r="F1" s="689"/>
      <c r="G1" s="688">
        <f>'calc.year'!G2</f>
        <v>0</v>
      </c>
      <c r="H1" s="688"/>
      <c r="I1" s="688"/>
      <c r="J1" s="688"/>
      <c r="K1" s="688"/>
      <c r="L1" s="688"/>
      <c r="M1" s="688"/>
      <c r="N1" s="159"/>
      <c r="O1" s="159"/>
      <c r="Q1" s="578" t="s">
        <v>424</v>
      </c>
      <c r="R1" s="579"/>
      <c r="S1" s="579"/>
      <c r="T1" s="132"/>
      <c r="U1" s="132"/>
      <c r="V1" s="132"/>
      <c r="W1" s="132"/>
      <c r="X1" s="132"/>
      <c r="Y1" s="132"/>
    </row>
    <row r="2" spans="1:25" s="131" customFormat="1" ht="20.25" x14ac:dyDescent="0.25">
      <c r="B2" s="475" t="s">
        <v>665</v>
      </c>
      <c r="C2" s="690" t="str">
        <f>IF(ISERROR(VLOOKUP(G1,Parameter!F:J,4,FALSE))," ",VLOOKUP(G1,Parameter!F:J,4,FALSE))</f>
        <v xml:space="preserve"> </v>
      </c>
      <c r="D2" s="690"/>
      <c r="E2" s="690"/>
      <c r="F2" s="690"/>
      <c r="G2" s="690"/>
      <c r="H2" s="690"/>
      <c r="I2" s="690"/>
      <c r="J2" s="690"/>
      <c r="K2" s="690"/>
      <c r="L2" s="690"/>
      <c r="M2" s="690"/>
      <c r="N2" s="690"/>
      <c r="O2" s="690"/>
      <c r="Q2" s="579"/>
      <c r="R2" s="579"/>
      <c r="S2" s="579"/>
      <c r="T2" s="132"/>
      <c r="U2" s="132"/>
      <c r="V2" s="132"/>
      <c r="W2" s="132"/>
      <c r="X2" s="132"/>
      <c r="Y2" s="132"/>
    </row>
    <row r="3" spans="1:25" s="131" customFormat="1" ht="20.25" x14ac:dyDescent="0.25">
      <c r="B3" s="475" t="s">
        <v>666</v>
      </c>
      <c r="C3" s="690" t="str">
        <f>IF(ISERROR(VLOOKUP(G1,Parameter!F:J,5,FALSE))," ",VLOOKUP(G1,Parameter!F:J,5,FALSE))</f>
        <v xml:space="preserve"> </v>
      </c>
      <c r="D3" s="690"/>
      <c r="E3" s="690"/>
      <c r="F3" s="690"/>
      <c r="G3" s="690"/>
      <c r="H3" s="690"/>
      <c r="I3" s="690"/>
      <c r="J3" s="690"/>
      <c r="K3" s="690"/>
      <c r="L3" s="690"/>
      <c r="M3" s="690"/>
      <c r="N3" s="690"/>
      <c r="O3" s="690"/>
      <c r="Q3" s="579"/>
      <c r="R3" s="579"/>
      <c r="S3" s="579"/>
      <c r="T3" s="132"/>
      <c r="U3" s="132"/>
      <c r="V3" s="132"/>
      <c r="W3" s="132"/>
      <c r="X3" s="132"/>
      <c r="Y3" s="132"/>
    </row>
    <row r="4" spans="1:25" s="131" customFormat="1" ht="20.25" x14ac:dyDescent="0.25">
      <c r="B4" s="665" t="s">
        <v>386</v>
      </c>
      <c r="C4" s="665"/>
      <c r="D4" s="665"/>
      <c r="E4" s="665"/>
      <c r="F4" s="665"/>
      <c r="G4" s="665"/>
      <c r="H4" s="665"/>
      <c r="I4" s="665"/>
      <c r="J4" s="665"/>
      <c r="K4" s="665"/>
      <c r="L4" s="665"/>
      <c r="M4" s="665"/>
      <c r="N4" s="665"/>
      <c r="O4" s="665"/>
      <c r="Q4" s="579"/>
      <c r="R4" s="579"/>
      <c r="S4" s="579"/>
      <c r="T4" s="132"/>
      <c r="U4" s="132"/>
      <c r="V4" s="132"/>
      <c r="W4" s="132"/>
      <c r="X4" s="132"/>
      <c r="Y4" s="132"/>
    </row>
    <row r="5" spans="1:25" x14ac:dyDescent="0.25">
      <c r="B5" s="691" t="str">
        <f>IF(OR(ISERROR(INDEX(Parameter!$F$3:$F$76,MATCH(SELEKTION!$D$10,Parameter!$F$3:$F$76,0))),SELEKTION!$D$10=0),"no correct year selected !","")</f>
        <v>no correct year selected !</v>
      </c>
      <c r="C5" s="691"/>
    </row>
    <row r="6" spans="1:25" x14ac:dyDescent="0.25">
      <c r="B6" s="691"/>
      <c r="C6" s="691"/>
    </row>
    <row r="7" spans="1:25" ht="15.75" thickBot="1" x14ac:dyDescent="0.3">
      <c r="B7" s="691"/>
      <c r="C7" s="691"/>
    </row>
    <row r="8" spans="1:25" ht="16.5" thickTop="1" x14ac:dyDescent="0.25">
      <c r="D8" s="682" t="s">
        <v>366</v>
      </c>
      <c r="E8" s="683"/>
      <c r="F8" s="683"/>
      <c r="G8" s="684" t="s">
        <v>367</v>
      </c>
      <c r="H8" s="684"/>
      <c r="I8" s="684"/>
      <c r="J8" s="685" t="s">
        <v>387</v>
      </c>
      <c r="K8" s="685"/>
      <c r="L8" s="685"/>
      <c r="M8" s="686" t="s">
        <v>210</v>
      </c>
      <c r="N8" s="686"/>
      <c r="O8" s="687"/>
    </row>
    <row r="9" spans="1:25" x14ac:dyDescent="0.25">
      <c r="D9" s="499" t="s">
        <v>210</v>
      </c>
      <c r="E9" s="500" t="s">
        <v>388</v>
      </c>
      <c r="F9" s="500" t="s">
        <v>389</v>
      </c>
      <c r="G9" s="501" t="s">
        <v>210</v>
      </c>
      <c r="H9" s="502" t="s">
        <v>388</v>
      </c>
      <c r="I9" s="502" t="s">
        <v>389</v>
      </c>
      <c r="J9" s="503" t="s">
        <v>210</v>
      </c>
      <c r="K9" s="504" t="s">
        <v>388</v>
      </c>
      <c r="L9" s="504" t="s">
        <v>389</v>
      </c>
      <c r="M9" s="505" t="s">
        <v>210</v>
      </c>
      <c r="N9" s="241" t="s">
        <v>388</v>
      </c>
      <c r="O9" s="242" t="s">
        <v>389</v>
      </c>
    </row>
    <row r="10" spans="1:25" ht="16.5" thickBot="1" x14ac:dyDescent="0.3">
      <c r="D10" s="512">
        <f>'calc.year'!H149</f>
        <v>0</v>
      </c>
      <c r="E10" s="506">
        <f>'calc.year'!I149</f>
        <v>0</v>
      </c>
      <c r="F10" s="506">
        <f>'calc.year'!J149</f>
        <v>0</v>
      </c>
      <c r="G10" s="513">
        <f>'calc.year'!K149</f>
        <v>0</v>
      </c>
      <c r="H10" s="507">
        <f>'calc.year'!L149</f>
        <v>0</v>
      </c>
      <c r="I10" s="507">
        <f>'calc.year'!M149</f>
        <v>0</v>
      </c>
      <c r="J10" s="511">
        <f>'calc.year'!N149</f>
        <v>0</v>
      </c>
      <c r="K10" s="508">
        <f>'calc.year'!O149</f>
        <v>0</v>
      </c>
      <c r="L10" s="508">
        <f>'calc.year'!P149</f>
        <v>0</v>
      </c>
      <c r="M10" s="514">
        <f>'calc.year'!Q149</f>
        <v>0</v>
      </c>
      <c r="N10" s="509">
        <f>'calc.year'!R149</f>
        <v>0</v>
      </c>
      <c r="O10" s="510">
        <f>'calc.year'!S149</f>
        <v>0</v>
      </c>
    </row>
    <row r="11" spans="1:25" s="146" customFormat="1" ht="25.15" customHeight="1" thickTop="1" x14ac:dyDescent="0.25">
      <c r="A11" s="146">
        <f>IF(ISERROR(INDEX('calc.year'!$D$9:$D$148,MATCH(ROW()-10,'calc.year'!$D$9:$D$148,0))),150,INDEX('calc.year'!$D$9:$D$148,MATCH(ROW()-10,'calc.year'!$D$9:$D$148,0)))</f>
        <v>150</v>
      </c>
      <c r="B11" s="170" t="str">
        <f>IF(ISERROR(VLOOKUP($A11,'calc.year'!$D:$S,3,FALSE))," ",VLOOKUP($A11,'calc.year'!$D:$S,3,FALSE))</f>
        <v xml:space="preserve"> </v>
      </c>
      <c r="C11" s="141" t="str">
        <f>IF(ISERROR(VLOOKUP($A11,'calc.year'!$D:$S,4,FALSE))," ",VLOOKUP($A11,'calc.year'!$D:$S,4,FALSE))</f>
        <v xml:space="preserve"> </v>
      </c>
      <c r="D11" s="142" t="str">
        <f>IF(ISERROR(VLOOKUP($A11,'calc.year'!$D:$S,5,FALSE))," ",VLOOKUP($A11,'calc.year'!$D:$S,5,FALSE))</f>
        <v xml:space="preserve"> </v>
      </c>
      <c r="E11" s="227" t="str">
        <f>IF(ISERROR(VLOOKUP($A11,'calc.year'!$D:$S,6,FALSE))," ",VLOOKUP($A11,'calc.year'!$D:$S,6,FALSE))</f>
        <v xml:space="preserve"> </v>
      </c>
      <c r="F11" s="228" t="str">
        <f>IF(ISERROR(VLOOKUP($A11,'calc.year'!$D:$S,7,FALSE))," ",VLOOKUP($A11,'calc.year'!$D:$S,7,FALSE))</f>
        <v xml:space="preserve"> </v>
      </c>
      <c r="G11" s="145" t="str">
        <f>IF(ISERROR(VLOOKUP($A11,'calc.year'!$D:$S,8,FALSE))," ",VLOOKUP($A11,'calc.year'!$D:$S,8,FALSE))</f>
        <v xml:space="preserve"> </v>
      </c>
      <c r="H11" s="227" t="str">
        <f>IF(ISERROR(VLOOKUP($A11,'calc.year'!$D:$S,9,FALSE))," ",VLOOKUP($A11,'calc.year'!$D:$S,9,FALSE))</f>
        <v xml:space="preserve"> </v>
      </c>
      <c r="I11" s="228" t="str">
        <f>IF(ISERROR(VLOOKUP($A11,'calc.year'!$D:$S,10,FALSE))," ",VLOOKUP($A11,'calc.year'!$D:$S,10,FALSE))</f>
        <v xml:space="preserve"> </v>
      </c>
      <c r="J11" s="145" t="str">
        <f>IF(ISERROR(VLOOKUP($A11,'calc.year'!$D:$S,11,FALSE))," ",VLOOKUP($A11,'calc.year'!$D:$S,11,FALSE))</f>
        <v xml:space="preserve"> </v>
      </c>
      <c r="K11" s="227" t="str">
        <f>IF(ISERROR(VLOOKUP($A11,'calc.year'!$D:$S,12,FALSE))," ",VLOOKUP($A11,'calc.year'!$D:$S,12,FALSE))</f>
        <v xml:space="preserve"> </v>
      </c>
      <c r="L11" s="228" t="str">
        <f>IF(ISERROR(VLOOKUP($A11,'calc.year'!$D:$S,13,FALSE))," ",VLOOKUP($A11,'calc.year'!$D:$S,13,FALSE))</f>
        <v xml:space="preserve"> </v>
      </c>
      <c r="M11" s="163" t="str">
        <f>IF(ISERROR(VLOOKUP($A11,'calc.year'!$D:$S,14,FALSE))," ",VLOOKUP($A11,'calc.year'!$D:$S,14,FALSE))</f>
        <v xml:space="preserve"> </v>
      </c>
      <c r="N11" s="229" t="str">
        <f>IF(ISERROR(VLOOKUP($A11,'calc.year'!$D:$S,15,FALSE))," ",VLOOKUP($A11,'calc.year'!$D:$S,15,FALSE))</f>
        <v xml:space="preserve"> </v>
      </c>
      <c r="O11" s="230" t="str">
        <f>IF(ISERROR(VLOOKUP($A11,'calc.year'!$D:$S,16,FALSE))," ",VLOOKUP($A11,'calc.year'!$D:$S,16,FALSE))</f>
        <v xml:space="preserve"> </v>
      </c>
      <c r="Q11" s="147"/>
      <c r="R11" s="147"/>
      <c r="S11" s="147"/>
      <c r="T11" s="147"/>
      <c r="U11" s="147"/>
      <c r="V11" s="147"/>
      <c r="W11" s="147"/>
      <c r="X11" s="147"/>
      <c r="Y11" s="147"/>
    </row>
    <row r="12" spans="1:25" s="146" customFormat="1" ht="25.15" customHeight="1" x14ac:dyDescent="0.25">
      <c r="A12" s="146">
        <f>IF(ISERROR(INDEX('calc.year'!$D$9:$D$148,MATCH(ROW()-10,'calc.year'!$D$9:$D$148,0))),150,INDEX('calc.year'!$D$9:$D$148,MATCH(ROW()-10,'calc.year'!$D$9:$D$148,0)))</f>
        <v>150</v>
      </c>
      <c r="B12" s="171" t="str">
        <f>IF(ISERROR(VLOOKUP($A12,'calc.year'!$D:$S,3,FALSE))," ",VLOOKUP($A12,'calc.year'!$D:$S,3,FALSE))</f>
        <v xml:space="preserve"> </v>
      </c>
      <c r="C12" s="148" t="str">
        <f>IF(ISERROR(VLOOKUP($A12,'calc.year'!$D:$S,4,FALSE))," ",VLOOKUP($A12,'calc.year'!$D:$S,4,FALSE))</f>
        <v xml:space="preserve"> </v>
      </c>
      <c r="D12" s="149" t="str">
        <f>IF(ISERROR(VLOOKUP($A12,'calc.year'!$D:$S,5,FALSE))," ",VLOOKUP($A12,'calc.year'!$D:$S,5,FALSE))</f>
        <v xml:space="preserve"> </v>
      </c>
      <c r="E12" s="231" t="str">
        <f>IF(ISERROR(VLOOKUP($A12,'calc.year'!$D:$S,6,FALSE))," ",VLOOKUP($A12,'calc.year'!$D:$S,6,FALSE))</f>
        <v xml:space="preserve"> </v>
      </c>
      <c r="F12" s="232" t="str">
        <f>IF(ISERROR(VLOOKUP($A12,'calc.year'!$D:$S,7,FALSE))," ",VLOOKUP($A12,'calc.year'!$D:$S,7,FALSE))</f>
        <v xml:space="preserve"> </v>
      </c>
      <c r="G12" s="150" t="str">
        <f>IF(ISERROR(VLOOKUP($A12,'calc.year'!$D:$S,8,FALSE))," ",VLOOKUP($A12,'calc.year'!$D:$S,8,FALSE))</f>
        <v xml:space="preserve"> </v>
      </c>
      <c r="H12" s="231" t="str">
        <f>IF(ISERROR(VLOOKUP($A12,'calc.year'!$D:$S,9,FALSE))," ",VLOOKUP($A12,'calc.year'!$D:$S,9,FALSE))</f>
        <v xml:space="preserve"> </v>
      </c>
      <c r="I12" s="232" t="str">
        <f>IF(ISERROR(VLOOKUP($A12,'calc.year'!$D:$S,10,FALSE))," ",VLOOKUP($A12,'calc.year'!$D:$S,10,FALSE))</f>
        <v xml:space="preserve"> </v>
      </c>
      <c r="J12" s="150" t="str">
        <f>IF(ISERROR(VLOOKUP($A12,'calc.year'!$D:$S,11,FALSE))," ",VLOOKUP($A12,'calc.year'!$D:$S,11,FALSE))</f>
        <v xml:space="preserve"> </v>
      </c>
      <c r="K12" s="231" t="str">
        <f>IF(ISERROR(VLOOKUP($A12,'calc.year'!$D:$S,12,FALSE))," ",VLOOKUP($A12,'calc.year'!$D:$S,12,FALSE))</f>
        <v xml:space="preserve"> </v>
      </c>
      <c r="L12" s="232" t="str">
        <f>IF(ISERROR(VLOOKUP($A12,'calc.year'!$D:$S,13,FALSE))," ",VLOOKUP($A12,'calc.year'!$D:$S,13,FALSE))</f>
        <v xml:space="preserve"> </v>
      </c>
      <c r="M12" s="166" t="str">
        <f>IF(ISERROR(VLOOKUP($A12,'calc.year'!$D:$S,14,FALSE))," ",VLOOKUP($A12,'calc.year'!$D:$S,14,FALSE))</f>
        <v xml:space="preserve"> </v>
      </c>
      <c r="N12" s="233" t="str">
        <f>IF(ISERROR(VLOOKUP($A12,'calc.year'!$D:$S,15,FALSE))," ",VLOOKUP($A12,'calc.year'!$D:$S,15,FALSE))</f>
        <v xml:space="preserve"> </v>
      </c>
      <c r="O12" s="234" t="str">
        <f>IF(ISERROR(VLOOKUP($A12,'calc.year'!$D:$S,16,FALSE))," ",VLOOKUP($A12,'calc.year'!$D:$S,16,FALSE))</f>
        <v xml:space="preserve"> </v>
      </c>
      <c r="Q12" s="147"/>
      <c r="R12" s="147"/>
      <c r="S12" s="147"/>
      <c r="T12" s="147"/>
      <c r="U12" s="147"/>
      <c r="V12" s="147"/>
      <c r="W12" s="147"/>
      <c r="X12" s="147"/>
      <c r="Y12" s="147"/>
    </row>
    <row r="13" spans="1:25" s="146" customFormat="1" ht="25.15" customHeight="1" x14ac:dyDescent="0.25">
      <c r="A13" s="146">
        <f>IF(ISERROR(INDEX('calc.year'!$D$9:$D$148,MATCH(ROW()-10,'calc.year'!$D$9:$D$148,0))),150,INDEX('calc.year'!$D$9:$D$148,MATCH(ROW()-10,'calc.year'!$D$9:$D$148,0)))</f>
        <v>150</v>
      </c>
      <c r="B13" s="171" t="str">
        <f>IF(ISERROR(VLOOKUP($A13,'calc.year'!$D:$S,3,FALSE))," ",VLOOKUP($A13,'calc.year'!$D:$S,3,FALSE))</f>
        <v xml:space="preserve"> </v>
      </c>
      <c r="C13" s="148" t="str">
        <f>IF(ISERROR(VLOOKUP($A13,'calc.year'!$D:$S,4,FALSE))," ",VLOOKUP($A13,'calc.year'!$D:$S,4,FALSE))</f>
        <v xml:space="preserve"> </v>
      </c>
      <c r="D13" s="149" t="str">
        <f>IF(ISERROR(VLOOKUP($A13,'calc.year'!$D:$S,5,FALSE))," ",VLOOKUP($A13,'calc.year'!$D:$S,5,FALSE))</f>
        <v xml:space="preserve"> </v>
      </c>
      <c r="E13" s="231" t="str">
        <f>IF(ISERROR(VLOOKUP($A13,'calc.year'!$D:$S,6,FALSE))," ",VLOOKUP($A13,'calc.year'!$D:$S,6,FALSE))</f>
        <v xml:space="preserve"> </v>
      </c>
      <c r="F13" s="232" t="str">
        <f>IF(ISERROR(VLOOKUP($A13,'calc.year'!$D:$S,7,FALSE))," ",VLOOKUP($A13,'calc.year'!$D:$S,7,FALSE))</f>
        <v xml:space="preserve"> </v>
      </c>
      <c r="G13" s="150" t="str">
        <f>IF(ISERROR(VLOOKUP($A13,'calc.year'!$D:$S,8,FALSE))," ",VLOOKUP($A13,'calc.year'!$D:$S,8,FALSE))</f>
        <v xml:space="preserve"> </v>
      </c>
      <c r="H13" s="231" t="str">
        <f>IF(ISERROR(VLOOKUP($A13,'calc.year'!$D:$S,9,FALSE))," ",VLOOKUP($A13,'calc.year'!$D:$S,9,FALSE))</f>
        <v xml:space="preserve"> </v>
      </c>
      <c r="I13" s="232" t="str">
        <f>IF(ISERROR(VLOOKUP($A13,'calc.year'!$D:$S,10,FALSE))," ",VLOOKUP($A13,'calc.year'!$D:$S,10,FALSE))</f>
        <v xml:space="preserve"> </v>
      </c>
      <c r="J13" s="150" t="str">
        <f>IF(ISERROR(VLOOKUP($A13,'calc.year'!$D:$S,11,FALSE))," ",VLOOKUP($A13,'calc.year'!$D:$S,11,FALSE))</f>
        <v xml:space="preserve"> </v>
      </c>
      <c r="K13" s="231" t="str">
        <f>IF(ISERROR(VLOOKUP($A13,'calc.year'!$D:$S,12,FALSE))," ",VLOOKUP($A13,'calc.year'!$D:$S,12,FALSE))</f>
        <v xml:space="preserve"> </v>
      </c>
      <c r="L13" s="232" t="str">
        <f>IF(ISERROR(VLOOKUP($A13,'calc.year'!$D:$S,13,FALSE))," ",VLOOKUP($A13,'calc.year'!$D:$S,13,FALSE))</f>
        <v xml:space="preserve"> </v>
      </c>
      <c r="M13" s="166" t="str">
        <f>IF(ISERROR(VLOOKUP($A13,'calc.year'!$D:$S,14,FALSE))," ",VLOOKUP($A13,'calc.year'!$D:$S,14,FALSE))</f>
        <v xml:space="preserve"> </v>
      </c>
      <c r="N13" s="233" t="str">
        <f>IF(ISERROR(VLOOKUP($A13,'calc.year'!$D:$S,15,FALSE))," ",VLOOKUP($A13,'calc.year'!$D:$S,15,FALSE))</f>
        <v xml:space="preserve"> </v>
      </c>
      <c r="O13" s="234" t="str">
        <f>IF(ISERROR(VLOOKUP($A13,'calc.year'!$D:$S,16,FALSE))," ",VLOOKUP($A13,'calc.year'!$D:$S,16,FALSE))</f>
        <v xml:space="preserve"> </v>
      </c>
      <c r="Q13" s="147"/>
      <c r="R13" s="147"/>
      <c r="S13" s="147"/>
      <c r="T13" s="147"/>
      <c r="U13" s="147"/>
      <c r="V13" s="147"/>
      <c r="W13" s="147"/>
      <c r="X13" s="147"/>
      <c r="Y13" s="147"/>
    </row>
    <row r="14" spans="1:25" s="146" customFormat="1" ht="25.15" customHeight="1" x14ac:dyDescent="0.25">
      <c r="A14" s="146">
        <f>IF(ISERROR(INDEX('calc.year'!$D$9:$D$148,MATCH(ROW()-10,'calc.year'!$D$9:$D$148,0))),150,INDEX('calc.year'!$D$9:$D$148,MATCH(ROW()-10,'calc.year'!$D$9:$D$148,0)))</f>
        <v>150</v>
      </c>
      <c r="B14" s="171" t="str">
        <f>IF(ISERROR(VLOOKUP($A14,'calc.year'!$D:$S,3,FALSE))," ",VLOOKUP($A14,'calc.year'!$D:$S,3,FALSE))</f>
        <v xml:space="preserve"> </v>
      </c>
      <c r="C14" s="148" t="str">
        <f>IF(ISERROR(VLOOKUP($A14,'calc.year'!$D:$S,4,FALSE))," ",VLOOKUP($A14,'calc.year'!$D:$S,4,FALSE))</f>
        <v xml:space="preserve"> </v>
      </c>
      <c r="D14" s="149" t="str">
        <f>IF(ISERROR(VLOOKUP($A14,'calc.year'!$D:$S,5,FALSE))," ",VLOOKUP($A14,'calc.year'!$D:$S,5,FALSE))</f>
        <v xml:space="preserve"> </v>
      </c>
      <c r="E14" s="231" t="str">
        <f>IF(ISERROR(VLOOKUP($A14,'calc.year'!$D:$S,6,FALSE))," ",VLOOKUP($A14,'calc.year'!$D:$S,6,FALSE))</f>
        <v xml:space="preserve"> </v>
      </c>
      <c r="F14" s="232" t="str">
        <f>IF(ISERROR(VLOOKUP($A14,'calc.year'!$D:$S,7,FALSE))," ",VLOOKUP($A14,'calc.year'!$D:$S,7,FALSE))</f>
        <v xml:space="preserve"> </v>
      </c>
      <c r="G14" s="150" t="str">
        <f>IF(ISERROR(VLOOKUP($A14,'calc.year'!$D:$S,8,FALSE))," ",VLOOKUP($A14,'calc.year'!$D:$S,8,FALSE))</f>
        <v xml:space="preserve"> </v>
      </c>
      <c r="H14" s="231" t="str">
        <f>IF(ISERROR(VLOOKUP($A14,'calc.year'!$D:$S,9,FALSE))," ",VLOOKUP($A14,'calc.year'!$D:$S,9,FALSE))</f>
        <v xml:space="preserve"> </v>
      </c>
      <c r="I14" s="232" t="str">
        <f>IF(ISERROR(VLOOKUP($A14,'calc.year'!$D:$S,10,FALSE))," ",VLOOKUP($A14,'calc.year'!$D:$S,10,FALSE))</f>
        <v xml:space="preserve"> </v>
      </c>
      <c r="J14" s="150" t="str">
        <f>IF(ISERROR(VLOOKUP($A14,'calc.year'!$D:$S,11,FALSE))," ",VLOOKUP($A14,'calc.year'!$D:$S,11,FALSE))</f>
        <v xml:space="preserve"> </v>
      </c>
      <c r="K14" s="231" t="str">
        <f>IF(ISERROR(VLOOKUP($A14,'calc.year'!$D:$S,12,FALSE))," ",VLOOKUP($A14,'calc.year'!$D:$S,12,FALSE))</f>
        <v xml:space="preserve"> </v>
      </c>
      <c r="L14" s="232" t="str">
        <f>IF(ISERROR(VLOOKUP($A14,'calc.year'!$D:$S,13,FALSE))," ",VLOOKUP($A14,'calc.year'!$D:$S,13,FALSE))</f>
        <v xml:space="preserve"> </v>
      </c>
      <c r="M14" s="166" t="str">
        <f>IF(ISERROR(VLOOKUP($A14,'calc.year'!$D:$S,14,FALSE))," ",VLOOKUP($A14,'calc.year'!$D:$S,14,FALSE))</f>
        <v xml:space="preserve"> </v>
      </c>
      <c r="N14" s="233" t="str">
        <f>IF(ISERROR(VLOOKUP($A14,'calc.year'!$D:$S,15,FALSE))," ",VLOOKUP($A14,'calc.year'!$D:$S,15,FALSE))</f>
        <v xml:space="preserve"> </v>
      </c>
      <c r="O14" s="234" t="str">
        <f>IF(ISERROR(VLOOKUP($A14,'calc.year'!$D:$S,16,FALSE))," ",VLOOKUP($A14,'calc.year'!$D:$S,16,FALSE))</f>
        <v xml:space="preserve"> </v>
      </c>
      <c r="Q14" s="147"/>
      <c r="R14" s="147"/>
      <c r="S14" s="147"/>
      <c r="T14" s="147"/>
      <c r="U14" s="147"/>
      <c r="V14" s="147"/>
      <c r="W14" s="147"/>
      <c r="X14" s="147"/>
      <c r="Y14" s="147"/>
    </row>
    <row r="15" spans="1:25" s="146" customFormat="1" ht="25.15" customHeight="1" x14ac:dyDescent="0.25">
      <c r="A15" s="146">
        <f>IF(ISERROR(INDEX('calc.year'!$D$9:$D$148,MATCH(ROW()-10,'calc.year'!$D$9:$D$148,0))),150,INDEX('calc.year'!$D$9:$D$148,MATCH(ROW()-10,'calc.year'!$D$9:$D$148,0)))</f>
        <v>150</v>
      </c>
      <c r="B15" s="171" t="str">
        <f>IF(ISERROR(VLOOKUP($A15,'calc.year'!$D:$S,3,FALSE))," ",VLOOKUP($A15,'calc.year'!$D:$S,3,FALSE))</f>
        <v xml:space="preserve"> </v>
      </c>
      <c r="C15" s="148" t="str">
        <f>IF(ISERROR(VLOOKUP($A15,'calc.year'!$D:$S,4,FALSE))," ",VLOOKUP($A15,'calc.year'!$D:$S,4,FALSE))</f>
        <v xml:space="preserve"> </v>
      </c>
      <c r="D15" s="151" t="str">
        <f>IF(ISERROR(VLOOKUP($A15,'calc.year'!$D:$S,5,FALSE))," ",VLOOKUP($A15,'calc.year'!$D:$S,5,FALSE))</f>
        <v xml:space="preserve"> </v>
      </c>
      <c r="E15" s="235" t="str">
        <f>IF(ISERROR(VLOOKUP($A15,'calc.year'!$D:$S,6,FALSE))," ",VLOOKUP($A15,'calc.year'!$D:$S,6,FALSE))</f>
        <v xml:space="preserve"> </v>
      </c>
      <c r="F15" s="236" t="str">
        <f>IF(ISERROR(VLOOKUP($A15,'calc.year'!$D:$S,7,FALSE))," ",VLOOKUP($A15,'calc.year'!$D:$S,7,FALSE))</f>
        <v xml:space="preserve"> </v>
      </c>
      <c r="G15" s="152" t="str">
        <f>IF(ISERROR(VLOOKUP($A15,'calc.year'!$D:$S,8,FALSE))," ",VLOOKUP($A15,'calc.year'!$D:$S,8,FALSE))</f>
        <v xml:space="preserve"> </v>
      </c>
      <c r="H15" s="235" t="str">
        <f>IF(ISERROR(VLOOKUP($A15,'calc.year'!$D:$S,9,FALSE))," ",VLOOKUP($A15,'calc.year'!$D:$S,9,FALSE))</f>
        <v xml:space="preserve"> </v>
      </c>
      <c r="I15" s="236" t="str">
        <f>IF(ISERROR(VLOOKUP($A15,'calc.year'!$D:$S,10,FALSE))," ",VLOOKUP($A15,'calc.year'!$D:$S,10,FALSE))</f>
        <v xml:space="preserve"> </v>
      </c>
      <c r="J15" s="152" t="str">
        <f>IF(ISERROR(VLOOKUP($A15,'calc.year'!$D:$S,11,FALSE))," ",VLOOKUP($A15,'calc.year'!$D:$S,11,FALSE))</f>
        <v xml:space="preserve"> </v>
      </c>
      <c r="K15" s="235" t="str">
        <f>IF(ISERROR(VLOOKUP($A15,'calc.year'!$D:$S,12,FALSE))," ",VLOOKUP($A15,'calc.year'!$D:$S,12,FALSE))</f>
        <v xml:space="preserve"> </v>
      </c>
      <c r="L15" s="236" t="str">
        <f>IF(ISERROR(VLOOKUP($A15,'calc.year'!$D:$S,13,FALSE))," ",VLOOKUP($A15,'calc.year'!$D:$S,13,FALSE))</f>
        <v xml:space="preserve"> </v>
      </c>
      <c r="M15" s="167" t="str">
        <f>IF(ISERROR(VLOOKUP($A15,'calc.year'!$D:$S,14,FALSE))," ",VLOOKUP($A15,'calc.year'!$D:$S,14,FALSE))</f>
        <v xml:space="preserve"> </v>
      </c>
      <c r="N15" s="237" t="str">
        <f>IF(ISERROR(VLOOKUP($A15,'calc.year'!$D:$S,15,FALSE))," ",VLOOKUP($A15,'calc.year'!$D:$S,15,FALSE))</f>
        <v xml:space="preserve"> </v>
      </c>
      <c r="O15" s="238" t="str">
        <f>IF(ISERROR(VLOOKUP($A15,'calc.year'!$D:$S,16,FALSE))," ",VLOOKUP($A15,'calc.year'!$D:$S,16,FALSE))</f>
        <v xml:space="preserve"> </v>
      </c>
      <c r="P15" s="133"/>
      <c r="Q15" s="132"/>
      <c r="R15" s="132"/>
      <c r="S15" s="132"/>
      <c r="T15" s="132"/>
      <c r="U15" s="132"/>
      <c r="V15" s="132"/>
      <c r="W15" s="132"/>
      <c r="X15" s="132"/>
      <c r="Y15" s="132"/>
    </row>
    <row r="16" spans="1:25" s="146" customFormat="1" ht="25.15" customHeight="1" x14ac:dyDescent="0.25">
      <c r="A16" s="146">
        <f>IF(ISERROR(INDEX('calc.year'!$D$9:$D$148,MATCH(ROW()-10,'calc.year'!$D$9:$D$148,0))),150,INDEX('calc.year'!$D$9:$D$148,MATCH(ROW()-10,'calc.year'!$D$9:$D$148,0)))</f>
        <v>150</v>
      </c>
      <c r="B16" s="171" t="str">
        <f>IF(ISERROR(VLOOKUP($A16,'calc.year'!$D:$S,3,FALSE))," ",VLOOKUP($A16,'calc.year'!$D:$S,3,FALSE))</f>
        <v xml:space="preserve"> </v>
      </c>
      <c r="C16" s="148" t="str">
        <f>IF(ISERROR(VLOOKUP($A16,'calc.year'!$D:$S,4,FALSE))," ",VLOOKUP($A16,'calc.year'!$D:$S,4,FALSE))</f>
        <v xml:space="preserve"> </v>
      </c>
      <c r="D16" s="149" t="str">
        <f>IF(ISERROR(VLOOKUP($A16,'calc.year'!$D:$S,5,FALSE))," ",VLOOKUP($A16,'calc.year'!$D:$S,5,FALSE))</f>
        <v xml:space="preserve"> </v>
      </c>
      <c r="E16" s="231" t="str">
        <f>IF(ISERROR(VLOOKUP($A16,'calc.year'!$D:$S,6,FALSE))," ",VLOOKUP($A16,'calc.year'!$D:$S,6,FALSE))</f>
        <v xml:space="preserve"> </v>
      </c>
      <c r="F16" s="232" t="str">
        <f>IF(ISERROR(VLOOKUP($A16,'calc.year'!$D:$S,7,FALSE))," ",VLOOKUP($A16,'calc.year'!$D:$S,7,FALSE))</f>
        <v xml:space="preserve"> </v>
      </c>
      <c r="G16" s="150" t="str">
        <f>IF(ISERROR(VLOOKUP($A16,'calc.year'!$D:$S,8,FALSE))," ",VLOOKUP($A16,'calc.year'!$D:$S,8,FALSE))</f>
        <v xml:space="preserve"> </v>
      </c>
      <c r="H16" s="231" t="str">
        <f>IF(ISERROR(VLOOKUP($A16,'calc.year'!$D:$S,9,FALSE))," ",VLOOKUP($A16,'calc.year'!$D:$S,9,FALSE))</f>
        <v xml:space="preserve"> </v>
      </c>
      <c r="I16" s="232" t="str">
        <f>IF(ISERROR(VLOOKUP($A16,'calc.year'!$D:$S,10,FALSE))," ",VLOOKUP($A16,'calc.year'!$D:$S,10,FALSE))</f>
        <v xml:space="preserve"> </v>
      </c>
      <c r="J16" s="150" t="str">
        <f>IF(ISERROR(VLOOKUP($A16,'calc.year'!$D:$S,11,FALSE))," ",VLOOKUP($A16,'calc.year'!$D:$S,11,FALSE))</f>
        <v xml:space="preserve"> </v>
      </c>
      <c r="K16" s="231" t="str">
        <f>IF(ISERROR(VLOOKUP($A16,'calc.year'!$D:$S,12,FALSE))," ",VLOOKUP($A16,'calc.year'!$D:$S,12,FALSE))</f>
        <v xml:space="preserve"> </v>
      </c>
      <c r="L16" s="232" t="str">
        <f>IF(ISERROR(VLOOKUP($A16,'calc.year'!$D:$S,13,FALSE))," ",VLOOKUP($A16,'calc.year'!$D:$S,13,FALSE))</f>
        <v xml:space="preserve"> </v>
      </c>
      <c r="M16" s="166" t="str">
        <f>IF(ISERROR(VLOOKUP($A16,'calc.year'!$D:$S,14,FALSE))," ",VLOOKUP($A16,'calc.year'!$D:$S,14,FALSE))</f>
        <v xml:space="preserve"> </v>
      </c>
      <c r="N16" s="233" t="str">
        <f>IF(ISERROR(VLOOKUP($A16,'calc.year'!$D:$S,15,FALSE))," ",VLOOKUP($A16,'calc.year'!$D:$S,15,FALSE))</f>
        <v xml:space="preserve"> </v>
      </c>
      <c r="O16" s="234" t="str">
        <f>IF(ISERROR(VLOOKUP($A16,'calc.year'!$D:$S,16,FALSE))," ",VLOOKUP($A16,'calc.year'!$D:$S,16,FALSE))</f>
        <v xml:space="preserve"> </v>
      </c>
      <c r="P16" s="133"/>
      <c r="Q16" s="132"/>
      <c r="R16" s="132"/>
      <c r="S16" s="132"/>
      <c r="T16" s="132"/>
      <c r="U16" s="132"/>
      <c r="V16" s="132"/>
      <c r="W16" s="132"/>
      <c r="X16" s="132"/>
      <c r="Y16" s="132"/>
    </row>
    <row r="17" spans="1:170" s="146" customFormat="1" ht="25.15" customHeight="1" x14ac:dyDescent="0.25">
      <c r="A17" s="146">
        <f>IF(ISERROR(INDEX('calc.year'!$D$9:$D$148,MATCH(ROW()-10,'calc.year'!$D$9:$D$148,0))),150,INDEX('calc.year'!$D$9:$D$148,MATCH(ROW()-10,'calc.year'!$D$9:$D$148,0)))</f>
        <v>150</v>
      </c>
      <c r="B17" s="171" t="str">
        <f>IF(ISERROR(VLOOKUP($A17,'calc.year'!$D:$S,3,FALSE))," ",VLOOKUP($A17,'calc.year'!$D:$S,3,FALSE))</f>
        <v xml:space="preserve"> </v>
      </c>
      <c r="C17" s="148" t="str">
        <f>IF(ISERROR(VLOOKUP($A17,'calc.year'!$D:$S,4,FALSE))," ",VLOOKUP($A17,'calc.year'!$D:$S,4,FALSE))</f>
        <v xml:space="preserve"> </v>
      </c>
      <c r="D17" s="149" t="str">
        <f>IF(ISERROR(VLOOKUP($A17,'calc.year'!$D:$S,5,FALSE))," ",VLOOKUP($A17,'calc.year'!$D:$S,5,FALSE))</f>
        <v xml:space="preserve"> </v>
      </c>
      <c r="E17" s="231" t="str">
        <f>IF(ISERROR(VLOOKUP($A17,'calc.year'!$D:$S,6,FALSE))," ",VLOOKUP($A17,'calc.year'!$D:$S,6,FALSE))</f>
        <v xml:space="preserve"> </v>
      </c>
      <c r="F17" s="232" t="str">
        <f>IF(ISERROR(VLOOKUP($A17,'calc.year'!$D:$S,7,FALSE))," ",VLOOKUP($A17,'calc.year'!$D:$S,7,FALSE))</f>
        <v xml:space="preserve"> </v>
      </c>
      <c r="G17" s="150" t="str">
        <f>IF(ISERROR(VLOOKUP($A17,'calc.year'!$D:$S,8,FALSE))," ",VLOOKUP($A17,'calc.year'!$D:$S,8,FALSE))</f>
        <v xml:space="preserve"> </v>
      </c>
      <c r="H17" s="231" t="str">
        <f>IF(ISERROR(VLOOKUP($A17,'calc.year'!$D:$S,9,FALSE))," ",VLOOKUP($A17,'calc.year'!$D:$S,9,FALSE))</f>
        <v xml:space="preserve"> </v>
      </c>
      <c r="I17" s="232" t="str">
        <f>IF(ISERROR(VLOOKUP($A17,'calc.year'!$D:$S,10,FALSE))," ",VLOOKUP($A17,'calc.year'!$D:$S,10,FALSE))</f>
        <v xml:space="preserve"> </v>
      </c>
      <c r="J17" s="150" t="str">
        <f>IF(ISERROR(VLOOKUP($A17,'calc.year'!$D:$S,11,FALSE))," ",VLOOKUP($A17,'calc.year'!$D:$S,11,FALSE))</f>
        <v xml:space="preserve"> </v>
      </c>
      <c r="K17" s="231" t="str">
        <f>IF(ISERROR(VLOOKUP($A17,'calc.year'!$D:$S,12,FALSE))," ",VLOOKUP($A17,'calc.year'!$D:$S,12,FALSE))</f>
        <v xml:space="preserve"> </v>
      </c>
      <c r="L17" s="232" t="str">
        <f>IF(ISERROR(VLOOKUP($A17,'calc.year'!$D:$S,13,FALSE))," ",VLOOKUP($A17,'calc.year'!$D:$S,13,FALSE))</f>
        <v xml:space="preserve"> </v>
      </c>
      <c r="M17" s="166" t="str">
        <f>IF(ISERROR(VLOOKUP($A17,'calc.year'!$D:$S,14,FALSE))," ",VLOOKUP($A17,'calc.year'!$D:$S,14,FALSE))</f>
        <v xml:space="preserve"> </v>
      </c>
      <c r="N17" s="233" t="str">
        <f>IF(ISERROR(VLOOKUP($A17,'calc.year'!$D:$S,15,FALSE))," ",VLOOKUP($A17,'calc.year'!$D:$S,15,FALSE))</f>
        <v xml:space="preserve"> </v>
      </c>
      <c r="O17" s="234" t="str">
        <f>IF(ISERROR(VLOOKUP($A17,'calc.year'!$D:$S,16,FALSE))," ",VLOOKUP($A17,'calc.year'!$D:$S,16,FALSE))</f>
        <v xml:space="preserve"> </v>
      </c>
      <c r="P17" s="133"/>
      <c r="Q17" s="132"/>
      <c r="R17" s="132"/>
      <c r="S17" s="132"/>
      <c r="T17" s="132"/>
      <c r="U17" s="132"/>
      <c r="V17" s="132"/>
      <c r="W17" s="132"/>
      <c r="X17" s="132"/>
      <c r="Y17" s="132"/>
    </row>
    <row r="18" spans="1:170" s="146" customFormat="1" ht="25.15" customHeight="1" x14ac:dyDescent="0.25">
      <c r="A18" s="146">
        <f>IF(ISERROR(INDEX('calc.year'!$D$9:$D$148,MATCH(ROW()-10,'calc.year'!$D$9:$D$148,0))),150,INDEX('calc.year'!$D$9:$D$148,MATCH(ROW()-10,'calc.year'!$D$9:$D$148,0)))</f>
        <v>150</v>
      </c>
      <c r="B18" s="171" t="str">
        <f>IF(ISERROR(VLOOKUP($A18,'calc.year'!$D:$S,3,FALSE))," ",VLOOKUP($A18,'calc.year'!$D:$S,3,FALSE))</f>
        <v xml:space="preserve"> </v>
      </c>
      <c r="C18" s="148" t="str">
        <f>IF(ISERROR(VLOOKUP($A18,'calc.year'!$D:$S,4,FALSE))," ",VLOOKUP($A18,'calc.year'!$D:$S,4,FALSE))</f>
        <v xml:space="preserve"> </v>
      </c>
      <c r="D18" s="149" t="str">
        <f>IF(ISERROR(VLOOKUP($A18,'calc.year'!$D:$S,5,FALSE))," ",VLOOKUP($A18,'calc.year'!$D:$S,5,FALSE))</f>
        <v xml:space="preserve"> </v>
      </c>
      <c r="E18" s="231" t="str">
        <f>IF(ISERROR(VLOOKUP($A18,'calc.year'!$D:$S,6,FALSE))," ",VLOOKUP($A18,'calc.year'!$D:$S,6,FALSE))</f>
        <v xml:space="preserve"> </v>
      </c>
      <c r="F18" s="232" t="str">
        <f>IF(ISERROR(VLOOKUP($A18,'calc.year'!$D:$S,7,FALSE))," ",VLOOKUP($A18,'calc.year'!$D:$S,7,FALSE))</f>
        <v xml:space="preserve"> </v>
      </c>
      <c r="G18" s="150" t="str">
        <f>IF(ISERROR(VLOOKUP($A18,'calc.year'!$D:$S,8,FALSE))," ",VLOOKUP($A18,'calc.year'!$D:$S,8,FALSE))</f>
        <v xml:space="preserve"> </v>
      </c>
      <c r="H18" s="231" t="str">
        <f>IF(ISERROR(VLOOKUP($A18,'calc.year'!$D:$S,9,FALSE))," ",VLOOKUP($A18,'calc.year'!$D:$S,9,FALSE))</f>
        <v xml:space="preserve"> </v>
      </c>
      <c r="I18" s="232" t="str">
        <f>IF(ISERROR(VLOOKUP($A18,'calc.year'!$D:$S,10,FALSE))," ",VLOOKUP($A18,'calc.year'!$D:$S,10,FALSE))</f>
        <v xml:space="preserve"> </v>
      </c>
      <c r="J18" s="150" t="str">
        <f>IF(ISERROR(VLOOKUP($A18,'calc.year'!$D:$S,11,FALSE))," ",VLOOKUP($A18,'calc.year'!$D:$S,11,FALSE))</f>
        <v xml:space="preserve"> </v>
      </c>
      <c r="K18" s="231" t="str">
        <f>IF(ISERROR(VLOOKUP($A18,'calc.year'!$D:$S,12,FALSE))," ",VLOOKUP($A18,'calc.year'!$D:$S,12,FALSE))</f>
        <v xml:space="preserve"> </v>
      </c>
      <c r="L18" s="232" t="str">
        <f>IF(ISERROR(VLOOKUP($A18,'calc.year'!$D:$S,13,FALSE))," ",VLOOKUP($A18,'calc.year'!$D:$S,13,FALSE))</f>
        <v xml:space="preserve"> </v>
      </c>
      <c r="M18" s="166" t="str">
        <f>IF(ISERROR(VLOOKUP($A18,'calc.year'!$D:$S,14,FALSE))," ",VLOOKUP($A18,'calc.year'!$D:$S,14,FALSE))</f>
        <v xml:space="preserve"> </v>
      </c>
      <c r="N18" s="233" t="str">
        <f>IF(ISERROR(VLOOKUP($A18,'calc.year'!$D:$S,15,FALSE))," ",VLOOKUP($A18,'calc.year'!$D:$S,15,FALSE))</f>
        <v xml:space="preserve"> </v>
      </c>
      <c r="O18" s="234" t="str">
        <f>IF(ISERROR(VLOOKUP($A18,'calc.year'!$D:$S,16,FALSE))," ",VLOOKUP($A18,'calc.year'!$D:$S,16,FALSE))</f>
        <v xml:space="preserve"> </v>
      </c>
      <c r="Q18" s="147"/>
      <c r="R18" s="147"/>
      <c r="S18" s="147"/>
      <c r="T18" s="147"/>
      <c r="U18" s="147"/>
      <c r="V18" s="147"/>
      <c r="W18" s="147"/>
      <c r="X18" s="147"/>
      <c r="Y18" s="147"/>
    </row>
    <row r="19" spans="1:170" s="146" customFormat="1" ht="25.15" customHeight="1" x14ac:dyDescent="0.25">
      <c r="A19" s="146">
        <f>IF(ISERROR(INDEX('calc.year'!$D$9:$D$148,MATCH(ROW()-10,'calc.year'!$D$9:$D$148,0))),150,INDEX('calc.year'!$D$9:$D$148,MATCH(ROW()-10,'calc.year'!$D$9:$D$148,0)))</f>
        <v>150</v>
      </c>
      <c r="B19" s="171" t="str">
        <f>IF(ISERROR(VLOOKUP($A19,'calc.year'!$D:$S,3,FALSE))," ",VLOOKUP($A19,'calc.year'!$D:$S,3,FALSE))</f>
        <v xml:space="preserve"> </v>
      </c>
      <c r="C19" s="148" t="str">
        <f>IF(ISERROR(VLOOKUP($A19,'calc.year'!$D:$S,4,FALSE))," ",VLOOKUP($A19,'calc.year'!$D:$S,4,FALSE))</f>
        <v xml:space="preserve"> </v>
      </c>
      <c r="D19" s="149" t="str">
        <f>IF(ISERROR(VLOOKUP($A19,'calc.year'!$D:$S,5,FALSE))," ",VLOOKUP($A19,'calc.year'!$D:$S,5,FALSE))</f>
        <v xml:space="preserve"> </v>
      </c>
      <c r="E19" s="231" t="str">
        <f>IF(ISERROR(VLOOKUP($A19,'calc.year'!$D:$S,6,FALSE))," ",VLOOKUP($A19,'calc.year'!$D:$S,6,FALSE))</f>
        <v xml:space="preserve"> </v>
      </c>
      <c r="F19" s="232" t="str">
        <f>IF(ISERROR(VLOOKUP($A19,'calc.year'!$D:$S,7,FALSE))," ",VLOOKUP($A19,'calc.year'!$D:$S,7,FALSE))</f>
        <v xml:space="preserve"> </v>
      </c>
      <c r="G19" s="150" t="str">
        <f>IF(ISERROR(VLOOKUP($A19,'calc.year'!$D:$S,8,FALSE))," ",VLOOKUP($A19,'calc.year'!$D:$S,8,FALSE))</f>
        <v xml:space="preserve"> </v>
      </c>
      <c r="H19" s="231" t="str">
        <f>IF(ISERROR(VLOOKUP($A19,'calc.year'!$D:$S,9,FALSE))," ",VLOOKUP($A19,'calc.year'!$D:$S,9,FALSE))</f>
        <v xml:space="preserve"> </v>
      </c>
      <c r="I19" s="232" t="str">
        <f>IF(ISERROR(VLOOKUP($A19,'calc.year'!$D:$S,10,FALSE))," ",VLOOKUP($A19,'calc.year'!$D:$S,10,FALSE))</f>
        <v xml:space="preserve"> </v>
      </c>
      <c r="J19" s="150" t="str">
        <f>IF(ISERROR(VLOOKUP($A19,'calc.year'!$D:$S,11,FALSE))," ",VLOOKUP($A19,'calc.year'!$D:$S,11,FALSE))</f>
        <v xml:space="preserve"> </v>
      </c>
      <c r="K19" s="231" t="str">
        <f>IF(ISERROR(VLOOKUP($A19,'calc.year'!$D:$S,12,FALSE))," ",VLOOKUP($A19,'calc.year'!$D:$S,12,FALSE))</f>
        <v xml:space="preserve"> </v>
      </c>
      <c r="L19" s="232" t="str">
        <f>IF(ISERROR(VLOOKUP($A19,'calc.year'!$D:$S,13,FALSE))," ",VLOOKUP($A19,'calc.year'!$D:$S,13,FALSE))</f>
        <v xml:space="preserve"> </v>
      </c>
      <c r="M19" s="166" t="str">
        <f>IF(ISERROR(VLOOKUP($A19,'calc.year'!$D:$S,14,FALSE))," ",VLOOKUP($A19,'calc.year'!$D:$S,14,FALSE))</f>
        <v xml:space="preserve"> </v>
      </c>
      <c r="N19" s="233" t="str">
        <f>IF(ISERROR(VLOOKUP($A19,'calc.year'!$D:$S,15,FALSE))," ",VLOOKUP($A19,'calc.year'!$D:$S,15,FALSE))</f>
        <v xml:space="preserve"> </v>
      </c>
      <c r="O19" s="234" t="str">
        <f>IF(ISERROR(VLOOKUP($A19,'calc.year'!$D:$S,16,FALSE))," ",VLOOKUP($A19,'calc.year'!$D:$S,16,FALSE))</f>
        <v xml:space="preserve"> </v>
      </c>
      <c r="Q19" s="147"/>
      <c r="R19" s="147"/>
      <c r="S19" s="147"/>
      <c r="T19" s="147"/>
      <c r="U19" s="147"/>
      <c r="V19" s="147"/>
      <c r="W19" s="147"/>
      <c r="X19" s="147"/>
      <c r="Y19" s="147"/>
    </row>
    <row r="20" spans="1:170" s="146" customFormat="1" ht="25.15" customHeight="1" x14ac:dyDescent="0.25">
      <c r="A20" s="146">
        <f>IF(ISERROR(INDEX('calc.year'!$D$9:$D$148,MATCH(ROW()-10,'calc.year'!$D$9:$D$148,0))),150,INDEX('calc.year'!$D$9:$D$148,MATCH(ROW()-10,'calc.year'!$D$9:$D$148,0)))</f>
        <v>150</v>
      </c>
      <c r="B20" s="171" t="str">
        <f>IF(ISERROR(VLOOKUP($A20,'calc.year'!$D:$S,3,FALSE))," ",VLOOKUP($A20,'calc.year'!$D:$S,3,FALSE))</f>
        <v xml:space="preserve"> </v>
      </c>
      <c r="C20" s="148" t="str">
        <f>IF(ISERROR(VLOOKUP($A20,'calc.year'!$D:$S,4,FALSE))," ",VLOOKUP($A20,'calc.year'!$D:$S,4,FALSE))</f>
        <v xml:space="preserve"> </v>
      </c>
      <c r="D20" s="151" t="str">
        <f>IF(ISERROR(VLOOKUP($A20,'calc.year'!$D:$S,5,FALSE))," ",VLOOKUP($A20,'calc.year'!$D:$S,5,FALSE))</f>
        <v xml:space="preserve"> </v>
      </c>
      <c r="E20" s="235" t="str">
        <f>IF(ISERROR(VLOOKUP($A20,'calc.year'!$D:$S,6,FALSE))," ",VLOOKUP($A20,'calc.year'!$D:$S,6,FALSE))</f>
        <v xml:space="preserve"> </v>
      </c>
      <c r="F20" s="236" t="str">
        <f>IF(ISERROR(VLOOKUP($A20,'calc.year'!$D:$S,7,FALSE))," ",VLOOKUP($A20,'calc.year'!$D:$S,7,FALSE))</f>
        <v xml:space="preserve"> </v>
      </c>
      <c r="G20" s="152" t="str">
        <f>IF(ISERROR(VLOOKUP($A20,'calc.year'!$D:$S,8,FALSE))," ",VLOOKUP($A20,'calc.year'!$D:$S,8,FALSE))</f>
        <v xml:space="preserve"> </v>
      </c>
      <c r="H20" s="235" t="str">
        <f>IF(ISERROR(VLOOKUP($A20,'calc.year'!$D:$S,9,FALSE))," ",VLOOKUP($A20,'calc.year'!$D:$S,9,FALSE))</f>
        <v xml:space="preserve"> </v>
      </c>
      <c r="I20" s="236" t="str">
        <f>IF(ISERROR(VLOOKUP($A20,'calc.year'!$D:$S,10,FALSE))," ",VLOOKUP($A20,'calc.year'!$D:$S,10,FALSE))</f>
        <v xml:space="preserve"> </v>
      </c>
      <c r="J20" s="152" t="str">
        <f>IF(ISERROR(VLOOKUP($A20,'calc.year'!$D:$S,11,FALSE))," ",VLOOKUP($A20,'calc.year'!$D:$S,11,FALSE))</f>
        <v xml:space="preserve"> </v>
      </c>
      <c r="K20" s="235" t="str">
        <f>IF(ISERROR(VLOOKUP($A20,'calc.year'!$D:$S,12,FALSE))," ",VLOOKUP($A20,'calc.year'!$D:$S,12,FALSE))</f>
        <v xml:space="preserve"> </v>
      </c>
      <c r="L20" s="236" t="str">
        <f>IF(ISERROR(VLOOKUP($A20,'calc.year'!$D:$S,13,FALSE))," ",VLOOKUP($A20,'calc.year'!$D:$S,13,FALSE))</f>
        <v xml:space="preserve"> </v>
      </c>
      <c r="M20" s="167" t="str">
        <f>IF(ISERROR(VLOOKUP($A20,'calc.year'!$D:$S,14,FALSE))," ",VLOOKUP($A20,'calc.year'!$D:$S,14,FALSE))</f>
        <v xml:space="preserve"> </v>
      </c>
      <c r="N20" s="237" t="str">
        <f>IF(ISERROR(VLOOKUP($A20,'calc.year'!$D:$S,15,FALSE))," ",VLOOKUP($A20,'calc.year'!$D:$S,15,FALSE))</f>
        <v xml:space="preserve"> </v>
      </c>
      <c r="O20" s="238" t="str">
        <f>IF(ISERROR(VLOOKUP($A20,'calc.year'!$D:$S,16,FALSE))," ",VLOOKUP($A20,'calc.year'!$D:$S,16,FALSE))</f>
        <v xml:space="preserve"> </v>
      </c>
      <c r="P20" s="133"/>
      <c r="Q20" s="132"/>
      <c r="R20" s="132"/>
      <c r="S20" s="132"/>
      <c r="T20" s="132"/>
      <c r="U20" s="132"/>
      <c r="V20" s="132"/>
      <c r="W20" s="132"/>
      <c r="X20" s="132"/>
      <c r="Y20" s="132"/>
    </row>
    <row r="21" spans="1:170" s="146" customFormat="1" ht="25.15" customHeight="1" x14ac:dyDescent="0.25">
      <c r="A21" s="146">
        <f>IF(ISERROR(INDEX('calc.year'!$D$9:$D$148,MATCH(ROW()-10,'calc.year'!$D$9:$D$148,0))),150,INDEX('calc.year'!$D$9:$D$148,MATCH(ROW()-10,'calc.year'!$D$9:$D$148,0)))</f>
        <v>150</v>
      </c>
      <c r="B21" s="171" t="str">
        <f>IF(ISERROR(VLOOKUP($A21,'calc.year'!$D:$S,3,FALSE))," ",VLOOKUP($A21,'calc.year'!$D:$S,3,FALSE))</f>
        <v xml:space="preserve"> </v>
      </c>
      <c r="C21" s="148" t="str">
        <f>IF(ISERROR(VLOOKUP($A21,'calc.year'!$D:$S,4,FALSE))," ",VLOOKUP($A21,'calc.year'!$D:$S,4,FALSE))</f>
        <v xml:space="preserve"> </v>
      </c>
      <c r="D21" s="149" t="str">
        <f>IF(ISERROR(VLOOKUP($A21,'calc.year'!$D:$S,5,FALSE))," ",VLOOKUP($A21,'calc.year'!$D:$S,5,FALSE))</f>
        <v xml:space="preserve"> </v>
      </c>
      <c r="E21" s="231" t="str">
        <f>IF(ISERROR(VLOOKUP($A21,'calc.year'!$D:$S,6,FALSE))," ",VLOOKUP($A21,'calc.year'!$D:$S,6,FALSE))</f>
        <v xml:space="preserve"> </v>
      </c>
      <c r="F21" s="232" t="str">
        <f>IF(ISERROR(VLOOKUP($A21,'calc.year'!$D:$S,7,FALSE))," ",VLOOKUP($A21,'calc.year'!$D:$S,7,FALSE))</f>
        <v xml:space="preserve"> </v>
      </c>
      <c r="G21" s="150" t="str">
        <f>IF(ISERROR(VLOOKUP($A21,'calc.year'!$D:$S,8,FALSE))," ",VLOOKUP($A21,'calc.year'!$D:$S,8,FALSE))</f>
        <v xml:space="preserve"> </v>
      </c>
      <c r="H21" s="231" t="str">
        <f>IF(ISERROR(VLOOKUP($A21,'calc.year'!$D:$S,9,FALSE))," ",VLOOKUP($A21,'calc.year'!$D:$S,9,FALSE))</f>
        <v xml:space="preserve"> </v>
      </c>
      <c r="I21" s="232" t="str">
        <f>IF(ISERROR(VLOOKUP($A21,'calc.year'!$D:$S,10,FALSE))," ",VLOOKUP($A21,'calc.year'!$D:$S,10,FALSE))</f>
        <v xml:space="preserve"> </v>
      </c>
      <c r="J21" s="150" t="str">
        <f>IF(ISERROR(VLOOKUP($A21,'calc.year'!$D:$S,11,FALSE))," ",VLOOKUP($A21,'calc.year'!$D:$S,11,FALSE))</f>
        <v xml:space="preserve"> </v>
      </c>
      <c r="K21" s="231" t="str">
        <f>IF(ISERROR(VLOOKUP($A21,'calc.year'!$D:$S,12,FALSE))," ",VLOOKUP($A21,'calc.year'!$D:$S,12,FALSE))</f>
        <v xml:space="preserve"> </v>
      </c>
      <c r="L21" s="232" t="str">
        <f>IF(ISERROR(VLOOKUP($A21,'calc.year'!$D:$S,13,FALSE))," ",VLOOKUP($A21,'calc.year'!$D:$S,13,FALSE))</f>
        <v xml:space="preserve"> </v>
      </c>
      <c r="M21" s="166" t="str">
        <f>IF(ISERROR(VLOOKUP($A21,'calc.year'!$D:$S,14,FALSE))," ",VLOOKUP($A21,'calc.year'!$D:$S,14,FALSE))</f>
        <v xml:space="preserve"> </v>
      </c>
      <c r="N21" s="233" t="str">
        <f>IF(ISERROR(VLOOKUP($A21,'calc.year'!$D:$S,15,FALSE))," ",VLOOKUP($A21,'calc.year'!$D:$S,15,FALSE))</f>
        <v xml:space="preserve"> </v>
      </c>
      <c r="O21" s="234" t="str">
        <f>IF(ISERROR(VLOOKUP($A21,'calc.year'!$D:$S,16,FALSE))," ",VLOOKUP($A21,'calc.year'!$D:$S,16,FALSE))</f>
        <v xml:space="preserve"> </v>
      </c>
      <c r="Q21" s="147"/>
      <c r="R21" s="147"/>
      <c r="S21" s="147"/>
      <c r="T21" s="147"/>
      <c r="U21" s="147"/>
      <c r="V21" s="147"/>
      <c r="W21" s="147"/>
      <c r="X21" s="147"/>
      <c r="Y21" s="147"/>
      <c r="Z21" s="133"/>
      <c r="AA21" s="133"/>
      <c r="AB21" s="133"/>
      <c r="AC21" s="133"/>
      <c r="AD21" s="133"/>
      <c r="AE21" s="133"/>
      <c r="AF21" s="133"/>
      <c r="AG21" s="133"/>
      <c r="AH21" s="133"/>
      <c r="AI21" s="133"/>
      <c r="AJ21" s="133"/>
      <c r="AK21" s="133"/>
      <c r="AL21" s="133"/>
      <c r="AM21" s="133"/>
      <c r="AN21" s="133"/>
      <c r="AO21" s="133"/>
      <c r="AP21" s="133"/>
      <c r="AQ21" s="133"/>
      <c r="AR21" s="133"/>
      <c r="AS21" s="133"/>
      <c r="AT21" s="133"/>
      <c r="AU21" s="133"/>
      <c r="AV21" s="133"/>
      <c r="AW21" s="133"/>
      <c r="AX21" s="133"/>
      <c r="AY21" s="133"/>
      <c r="AZ21" s="133"/>
      <c r="BA21" s="133"/>
      <c r="BB21" s="133"/>
      <c r="BC21" s="133"/>
      <c r="BD21" s="133"/>
      <c r="BE21" s="133"/>
      <c r="BF21" s="133"/>
      <c r="BG21" s="133"/>
      <c r="BH21" s="133"/>
      <c r="BI21" s="133"/>
      <c r="BJ21" s="133"/>
      <c r="BK21" s="133"/>
      <c r="BL21" s="133"/>
      <c r="BM21" s="133"/>
      <c r="BN21" s="133"/>
      <c r="BO21" s="133"/>
      <c r="BP21" s="133"/>
      <c r="BQ21" s="133"/>
      <c r="BR21" s="133"/>
      <c r="BS21" s="133"/>
      <c r="BT21" s="133"/>
      <c r="BU21" s="133"/>
      <c r="BV21" s="133"/>
      <c r="BW21" s="133"/>
      <c r="BX21" s="133"/>
      <c r="BY21" s="133"/>
      <c r="BZ21" s="133"/>
      <c r="CA21" s="133"/>
      <c r="CB21" s="133"/>
      <c r="CC21" s="133"/>
      <c r="CD21" s="133"/>
      <c r="CE21" s="133"/>
      <c r="CF21" s="133"/>
      <c r="CG21" s="133"/>
      <c r="CH21" s="133"/>
      <c r="CI21" s="133"/>
      <c r="CJ21" s="133"/>
      <c r="CK21" s="133"/>
      <c r="CL21" s="133"/>
      <c r="CM21" s="133"/>
      <c r="CN21" s="133"/>
      <c r="CO21" s="133"/>
      <c r="CP21" s="133"/>
      <c r="CQ21" s="133"/>
      <c r="CR21" s="133"/>
      <c r="CS21" s="133"/>
      <c r="CT21" s="133"/>
      <c r="CU21" s="133"/>
      <c r="CV21" s="133"/>
      <c r="CW21" s="133"/>
      <c r="CX21" s="133"/>
      <c r="CY21" s="133"/>
      <c r="CZ21" s="133"/>
      <c r="DA21" s="133"/>
      <c r="DB21" s="133"/>
      <c r="DC21" s="133"/>
      <c r="DD21" s="133"/>
      <c r="DE21" s="133"/>
      <c r="DF21" s="133"/>
      <c r="DG21" s="133"/>
      <c r="DH21" s="133"/>
      <c r="DI21" s="133"/>
      <c r="DJ21" s="133"/>
      <c r="DK21" s="133"/>
      <c r="DL21" s="133"/>
      <c r="DM21" s="133"/>
      <c r="DN21" s="133"/>
      <c r="DO21" s="133"/>
      <c r="DP21" s="133"/>
      <c r="DQ21" s="133"/>
      <c r="DR21" s="133"/>
      <c r="DS21" s="133"/>
      <c r="DT21" s="133"/>
      <c r="DU21" s="133"/>
      <c r="DV21" s="133"/>
      <c r="DW21" s="133"/>
      <c r="DX21" s="133"/>
      <c r="DY21" s="133"/>
      <c r="DZ21" s="133"/>
      <c r="EA21" s="133"/>
      <c r="EB21" s="133"/>
      <c r="EC21" s="133"/>
      <c r="ED21" s="133"/>
      <c r="EE21" s="133"/>
      <c r="EF21" s="133"/>
      <c r="EG21" s="133"/>
      <c r="EH21" s="133"/>
      <c r="EI21" s="133"/>
      <c r="EJ21" s="133"/>
      <c r="EK21" s="133"/>
      <c r="EL21" s="133"/>
      <c r="EM21" s="133"/>
      <c r="EN21" s="133"/>
      <c r="EO21" s="133"/>
      <c r="EP21" s="133"/>
      <c r="EQ21" s="133"/>
      <c r="ER21" s="133"/>
      <c r="ES21" s="133"/>
      <c r="ET21" s="133"/>
      <c r="EU21" s="133"/>
      <c r="EV21" s="133"/>
      <c r="EW21" s="133"/>
      <c r="EX21" s="133"/>
      <c r="EY21" s="133"/>
      <c r="EZ21" s="133"/>
      <c r="FA21" s="133"/>
      <c r="FB21" s="133"/>
      <c r="FC21" s="133"/>
      <c r="FD21" s="133"/>
      <c r="FE21" s="133"/>
      <c r="FF21" s="133"/>
      <c r="FG21" s="133"/>
      <c r="FH21" s="133"/>
      <c r="FI21" s="133"/>
      <c r="FJ21" s="133"/>
      <c r="FK21" s="133"/>
      <c r="FL21" s="133"/>
      <c r="FM21" s="133"/>
      <c r="FN21" s="133"/>
    </row>
    <row r="22" spans="1:170" s="146" customFormat="1" ht="25.15" customHeight="1" x14ac:dyDescent="0.25">
      <c r="A22" s="146">
        <f>IF(ISERROR(INDEX('calc.year'!$D$9:$D$148,MATCH(ROW()-10,'calc.year'!$D$9:$D$148,0))),150,INDEX('calc.year'!$D$9:$D$148,MATCH(ROW()-10,'calc.year'!$D$9:$D$148,0)))</f>
        <v>150</v>
      </c>
      <c r="B22" s="171" t="str">
        <f>IF(ISERROR(VLOOKUP($A22,'calc.year'!$D:$S,3,FALSE))," ",VLOOKUP($A22,'calc.year'!$D:$S,3,FALSE))</f>
        <v xml:space="preserve"> </v>
      </c>
      <c r="C22" s="148" t="str">
        <f>IF(ISERROR(VLOOKUP($A22,'calc.year'!$D:$S,4,FALSE))," ",VLOOKUP($A22,'calc.year'!$D:$S,4,FALSE))</f>
        <v xml:space="preserve"> </v>
      </c>
      <c r="D22" s="149" t="str">
        <f>IF(ISERROR(VLOOKUP($A22,'calc.year'!$D:$S,5,FALSE))," ",VLOOKUP($A22,'calc.year'!$D:$S,5,FALSE))</f>
        <v xml:space="preserve"> </v>
      </c>
      <c r="E22" s="231" t="str">
        <f>IF(ISERROR(VLOOKUP($A22,'calc.year'!$D:$S,6,FALSE))," ",VLOOKUP($A22,'calc.year'!$D:$S,6,FALSE))</f>
        <v xml:space="preserve"> </v>
      </c>
      <c r="F22" s="232" t="str">
        <f>IF(ISERROR(VLOOKUP($A22,'calc.year'!$D:$S,7,FALSE))," ",VLOOKUP($A22,'calc.year'!$D:$S,7,FALSE))</f>
        <v xml:space="preserve"> </v>
      </c>
      <c r="G22" s="150" t="str">
        <f>IF(ISERROR(VLOOKUP($A22,'calc.year'!$D:$S,8,FALSE))," ",VLOOKUP($A22,'calc.year'!$D:$S,8,FALSE))</f>
        <v xml:space="preserve"> </v>
      </c>
      <c r="H22" s="231" t="str">
        <f>IF(ISERROR(VLOOKUP($A22,'calc.year'!$D:$S,9,FALSE))," ",VLOOKUP($A22,'calc.year'!$D:$S,9,FALSE))</f>
        <v xml:space="preserve"> </v>
      </c>
      <c r="I22" s="232" t="str">
        <f>IF(ISERROR(VLOOKUP($A22,'calc.year'!$D:$S,10,FALSE))," ",VLOOKUP($A22,'calc.year'!$D:$S,10,FALSE))</f>
        <v xml:space="preserve"> </v>
      </c>
      <c r="J22" s="150" t="str">
        <f>IF(ISERROR(VLOOKUP($A22,'calc.year'!$D:$S,11,FALSE))," ",VLOOKUP($A22,'calc.year'!$D:$S,11,FALSE))</f>
        <v xml:space="preserve"> </v>
      </c>
      <c r="K22" s="231" t="str">
        <f>IF(ISERROR(VLOOKUP($A22,'calc.year'!$D:$S,12,FALSE))," ",VLOOKUP($A22,'calc.year'!$D:$S,12,FALSE))</f>
        <v xml:space="preserve"> </v>
      </c>
      <c r="L22" s="232" t="str">
        <f>IF(ISERROR(VLOOKUP($A22,'calc.year'!$D:$S,13,FALSE))," ",VLOOKUP($A22,'calc.year'!$D:$S,13,FALSE))</f>
        <v xml:space="preserve"> </v>
      </c>
      <c r="M22" s="166" t="str">
        <f>IF(ISERROR(VLOOKUP($A22,'calc.year'!$D:$S,14,FALSE))," ",VLOOKUP($A22,'calc.year'!$D:$S,14,FALSE))</f>
        <v xml:space="preserve"> </v>
      </c>
      <c r="N22" s="233" t="str">
        <f>IF(ISERROR(VLOOKUP($A22,'calc.year'!$D:$S,15,FALSE))," ",VLOOKUP($A22,'calc.year'!$D:$S,15,FALSE))</f>
        <v xml:space="preserve"> </v>
      </c>
      <c r="O22" s="234" t="str">
        <f>IF(ISERROR(VLOOKUP($A22,'calc.year'!$D:$S,16,FALSE))," ",VLOOKUP($A22,'calc.year'!$D:$S,16,FALSE))</f>
        <v xml:space="preserve"> </v>
      </c>
      <c r="Q22" s="147"/>
      <c r="R22" s="147"/>
      <c r="S22" s="147"/>
      <c r="T22" s="147"/>
      <c r="U22" s="147"/>
      <c r="V22" s="147"/>
      <c r="W22" s="147"/>
      <c r="X22" s="147"/>
      <c r="Y22" s="147"/>
    </row>
    <row r="23" spans="1:170" s="146" customFormat="1" ht="25.15" customHeight="1" x14ac:dyDescent="0.25">
      <c r="A23" s="146">
        <f>IF(ISERROR(INDEX('calc.year'!$D$9:$D$148,MATCH(ROW()-10,'calc.year'!$D$9:$D$148,0))),150,INDEX('calc.year'!$D$9:$D$148,MATCH(ROW()-10,'calc.year'!$D$9:$D$148,0)))</f>
        <v>150</v>
      </c>
      <c r="B23" s="171" t="str">
        <f>IF(ISERROR(VLOOKUP($A23,'calc.year'!$D:$S,3,FALSE))," ",VLOOKUP($A23,'calc.year'!$D:$S,3,FALSE))</f>
        <v xml:space="preserve"> </v>
      </c>
      <c r="C23" s="148" t="str">
        <f>IF(ISERROR(VLOOKUP($A23,'calc.year'!$D:$S,4,FALSE))," ",VLOOKUP($A23,'calc.year'!$D:$S,4,FALSE))</f>
        <v xml:space="preserve"> </v>
      </c>
      <c r="D23" s="149" t="str">
        <f>IF(ISERROR(VLOOKUP($A23,'calc.year'!$D:$S,5,FALSE))," ",VLOOKUP($A23,'calc.year'!$D:$S,5,FALSE))</f>
        <v xml:space="preserve"> </v>
      </c>
      <c r="E23" s="231" t="str">
        <f>IF(ISERROR(VLOOKUP($A23,'calc.year'!$D:$S,6,FALSE))," ",VLOOKUP($A23,'calc.year'!$D:$S,6,FALSE))</f>
        <v xml:space="preserve"> </v>
      </c>
      <c r="F23" s="232" t="str">
        <f>IF(ISERROR(VLOOKUP($A23,'calc.year'!$D:$S,7,FALSE))," ",VLOOKUP($A23,'calc.year'!$D:$S,7,FALSE))</f>
        <v xml:space="preserve"> </v>
      </c>
      <c r="G23" s="150" t="str">
        <f>IF(ISERROR(VLOOKUP($A23,'calc.year'!$D:$S,8,FALSE))," ",VLOOKUP($A23,'calc.year'!$D:$S,8,FALSE))</f>
        <v xml:space="preserve"> </v>
      </c>
      <c r="H23" s="231" t="str">
        <f>IF(ISERROR(VLOOKUP($A23,'calc.year'!$D:$S,9,FALSE))," ",VLOOKUP($A23,'calc.year'!$D:$S,9,FALSE))</f>
        <v xml:space="preserve"> </v>
      </c>
      <c r="I23" s="232" t="str">
        <f>IF(ISERROR(VLOOKUP($A23,'calc.year'!$D:$S,10,FALSE))," ",VLOOKUP($A23,'calc.year'!$D:$S,10,FALSE))</f>
        <v xml:space="preserve"> </v>
      </c>
      <c r="J23" s="150" t="str">
        <f>IF(ISERROR(VLOOKUP($A23,'calc.year'!$D:$S,11,FALSE))," ",VLOOKUP($A23,'calc.year'!$D:$S,11,FALSE))</f>
        <v xml:space="preserve"> </v>
      </c>
      <c r="K23" s="231" t="str">
        <f>IF(ISERROR(VLOOKUP($A23,'calc.year'!$D:$S,12,FALSE))," ",VLOOKUP($A23,'calc.year'!$D:$S,12,FALSE))</f>
        <v xml:space="preserve"> </v>
      </c>
      <c r="L23" s="232" t="str">
        <f>IF(ISERROR(VLOOKUP($A23,'calc.year'!$D:$S,13,FALSE))," ",VLOOKUP($A23,'calc.year'!$D:$S,13,FALSE))</f>
        <v xml:space="preserve"> </v>
      </c>
      <c r="M23" s="166" t="str">
        <f>IF(ISERROR(VLOOKUP($A23,'calc.year'!$D:$S,14,FALSE))," ",VLOOKUP($A23,'calc.year'!$D:$S,14,FALSE))</f>
        <v xml:space="preserve"> </v>
      </c>
      <c r="N23" s="233" t="str">
        <f>IF(ISERROR(VLOOKUP($A23,'calc.year'!$D:$S,15,FALSE))," ",VLOOKUP($A23,'calc.year'!$D:$S,15,FALSE))</f>
        <v xml:space="preserve"> </v>
      </c>
      <c r="O23" s="234" t="str">
        <f>IF(ISERROR(VLOOKUP($A23,'calc.year'!$D:$S,16,FALSE))," ",VLOOKUP($A23,'calc.year'!$D:$S,16,FALSE))</f>
        <v xml:space="preserve"> </v>
      </c>
      <c r="Q23" s="147"/>
      <c r="R23" s="147"/>
      <c r="S23" s="147"/>
      <c r="T23" s="147"/>
      <c r="U23" s="147"/>
      <c r="V23" s="147"/>
      <c r="W23" s="147"/>
      <c r="X23" s="147"/>
      <c r="Y23" s="147"/>
    </row>
    <row r="24" spans="1:170" s="146" customFormat="1" ht="25.15" customHeight="1" x14ac:dyDescent="0.25">
      <c r="A24" s="146">
        <f>IF(ISERROR(INDEX('calc.year'!$D$9:$D$148,MATCH(ROW()-10,'calc.year'!$D$9:$D$148,0))),150,INDEX('calc.year'!$D$9:$D$148,MATCH(ROW()-10,'calc.year'!$D$9:$D$148,0)))</f>
        <v>150</v>
      </c>
      <c r="B24" s="171" t="str">
        <f>IF(ISERROR(VLOOKUP($A24,'calc.year'!$D:$S,3,FALSE))," ",VLOOKUP($A24,'calc.year'!$D:$S,3,FALSE))</f>
        <v xml:space="preserve"> </v>
      </c>
      <c r="C24" s="148" t="str">
        <f>IF(ISERROR(VLOOKUP($A24,'calc.year'!$D:$S,4,FALSE))," ",VLOOKUP($A24,'calc.year'!$D:$S,4,FALSE))</f>
        <v xml:space="preserve"> </v>
      </c>
      <c r="D24" s="149" t="str">
        <f>IF(ISERROR(VLOOKUP($A24,'calc.year'!$D:$S,5,FALSE))," ",VLOOKUP($A24,'calc.year'!$D:$S,5,FALSE))</f>
        <v xml:space="preserve"> </v>
      </c>
      <c r="E24" s="231" t="str">
        <f>IF(ISERROR(VLOOKUP($A24,'calc.year'!$D:$S,6,FALSE))," ",VLOOKUP($A24,'calc.year'!$D:$S,6,FALSE))</f>
        <v xml:space="preserve"> </v>
      </c>
      <c r="F24" s="232" t="str">
        <f>IF(ISERROR(VLOOKUP($A24,'calc.year'!$D:$S,7,FALSE))," ",VLOOKUP($A24,'calc.year'!$D:$S,7,FALSE))</f>
        <v xml:space="preserve"> </v>
      </c>
      <c r="G24" s="150" t="str">
        <f>IF(ISERROR(VLOOKUP($A24,'calc.year'!$D:$S,8,FALSE))," ",VLOOKUP($A24,'calc.year'!$D:$S,8,FALSE))</f>
        <v xml:space="preserve"> </v>
      </c>
      <c r="H24" s="231" t="str">
        <f>IF(ISERROR(VLOOKUP($A24,'calc.year'!$D:$S,9,FALSE))," ",VLOOKUP($A24,'calc.year'!$D:$S,9,FALSE))</f>
        <v xml:space="preserve"> </v>
      </c>
      <c r="I24" s="232" t="str">
        <f>IF(ISERROR(VLOOKUP($A24,'calc.year'!$D:$S,10,FALSE))," ",VLOOKUP($A24,'calc.year'!$D:$S,10,FALSE))</f>
        <v xml:space="preserve"> </v>
      </c>
      <c r="J24" s="150" t="str">
        <f>IF(ISERROR(VLOOKUP($A24,'calc.year'!$D:$S,11,FALSE))," ",VLOOKUP($A24,'calc.year'!$D:$S,11,FALSE))</f>
        <v xml:space="preserve"> </v>
      </c>
      <c r="K24" s="231" t="str">
        <f>IF(ISERROR(VLOOKUP($A24,'calc.year'!$D:$S,12,FALSE))," ",VLOOKUP($A24,'calc.year'!$D:$S,12,FALSE))</f>
        <v xml:space="preserve"> </v>
      </c>
      <c r="L24" s="232" t="str">
        <f>IF(ISERROR(VLOOKUP($A24,'calc.year'!$D:$S,13,FALSE))," ",VLOOKUP($A24,'calc.year'!$D:$S,13,FALSE))</f>
        <v xml:space="preserve"> </v>
      </c>
      <c r="M24" s="166" t="str">
        <f>IF(ISERROR(VLOOKUP($A24,'calc.year'!$D:$S,14,FALSE))," ",VLOOKUP($A24,'calc.year'!$D:$S,14,FALSE))</f>
        <v xml:space="preserve"> </v>
      </c>
      <c r="N24" s="233" t="str">
        <f>IF(ISERROR(VLOOKUP($A24,'calc.year'!$D:$S,15,FALSE))," ",VLOOKUP($A24,'calc.year'!$D:$S,15,FALSE))</f>
        <v xml:space="preserve"> </v>
      </c>
      <c r="O24" s="234" t="str">
        <f>IF(ISERROR(VLOOKUP($A24,'calc.year'!$D:$S,16,FALSE))," ",VLOOKUP($A24,'calc.year'!$D:$S,16,FALSE))</f>
        <v xml:space="preserve"> </v>
      </c>
      <c r="Q24" s="147"/>
      <c r="R24" s="147"/>
      <c r="S24" s="147"/>
      <c r="T24" s="147"/>
      <c r="U24" s="147"/>
      <c r="V24" s="147"/>
      <c r="W24" s="147"/>
      <c r="X24" s="147"/>
      <c r="Y24" s="147"/>
    </row>
    <row r="25" spans="1:170" s="146" customFormat="1" ht="25.15" customHeight="1" x14ac:dyDescent="0.25">
      <c r="A25" s="146">
        <f>IF(ISERROR(INDEX('calc.year'!$D$9:$D$148,MATCH(ROW()-10,'calc.year'!$D$9:$D$148,0))),150,INDEX('calc.year'!$D$9:$D$148,MATCH(ROW()-10,'calc.year'!$D$9:$D$148,0)))</f>
        <v>150</v>
      </c>
      <c r="B25" s="171" t="str">
        <f>IF(ISERROR(VLOOKUP($A25,'calc.year'!$D:$S,3,FALSE))," ",VLOOKUP($A25,'calc.year'!$D:$S,3,FALSE))</f>
        <v xml:space="preserve"> </v>
      </c>
      <c r="C25" s="148" t="str">
        <f>IF(ISERROR(VLOOKUP($A25,'calc.year'!$D:$S,4,FALSE))," ",VLOOKUP($A25,'calc.year'!$D:$S,4,FALSE))</f>
        <v xml:space="preserve"> </v>
      </c>
      <c r="D25" s="149" t="str">
        <f>IF(ISERROR(VLOOKUP($A25,'calc.year'!$D:$S,5,FALSE))," ",VLOOKUP($A25,'calc.year'!$D:$S,5,FALSE))</f>
        <v xml:space="preserve"> </v>
      </c>
      <c r="E25" s="231" t="str">
        <f>IF(ISERROR(VLOOKUP($A25,'calc.year'!$D:$S,6,FALSE))," ",VLOOKUP($A25,'calc.year'!$D:$S,6,FALSE))</f>
        <v xml:space="preserve"> </v>
      </c>
      <c r="F25" s="232" t="str">
        <f>IF(ISERROR(VLOOKUP($A25,'calc.year'!$D:$S,7,FALSE))," ",VLOOKUP($A25,'calc.year'!$D:$S,7,FALSE))</f>
        <v xml:space="preserve"> </v>
      </c>
      <c r="G25" s="150" t="str">
        <f>IF(ISERROR(VLOOKUP($A25,'calc.year'!$D:$S,8,FALSE))," ",VLOOKUP($A25,'calc.year'!$D:$S,8,FALSE))</f>
        <v xml:space="preserve"> </v>
      </c>
      <c r="H25" s="231" t="str">
        <f>IF(ISERROR(VLOOKUP($A25,'calc.year'!$D:$S,9,FALSE))," ",VLOOKUP($A25,'calc.year'!$D:$S,9,FALSE))</f>
        <v xml:space="preserve"> </v>
      </c>
      <c r="I25" s="232" t="str">
        <f>IF(ISERROR(VLOOKUP($A25,'calc.year'!$D:$S,10,FALSE))," ",VLOOKUP($A25,'calc.year'!$D:$S,10,FALSE))</f>
        <v xml:space="preserve"> </v>
      </c>
      <c r="J25" s="150" t="str">
        <f>IF(ISERROR(VLOOKUP($A25,'calc.year'!$D:$S,11,FALSE))," ",VLOOKUP($A25,'calc.year'!$D:$S,11,FALSE))</f>
        <v xml:space="preserve"> </v>
      </c>
      <c r="K25" s="231" t="str">
        <f>IF(ISERROR(VLOOKUP($A25,'calc.year'!$D:$S,12,FALSE))," ",VLOOKUP($A25,'calc.year'!$D:$S,12,FALSE))</f>
        <v xml:space="preserve"> </v>
      </c>
      <c r="L25" s="232" t="str">
        <f>IF(ISERROR(VLOOKUP($A25,'calc.year'!$D:$S,13,FALSE))," ",VLOOKUP($A25,'calc.year'!$D:$S,13,FALSE))</f>
        <v xml:space="preserve"> </v>
      </c>
      <c r="M25" s="166" t="str">
        <f>IF(ISERROR(VLOOKUP($A25,'calc.year'!$D:$S,14,FALSE))," ",VLOOKUP($A25,'calc.year'!$D:$S,14,FALSE))</f>
        <v xml:space="preserve"> </v>
      </c>
      <c r="N25" s="233" t="str">
        <f>IF(ISERROR(VLOOKUP($A25,'calc.year'!$D:$S,15,FALSE))," ",VLOOKUP($A25,'calc.year'!$D:$S,15,FALSE))</f>
        <v xml:space="preserve"> </v>
      </c>
      <c r="O25" s="234" t="str">
        <f>IF(ISERROR(VLOOKUP($A25,'calc.year'!$D:$S,16,FALSE))," ",VLOOKUP($A25,'calc.year'!$D:$S,16,FALSE))</f>
        <v xml:space="preserve"> </v>
      </c>
      <c r="Q25" s="147"/>
      <c r="R25" s="147"/>
      <c r="S25" s="147"/>
      <c r="T25" s="147"/>
      <c r="U25" s="147"/>
      <c r="V25" s="147"/>
      <c r="W25" s="147"/>
      <c r="X25" s="147"/>
      <c r="Y25" s="147"/>
    </row>
    <row r="26" spans="1:170" s="146" customFormat="1" ht="25.15" customHeight="1" x14ac:dyDescent="0.25">
      <c r="A26" s="146">
        <f>IF(ISERROR(INDEX('calc.year'!$D$9:$D$148,MATCH(ROW()-10,'calc.year'!$D$9:$D$148,0))),150,INDEX('calc.year'!$D$9:$D$148,MATCH(ROW()-10,'calc.year'!$D$9:$D$148,0)))</f>
        <v>150</v>
      </c>
      <c r="B26" s="171" t="str">
        <f>IF(ISERROR(VLOOKUP($A26,'calc.year'!$D:$S,3,FALSE))," ",VLOOKUP($A26,'calc.year'!$D:$S,3,FALSE))</f>
        <v xml:space="preserve"> </v>
      </c>
      <c r="C26" s="148" t="str">
        <f>IF(ISERROR(VLOOKUP($A26,'calc.year'!$D:$S,4,FALSE))," ",VLOOKUP($A26,'calc.year'!$D:$S,4,FALSE))</f>
        <v xml:space="preserve"> </v>
      </c>
      <c r="D26" s="149" t="str">
        <f>IF(ISERROR(VLOOKUP($A26,'calc.year'!$D:$S,5,FALSE))," ",VLOOKUP($A26,'calc.year'!$D:$S,5,FALSE))</f>
        <v xml:space="preserve"> </v>
      </c>
      <c r="E26" s="231" t="str">
        <f>IF(ISERROR(VLOOKUP($A26,'calc.year'!$D:$S,6,FALSE))," ",VLOOKUP($A26,'calc.year'!$D:$S,6,FALSE))</f>
        <v xml:space="preserve"> </v>
      </c>
      <c r="F26" s="232" t="str">
        <f>IF(ISERROR(VLOOKUP($A26,'calc.year'!$D:$S,7,FALSE))," ",VLOOKUP($A26,'calc.year'!$D:$S,7,FALSE))</f>
        <v xml:space="preserve"> </v>
      </c>
      <c r="G26" s="150" t="str">
        <f>IF(ISERROR(VLOOKUP($A26,'calc.year'!$D:$S,8,FALSE))," ",VLOOKUP($A26,'calc.year'!$D:$S,8,FALSE))</f>
        <v xml:space="preserve"> </v>
      </c>
      <c r="H26" s="231" t="str">
        <f>IF(ISERROR(VLOOKUP($A26,'calc.year'!$D:$S,9,FALSE))," ",VLOOKUP($A26,'calc.year'!$D:$S,9,FALSE))</f>
        <v xml:space="preserve"> </v>
      </c>
      <c r="I26" s="232" t="str">
        <f>IF(ISERROR(VLOOKUP($A26,'calc.year'!$D:$S,10,FALSE))," ",VLOOKUP($A26,'calc.year'!$D:$S,10,FALSE))</f>
        <v xml:space="preserve"> </v>
      </c>
      <c r="J26" s="150" t="str">
        <f>IF(ISERROR(VLOOKUP($A26,'calc.year'!$D:$S,11,FALSE))," ",VLOOKUP($A26,'calc.year'!$D:$S,11,FALSE))</f>
        <v xml:space="preserve"> </v>
      </c>
      <c r="K26" s="231" t="str">
        <f>IF(ISERROR(VLOOKUP($A26,'calc.year'!$D:$S,12,FALSE))," ",VLOOKUP($A26,'calc.year'!$D:$S,12,FALSE))</f>
        <v xml:space="preserve"> </v>
      </c>
      <c r="L26" s="232" t="str">
        <f>IF(ISERROR(VLOOKUP($A26,'calc.year'!$D:$S,13,FALSE))," ",VLOOKUP($A26,'calc.year'!$D:$S,13,FALSE))</f>
        <v xml:space="preserve"> </v>
      </c>
      <c r="M26" s="166" t="str">
        <f>IF(ISERROR(VLOOKUP($A26,'calc.year'!$D:$S,14,FALSE))," ",VLOOKUP($A26,'calc.year'!$D:$S,14,FALSE))</f>
        <v xml:space="preserve"> </v>
      </c>
      <c r="N26" s="233" t="str">
        <f>IF(ISERROR(VLOOKUP($A26,'calc.year'!$D:$S,15,FALSE))," ",VLOOKUP($A26,'calc.year'!$D:$S,15,FALSE))</f>
        <v xml:space="preserve"> </v>
      </c>
      <c r="O26" s="234" t="str">
        <f>IF(ISERROR(VLOOKUP($A26,'calc.year'!$D:$S,16,FALSE))," ",VLOOKUP($A26,'calc.year'!$D:$S,16,FALSE))</f>
        <v xml:space="preserve"> </v>
      </c>
      <c r="Q26" s="147"/>
      <c r="R26" s="147"/>
      <c r="S26" s="147"/>
      <c r="T26" s="147"/>
      <c r="U26" s="147"/>
      <c r="V26" s="147"/>
      <c r="W26" s="147"/>
      <c r="X26" s="147"/>
      <c r="Y26" s="147"/>
    </row>
    <row r="27" spans="1:170" s="146" customFormat="1" ht="25.15" customHeight="1" x14ac:dyDescent="0.25">
      <c r="A27" s="146">
        <f>IF(ISERROR(INDEX('calc.year'!$D$9:$D$148,MATCH(ROW()-10,'calc.year'!$D$9:$D$148,0))),150,INDEX('calc.year'!$D$9:$D$148,MATCH(ROW()-10,'calc.year'!$D$9:$D$148,0)))</f>
        <v>150</v>
      </c>
      <c r="B27" s="171" t="str">
        <f>IF(ISERROR(VLOOKUP($A27,'calc.year'!$D:$S,3,FALSE))," ",VLOOKUP($A27,'calc.year'!$D:$S,3,FALSE))</f>
        <v xml:space="preserve"> </v>
      </c>
      <c r="C27" s="148" t="str">
        <f>IF(ISERROR(VLOOKUP($A27,'calc.year'!$D:$S,4,FALSE))," ",VLOOKUP($A27,'calc.year'!$D:$S,4,FALSE))</f>
        <v xml:space="preserve"> </v>
      </c>
      <c r="D27" s="149" t="str">
        <f>IF(ISERROR(VLOOKUP($A27,'calc.year'!$D:$S,5,FALSE))," ",VLOOKUP($A27,'calc.year'!$D:$S,5,FALSE))</f>
        <v xml:space="preserve"> </v>
      </c>
      <c r="E27" s="231" t="str">
        <f>IF(ISERROR(VLOOKUP($A27,'calc.year'!$D:$S,6,FALSE))," ",VLOOKUP($A27,'calc.year'!$D:$S,6,FALSE))</f>
        <v xml:space="preserve"> </v>
      </c>
      <c r="F27" s="232" t="str">
        <f>IF(ISERROR(VLOOKUP($A27,'calc.year'!$D:$S,7,FALSE))," ",VLOOKUP($A27,'calc.year'!$D:$S,7,FALSE))</f>
        <v xml:space="preserve"> </v>
      </c>
      <c r="G27" s="150" t="str">
        <f>IF(ISERROR(VLOOKUP($A27,'calc.year'!$D:$S,8,FALSE))," ",VLOOKUP($A27,'calc.year'!$D:$S,8,FALSE))</f>
        <v xml:space="preserve"> </v>
      </c>
      <c r="H27" s="231" t="str">
        <f>IF(ISERROR(VLOOKUP($A27,'calc.year'!$D:$S,9,FALSE))," ",VLOOKUP($A27,'calc.year'!$D:$S,9,FALSE))</f>
        <v xml:space="preserve"> </v>
      </c>
      <c r="I27" s="232" t="str">
        <f>IF(ISERROR(VLOOKUP($A27,'calc.year'!$D:$S,10,FALSE))," ",VLOOKUP($A27,'calc.year'!$D:$S,10,FALSE))</f>
        <v xml:space="preserve"> </v>
      </c>
      <c r="J27" s="150" t="str">
        <f>IF(ISERROR(VLOOKUP($A27,'calc.year'!$D:$S,11,FALSE))," ",VLOOKUP($A27,'calc.year'!$D:$S,11,FALSE))</f>
        <v xml:space="preserve"> </v>
      </c>
      <c r="K27" s="231" t="str">
        <f>IF(ISERROR(VLOOKUP($A27,'calc.year'!$D:$S,12,FALSE))," ",VLOOKUP($A27,'calc.year'!$D:$S,12,FALSE))</f>
        <v xml:space="preserve"> </v>
      </c>
      <c r="L27" s="232" t="str">
        <f>IF(ISERROR(VLOOKUP($A27,'calc.year'!$D:$S,13,FALSE))," ",VLOOKUP($A27,'calc.year'!$D:$S,13,FALSE))</f>
        <v xml:space="preserve"> </v>
      </c>
      <c r="M27" s="166" t="str">
        <f>IF(ISERROR(VLOOKUP($A27,'calc.year'!$D:$S,14,FALSE))," ",VLOOKUP($A27,'calc.year'!$D:$S,14,FALSE))</f>
        <v xml:space="preserve"> </v>
      </c>
      <c r="N27" s="233" t="str">
        <f>IF(ISERROR(VLOOKUP($A27,'calc.year'!$D:$S,15,FALSE))," ",VLOOKUP($A27,'calc.year'!$D:$S,15,FALSE))</f>
        <v xml:space="preserve"> </v>
      </c>
      <c r="O27" s="234" t="str">
        <f>IF(ISERROR(VLOOKUP($A27,'calc.year'!$D:$S,16,FALSE))," ",VLOOKUP($A27,'calc.year'!$D:$S,16,FALSE))</f>
        <v xml:space="preserve"> </v>
      </c>
      <c r="Q27" s="147"/>
      <c r="R27" s="147"/>
      <c r="S27" s="147"/>
      <c r="T27" s="147"/>
      <c r="U27" s="147"/>
      <c r="V27" s="147"/>
      <c r="W27" s="147"/>
      <c r="X27" s="147"/>
      <c r="Y27" s="147"/>
    </row>
    <row r="28" spans="1:170" s="146" customFormat="1" ht="25.15" customHeight="1" x14ac:dyDescent="0.25">
      <c r="A28" s="146">
        <f>IF(ISERROR(INDEX('calc.year'!$D$9:$D$148,MATCH(ROW()-10,'calc.year'!$D$9:$D$148,0))),150,INDEX('calc.year'!$D$9:$D$148,MATCH(ROW()-10,'calc.year'!$D$9:$D$148,0)))</f>
        <v>150</v>
      </c>
      <c r="B28" s="171" t="str">
        <f>IF(ISERROR(VLOOKUP($A28,'calc.year'!$D:$S,3,FALSE))," ",VLOOKUP($A28,'calc.year'!$D:$S,3,FALSE))</f>
        <v xml:space="preserve"> </v>
      </c>
      <c r="C28" s="148" t="str">
        <f>IF(ISERROR(VLOOKUP($A28,'calc.year'!$D:$S,4,FALSE))," ",VLOOKUP($A28,'calc.year'!$D:$S,4,FALSE))</f>
        <v xml:space="preserve"> </v>
      </c>
      <c r="D28" s="149" t="str">
        <f>IF(ISERROR(VLOOKUP($A28,'calc.year'!$D:$S,5,FALSE))," ",VLOOKUP($A28,'calc.year'!$D:$S,5,FALSE))</f>
        <v xml:space="preserve"> </v>
      </c>
      <c r="E28" s="231" t="str">
        <f>IF(ISERROR(VLOOKUP($A28,'calc.year'!$D:$S,6,FALSE))," ",VLOOKUP($A28,'calc.year'!$D:$S,6,FALSE))</f>
        <v xml:space="preserve"> </v>
      </c>
      <c r="F28" s="232" t="str">
        <f>IF(ISERROR(VLOOKUP($A28,'calc.year'!$D:$S,7,FALSE))," ",VLOOKUP($A28,'calc.year'!$D:$S,7,FALSE))</f>
        <v xml:space="preserve"> </v>
      </c>
      <c r="G28" s="150" t="str">
        <f>IF(ISERROR(VLOOKUP($A28,'calc.year'!$D:$S,8,FALSE))," ",VLOOKUP($A28,'calc.year'!$D:$S,8,FALSE))</f>
        <v xml:space="preserve"> </v>
      </c>
      <c r="H28" s="231" t="str">
        <f>IF(ISERROR(VLOOKUP($A28,'calc.year'!$D:$S,9,FALSE))," ",VLOOKUP($A28,'calc.year'!$D:$S,9,FALSE))</f>
        <v xml:space="preserve"> </v>
      </c>
      <c r="I28" s="232" t="str">
        <f>IF(ISERROR(VLOOKUP($A28,'calc.year'!$D:$S,10,FALSE))," ",VLOOKUP($A28,'calc.year'!$D:$S,10,FALSE))</f>
        <v xml:space="preserve"> </v>
      </c>
      <c r="J28" s="150" t="str">
        <f>IF(ISERROR(VLOOKUP($A28,'calc.year'!$D:$S,11,FALSE))," ",VLOOKUP($A28,'calc.year'!$D:$S,11,FALSE))</f>
        <v xml:space="preserve"> </v>
      </c>
      <c r="K28" s="231" t="str">
        <f>IF(ISERROR(VLOOKUP($A28,'calc.year'!$D:$S,12,FALSE))," ",VLOOKUP($A28,'calc.year'!$D:$S,12,FALSE))</f>
        <v xml:space="preserve"> </v>
      </c>
      <c r="L28" s="232" t="str">
        <f>IF(ISERROR(VLOOKUP($A28,'calc.year'!$D:$S,13,FALSE))," ",VLOOKUP($A28,'calc.year'!$D:$S,13,FALSE))</f>
        <v xml:space="preserve"> </v>
      </c>
      <c r="M28" s="166" t="str">
        <f>IF(ISERROR(VLOOKUP($A28,'calc.year'!$D:$S,14,FALSE))," ",VLOOKUP($A28,'calc.year'!$D:$S,14,FALSE))</f>
        <v xml:space="preserve"> </v>
      </c>
      <c r="N28" s="233" t="str">
        <f>IF(ISERROR(VLOOKUP($A28,'calc.year'!$D:$S,15,FALSE))," ",VLOOKUP($A28,'calc.year'!$D:$S,15,FALSE))</f>
        <v xml:space="preserve"> </v>
      </c>
      <c r="O28" s="234" t="str">
        <f>IF(ISERROR(VLOOKUP($A28,'calc.year'!$D:$S,16,FALSE))," ",VLOOKUP($A28,'calc.year'!$D:$S,16,FALSE))</f>
        <v xml:space="preserve"> </v>
      </c>
      <c r="Q28" s="147"/>
      <c r="R28" s="147"/>
      <c r="S28" s="147"/>
      <c r="T28" s="147"/>
      <c r="U28" s="147"/>
      <c r="V28" s="147"/>
      <c r="W28" s="147"/>
      <c r="X28" s="147"/>
      <c r="Y28" s="147"/>
    </row>
    <row r="29" spans="1:170" s="146" customFormat="1" ht="25.15" customHeight="1" x14ac:dyDescent="0.25">
      <c r="A29" s="146">
        <f>IF(ISERROR(INDEX('calc.year'!$D$9:$D$148,MATCH(ROW()-10,'calc.year'!$D$9:$D$148,0))),150,INDEX('calc.year'!$D$9:$D$148,MATCH(ROW()-10,'calc.year'!$D$9:$D$148,0)))</f>
        <v>150</v>
      </c>
      <c r="B29" s="171" t="str">
        <f>IF(ISERROR(VLOOKUP($A29,'calc.year'!$D:$S,3,FALSE))," ",VLOOKUP($A29,'calc.year'!$D:$S,3,FALSE))</f>
        <v xml:space="preserve"> </v>
      </c>
      <c r="C29" s="148" t="str">
        <f>IF(ISERROR(VLOOKUP($A29,'calc.year'!$D:$S,4,FALSE))," ",VLOOKUP($A29,'calc.year'!$D:$S,4,FALSE))</f>
        <v xml:space="preserve"> </v>
      </c>
      <c r="D29" s="149" t="str">
        <f>IF(ISERROR(VLOOKUP($A29,'calc.year'!$D:$S,5,FALSE))," ",VLOOKUP($A29,'calc.year'!$D:$S,5,FALSE))</f>
        <v xml:space="preserve"> </v>
      </c>
      <c r="E29" s="231" t="str">
        <f>IF(ISERROR(VLOOKUP($A29,'calc.year'!$D:$S,6,FALSE))," ",VLOOKUP($A29,'calc.year'!$D:$S,6,FALSE))</f>
        <v xml:space="preserve"> </v>
      </c>
      <c r="F29" s="232" t="str">
        <f>IF(ISERROR(VLOOKUP($A29,'calc.year'!$D:$S,7,FALSE))," ",VLOOKUP($A29,'calc.year'!$D:$S,7,FALSE))</f>
        <v xml:space="preserve"> </v>
      </c>
      <c r="G29" s="150" t="str">
        <f>IF(ISERROR(VLOOKUP($A29,'calc.year'!$D:$S,8,FALSE))," ",VLOOKUP($A29,'calc.year'!$D:$S,8,FALSE))</f>
        <v xml:space="preserve"> </v>
      </c>
      <c r="H29" s="231" t="str">
        <f>IF(ISERROR(VLOOKUP($A29,'calc.year'!$D:$S,9,FALSE))," ",VLOOKUP($A29,'calc.year'!$D:$S,9,FALSE))</f>
        <v xml:space="preserve"> </v>
      </c>
      <c r="I29" s="232" t="str">
        <f>IF(ISERROR(VLOOKUP($A29,'calc.year'!$D:$S,10,FALSE))," ",VLOOKUP($A29,'calc.year'!$D:$S,10,FALSE))</f>
        <v xml:space="preserve"> </v>
      </c>
      <c r="J29" s="150" t="str">
        <f>IF(ISERROR(VLOOKUP($A29,'calc.year'!$D:$S,11,FALSE))," ",VLOOKUP($A29,'calc.year'!$D:$S,11,FALSE))</f>
        <v xml:space="preserve"> </v>
      </c>
      <c r="K29" s="231" t="str">
        <f>IF(ISERROR(VLOOKUP($A29,'calc.year'!$D:$S,12,FALSE))," ",VLOOKUP($A29,'calc.year'!$D:$S,12,FALSE))</f>
        <v xml:space="preserve"> </v>
      </c>
      <c r="L29" s="232" t="str">
        <f>IF(ISERROR(VLOOKUP($A29,'calc.year'!$D:$S,13,FALSE))," ",VLOOKUP($A29,'calc.year'!$D:$S,13,FALSE))</f>
        <v xml:space="preserve"> </v>
      </c>
      <c r="M29" s="166" t="str">
        <f>IF(ISERROR(VLOOKUP($A29,'calc.year'!$D:$S,14,FALSE))," ",VLOOKUP($A29,'calc.year'!$D:$S,14,FALSE))</f>
        <v xml:space="preserve"> </v>
      </c>
      <c r="N29" s="233" t="str">
        <f>IF(ISERROR(VLOOKUP($A29,'calc.year'!$D:$S,15,FALSE))," ",VLOOKUP($A29,'calc.year'!$D:$S,15,FALSE))</f>
        <v xml:space="preserve"> </v>
      </c>
      <c r="O29" s="234" t="str">
        <f>IF(ISERROR(VLOOKUP($A29,'calc.year'!$D:$S,16,FALSE))," ",VLOOKUP($A29,'calc.year'!$D:$S,16,FALSE))</f>
        <v xml:space="preserve"> </v>
      </c>
      <c r="Q29" s="147"/>
      <c r="R29" s="147"/>
      <c r="S29" s="147"/>
      <c r="T29" s="147"/>
      <c r="U29" s="147"/>
      <c r="V29" s="147"/>
      <c r="W29" s="147"/>
      <c r="X29" s="147"/>
      <c r="Y29" s="147"/>
    </row>
    <row r="30" spans="1:170" s="146" customFormat="1" ht="25.15" customHeight="1" x14ac:dyDescent="0.25">
      <c r="A30" s="146">
        <f>IF(ISERROR(INDEX('calc.year'!$D$9:$D$148,MATCH(ROW()-10,'calc.year'!$D$9:$D$148,0))),150,INDEX('calc.year'!$D$9:$D$148,MATCH(ROW()-10,'calc.year'!$D$9:$D$148,0)))</f>
        <v>150</v>
      </c>
      <c r="B30" s="171" t="str">
        <f>IF(ISERROR(VLOOKUP($A30,'calc.year'!$D:$S,3,FALSE))," ",VLOOKUP($A30,'calc.year'!$D:$S,3,FALSE))</f>
        <v xml:space="preserve"> </v>
      </c>
      <c r="C30" s="148" t="str">
        <f>IF(ISERROR(VLOOKUP($A30,'calc.year'!$D:$S,4,FALSE))," ",VLOOKUP($A30,'calc.year'!$D:$S,4,FALSE))</f>
        <v xml:space="preserve"> </v>
      </c>
      <c r="D30" s="149" t="str">
        <f>IF(ISERROR(VLOOKUP($A30,'calc.year'!$D:$S,5,FALSE))," ",VLOOKUP($A30,'calc.year'!$D:$S,5,FALSE))</f>
        <v xml:space="preserve"> </v>
      </c>
      <c r="E30" s="231" t="str">
        <f>IF(ISERROR(VLOOKUP($A30,'calc.year'!$D:$S,6,FALSE))," ",VLOOKUP($A30,'calc.year'!$D:$S,6,FALSE))</f>
        <v xml:space="preserve"> </v>
      </c>
      <c r="F30" s="232" t="str">
        <f>IF(ISERROR(VLOOKUP($A30,'calc.year'!$D:$S,7,FALSE))," ",VLOOKUP($A30,'calc.year'!$D:$S,7,FALSE))</f>
        <v xml:space="preserve"> </v>
      </c>
      <c r="G30" s="150" t="str">
        <f>IF(ISERROR(VLOOKUP($A30,'calc.year'!$D:$S,8,FALSE))," ",VLOOKUP($A30,'calc.year'!$D:$S,8,FALSE))</f>
        <v xml:space="preserve"> </v>
      </c>
      <c r="H30" s="231" t="str">
        <f>IF(ISERROR(VLOOKUP($A30,'calc.year'!$D:$S,9,FALSE))," ",VLOOKUP($A30,'calc.year'!$D:$S,9,FALSE))</f>
        <v xml:space="preserve"> </v>
      </c>
      <c r="I30" s="232" t="str">
        <f>IF(ISERROR(VLOOKUP($A30,'calc.year'!$D:$S,10,FALSE))," ",VLOOKUP($A30,'calc.year'!$D:$S,10,FALSE))</f>
        <v xml:space="preserve"> </v>
      </c>
      <c r="J30" s="150" t="str">
        <f>IF(ISERROR(VLOOKUP($A30,'calc.year'!$D:$S,11,FALSE))," ",VLOOKUP($A30,'calc.year'!$D:$S,11,FALSE))</f>
        <v xml:space="preserve"> </v>
      </c>
      <c r="K30" s="231" t="str">
        <f>IF(ISERROR(VLOOKUP($A30,'calc.year'!$D:$S,12,FALSE))," ",VLOOKUP($A30,'calc.year'!$D:$S,12,FALSE))</f>
        <v xml:space="preserve"> </v>
      </c>
      <c r="L30" s="232" t="str">
        <f>IF(ISERROR(VLOOKUP($A30,'calc.year'!$D:$S,13,FALSE))," ",VLOOKUP($A30,'calc.year'!$D:$S,13,FALSE))</f>
        <v xml:space="preserve"> </v>
      </c>
      <c r="M30" s="166" t="str">
        <f>IF(ISERROR(VLOOKUP($A30,'calc.year'!$D:$S,14,FALSE))," ",VLOOKUP($A30,'calc.year'!$D:$S,14,FALSE))</f>
        <v xml:space="preserve"> </v>
      </c>
      <c r="N30" s="233" t="str">
        <f>IF(ISERROR(VLOOKUP($A30,'calc.year'!$D:$S,15,FALSE))," ",VLOOKUP($A30,'calc.year'!$D:$S,15,FALSE))</f>
        <v xml:space="preserve"> </v>
      </c>
      <c r="O30" s="234" t="str">
        <f>IF(ISERROR(VLOOKUP($A30,'calc.year'!$D:$S,16,FALSE))," ",VLOOKUP($A30,'calc.year'!$D:$S,16,FALSE))</f>
        <v xml:space="preserve"> </v>
      </c>
      <c r="Q30" s="147"/>
      <c r="R30" s="147"/>
      <c r="S30" s="147"/>
      <c r="T30" s="147"/>
      <c r="U30" s="147"/>
      <c r="V30" s="147"/>
      <c r="W30" s="147"/>
      <c r="X30" s="147"/>
      <c r="Y30" s="147"/>
    </row>
    <row r="31" spans="1:170" s="146" customFormat="1" ht="25.15" customHeight="1" x14ac:dyDescent="0.25">
      <c r="A31" s="146">
        <f>IF(ISERROR(INDEX('calc.year'!$D$9:$D$148,MATCH(ROW()-10,'calc.year'!$D$9:$D$148,0))),150,INDEX('calc.year'!$D$9:$D$148,MATCH(ROW()-10,'calc.year'!$D$9:$D$148,0)))</f>
        <v>150</v>
      </c>
      <c r="B31" s="171" t="str">
        <f>IF(ISERROR(VLOOKUP($A31,'calc.year'!$D:$S,3,FALSE))," ",VLOOKUP($A31,'calc.year'!$D:$S,3,FALSE))</f>
        <v xml:space="preserve"> </v>
      </c>
      <c r="C31" s="148" t="str">
        <f>IF(ISERROR(VLOOKUP($A31,'calc.year'!$D:$S,4,FALSE))," ",VLOOKUP($A31,'calc.year'!$D:$S,4,FALSE))</f>
        <v xml:space="preserve"> </v>
      </c>
      <c r="D31" s="149" t="str">
        <f>IF(ISERROR(VLOOKUP($A31,'calc.year'!$D:$S,5,FALSE))," ",VLOOKUP($A31,'calc.year'!$D:$S,5,FALSE))</f>
        <v xml:space="preserve"> </v>
      </c>
      <c r="E31" s="231" t="str">
        <f>IF(ISERROR(VLOOKUP($A31,'calc.year'!$D:$S,6,FALSE))," ",VLOOKUP($A31,'calc.year'!$D:$S,6,FALSE))</f>
        <v xml:space="preserve"> </v>
      </c>
      <c r="F31" s="232" t="str">
        <f>IF(ISERROR(VLOOKUP($A31,'calc.year'!$D:$S,7,FALSE))," ",VLOOKUP($A31,'calc.year'!$D:$S,7,FALSE))</f>
        <v xml:space="preserve"> </v>
      </c>
      <c r="G31" s="150" t="str">
        <f>IF(ISERROR(VLOOKUP($A31,'calc.year'!$D:$S,8,FALSE))," ",VLOOKUP($A31,'calc.year'!$D:$S,8,FALSE))</f>
        <v xml:space="preserve"> </v>
      </c>
      <c r="H31" s="231" t="str">
        <f>IF(ISERROR(VLOOKUP($A31,'calc.year'!$D:$S,9,FALSE))," ",VLOOKUP($A31,'calc.year'!$D:$S,9,FALSE))</f>
        <v xml:space="preserve"> </v>
      </c>
      <c r="I31" s="232" t="str">
        <f>IF(ISERROR(VLOOKUP($A31,'calc.year'!$D:$S,10,FALSE))," ",VLOOKUP($A31,'calc.year'!$D:$S,10,FALSE))</f>
        <v xml:space="preserve"> </v>
      </c>
      <c r="J31" s="150" t="str">
        <f>IF(ISERROR(VLOOKUP($A31,'calc.year'!$D:$S,11,FALSE))," ",VLOOKUP($A31,'calc.year'!$D:$S,11,FALSE))</f>
        <v xml:space="preserve"> </v>
      </c>
      <c r="K31" s="231" t="str">
        <f>IF(ISERROR(VLOOKUP($A31,'calc.year'!$D:$S,12,FALSE))," ",VLOOKUP($A31,'calc.year'!$D:$S,12,FALSE))</f>
        <v xml:space="preserve"> </v>
      </c>
      <c r="L31" s="232" t="str">
        <f>IF(ISERROR(VLOOKUP($A31,'calc.year'!$D:$S,13,FALSE))," ",VLOOKUP($A31,'calc.year'!$D:$S,13,FALSE))</f>
        <v xml:space="preserve"> </v>
      </c>
      <c r="M31" s="166" t="str">
        <f>IF(ISERROR(VLOOKUP($A31,'calc.year'!$D:$S,14,FALSE))," ",VLOOKUP($A31,'calc.year'!$D:$S,14,FALSE))</f>
        <v xml:space="preserve"> </v>
      </c>
      <c r="N31" s="233" t="str">
        <f>IF(ISERROR(VLOOKUP($A31,'calc.year'!$D:$S,15,FALSE))," ",VLOOKUP($A31,'calc.year'!$D:$S,15,FALSE))</f>
        <v xml:space="preserve"> </v>
      </c>
      <c r="O31" s="234" t="str">
        <f>IF(ISERROR(VLOOKUP($A31,'calc.year'!$D:$S,16,FALSE))," ",VLOOKUP($A31,'calc.year'!$D:$S,16,FALSE))</f>
        <v xml:space="preserve"> </v>
      </c>
      <c r="Q31" s="147"/>
      <c r="R31" s="147"/>
      <c r="S31" s="147"/>
      <c r="T31" s="147"/>
      <c r="U31" s="147"/>
      <c r="V31" s="147"/>
      <c r="W31" s="147"/>
      <c r="X31" s="147"/>
      <c r="Y31" s="147"/>
    </row>
    <row r="32" spans="1:170" s="146" customFormat="1" ht="25.15" customHeight="1" x14ac:dyDescent="0.25">
      <c r="A32" s="146">
        <f>IF(ISERROR(INDEX('calc.year'!$D$9:$D$148,MATCH(ROW()-10,'calc.year'!$D$9:$D$148,0))),150,INDEX('calc.year'!$D$9:$D$148,MATCH(ROW()-10,'calc.year'!$D$9:$D$148,0)))</f>
        <v>150</v>
      </c>
      <c r="B32" s="171" t="str">
        <f>IF(ISERROR(VLOOKUP($A32,'calc.year'!$D:$S,3,FALSE))," ",VLOOKUP($A32,'calc.year'!$D:$S,3,FALSE))</f>
        <v xml:space="preserve"> </v>
      </c>
      <c r="C32" s="148" t="str">
        <f>IF(ISERROR(VLOOKUP($A32,'calc.year'!$D:$S,4,FALSE))," ",VLOOKUP($A32,'calc.year'!$D:$S,4,FALSE))</f>
        <v xml:space="preserve"> </v>
      </c>
      <c r="D32" s="149" t="str">
        <f>IF(ISERROR(VLOOKUP($A32,'calc.year'!$D:$S,5,FALSE))," ",VLOOKUP($A32,'calc.year'!$D:$S,5,FALSE))</f>
        <v xml:space="preserve"> </v>
      </c>
      <c r="E32" s="231" t="str">
        <f>IF(ISERROR(VLOOKUP($A32,'calc.year'!$D:$S,6,FALSE))," ",VLOOKUP($A32,'calc.year'!$D:$S,6,FALSE))</f>
        <v xml:space="preserve"> </v>
      </c>
      <c r="F32" s="232" t="str">
        <f>IF(ISERROR(VLOOKUP($A32,'calc.year'!$D:$S,7,FALSE))," ",VLOOKUP($A32,'calc.year'!$D:$S,7,FALSE))</f>
        <v xml:space="preserve"> </v>
      </c>
      <c r="G32" s="150" t="str">
        <f>IF(ISERROR(VLOOKUP($A32,'calc.year'!$D:$S,8,FALSE))," ",VLOOKUP($A32,'calc.year'!$D:$S,8,FALSE))</f>
        <v xml:space="preserve"> </v>
      </c>
      <c r="H32" s="231" t="str">
        <f>IF(ISERROR(VLOOKUP($A32,'calc.year'!$D:$S,9,FALSE))," ",VLOOKUP($A32,'calc.year'!$D:$S,9,FALSE))</f>
        <v xml:space="preserve"> </v>
      </c>
      <c r="I32" s="232" t="str">
        <f>IF(ISERROR(VLOOKUP($A32,'calc.year'!$D:$S,10,FALSE))," ",VLOOKUP($A32,'calc.year'!$D:$S,10,FALSE))</f>
        <v xml:space="preserve"> </v>
      </c>
      <c r="J32" s="150" t="str">
        <f>IF(ISERROR(VLOOKUP($A32,'calc.year'!$D:$S,11,FALSE))," ",VLOOKUP($A32,'calc.year'!$D:$S,11,FALSE))</f>
        <v xml:space="preserve"> </v>
      </c>
      <c r="K32" s="231" t="str">
        <f>IF(ISERROR(VLOOKUP($A32,'calc.year'!$D:$S,12,FALSE))," ",VLOOKUP($A32,'calc.year'!$D:$S,12,FALSE))</f>
        <v xml:space="preserve"> </v>
      </c>
      <c r="L32" s="232" t="str">
        <f>IF(ISERROR(VLOOKUP($A32,'calc.year'!$D:$S,13,FALSE))," ",VLOOKUP($A32,'calc.year'!$D:$S,13,FALSE))</f>
        <v xml:space="preserve"> </v>
      </c>
      <c r="M32" s="166" t="str">
        <f>IF(ISERROR(VLOOKUP($A32,'calc.year'!$D:$S,14,FALSE))," ",VLOOKUP($A32,'calc.year'!$D:$S,14,FALSE))</f>
        <v xml:space="preserve"> </v>
      </c>
      <c r="N32" s="233" t="str">
        <f>IF(ISERROR(VLOOKUP($A32,'calc.year'!$D:$S,15,FALSE))," ",VLOOKUP($A32,'calc.year'!$D:$S,15,FALSE))</f>
        <v xml:space="preserve"> </v>
      </c>
      <c r="O32" s="234" t="str">
        <f>IF(ISERROR(VLOOKUP($A32,'calc.year'!$D:$S,16,FALSE))," ",VLOOKUP($A32,'calc.year'!$D:$S,16,FALSE))</f>
        <v xml:space="preserve"> </v>
      </c>
      <c r="Q32" s="147"/>
      <c r="R32" s="147"/>
      <c r="S32" s="147"/>
      <c r="T32" s="147"/>
      <c r="U32" s="147"/>
      <c r="V32" s="147"/>
      <c r="W32" s="147"/>
      <c r="X32" s="147"/>
      <c r="Y32" s="147"/>
    </row>
    <row r="33" spans="1:245" s="132" customFormat="1" ht="25.15" customHeight="1" x14ac:dyDescent="0.25">
      <c r="A33" s="146">
        <f>IF(ISERROR(INDEX('calc.year'!$D$9:$D$148,MATCH(ROW()-10,'calc.year'!$D$9:$D$148,0))),150,INDEX('calc.year'!$D$9:$D$148,MATCH(ROW()-10,'calc.year'!$D$9:$D$148,0)))</f>
        <v>150</v>
      </c>
      <c r="B33" s="172" t="str">
        <f>IF(ISERROR(VLOOKUP($A33,'calc.year'!$D:$S,3,FALSE))," ",VLOOKUP($A33,'calc.year'!$D:$S,3,FALSE))</f>
        <v xml:space="preserve"> </v>
      </c>
      <c r="C33" s="154" t="str">
        <f>IF(ISERROR(VLOOKUP($A33,'calc.year'!$D:$S,4,FALSE))," ",VLOOKUP($A33,'calc.year'!$D:$S,4,FALSE))</f>
        <v xml:space="preserve"> </v>
      </c>
      <c r="D33" s="153" t="str">
        <f>IF(ISERROR(VLOOKUP($A33,'calc.year'!$D:$S,5,FALSE))," ",VLOOKUP($A33,'calc.year'!$D:$S,5,FALSE))</f>
        <v xml:space="preserve"> </v>
      </c>
      <c r="E33" s="239" t="str">
        <f>IF(ISERROR(VLOOKUP($A33,'calc.year'!$D:$S,6,FALSE))," ",VLOOKUP($A33,'calc.year'!$D:$S,6,FALSE))</f>
        <v xml:space="preserve"> </v>
      </c>
      <c r="F33" s="240" t="str">
        <f>IF(ISERROR(VLOOKUP($A33,'calc.year'!$D:$S,7,FALSE))," ",VLOOKUP($A33,'calc.year'!$D:$S,7,FALSE))</f>
        <v xml:space="preserve"> </v>
      </c>
      <c r="G33" s="155" t="str">
        <f>IF(ISERROR(VLOOKUP($A33,'calc.year'!$D:$S,8,FALSE))," ",VLOOKUP($A33,'calc.year'!$D:$S,8,FALSE))</f>
        <v xml:space="preserve"> </v>
      </c>
      <c r="H33" s="239" t="str">
        <f>IF(ISERROR(VLOOKUP($A33,'calc.year'!$D:$S,9,FALSE))," ",VLOOKUP($A33,'calc.year'!$D:$S,9,FALSE))</f>
        <v xml:space="preserve"> </v>
      </c>
      <c r="I33" s="240" t="str">
        <f>IF(ISERROR(VLOOKUP($A33,'calc.year'!$D:$S,10,FALSE))," ",VLOOKUP($A33,'calc.year'!$D:$S,10,FALSE))</f>
        <v xml:space="preserve"> </v>
      </c>
      <c r="J33" s="155" t="str">
        <f>IF(ISERROR(VLOOKUP($A33,'calc.year'!$D:$S,11,FALSE))," ",VLOOKUP($A33,'calc.year'!$D:$S,11,FALSE))</f>
        <v xml:space="preserve"> </v>
      </c>
      <c r="K33" s="239" t="str">
        <f>IF(ISERROR(VLOOKUP($A33,'calc.year'!$D:$S,12,FALSE))," ",VLOOKUP($A33,'calc.year'!$D:$S,12,FALSE))</f>
        <v xml:space="preserve"> </v>
      </c>
      <c r="L33" s="240" t="str">
        <f>IF(ISERROR(VLOOKUP($A33,'calc.year'!$D:$S,13,FALSE))," ",VLOOKUP($A33,'calc.year'!$D:$S,13,FALSE))</f>
        <v xml:space="preserve"> </v>
      </c>
      <c r="M33" s="168" t="str">
        <f>IF(ISERROR(VLOOKUP($A33,'calc.year'!$D:$S,14,FALSE))," ",VLOOKUP($A33,'calc.year'!$D:$S,14,FALSE))</f>
        <v xml:space="preserve"> </v>
      </c>
      <c r="N33" s="241" t="str">
        <f>IF(ISERROR(VLOOKUP($A33,'calc.year'!$D:$S,15,FALSE))," ",VLOOKUP($A33,'calc.year'!$D:$S,15,FALSE))</f>
        <v xml:space="preserve"> </v>
      </c>
      <c r="O33" s="242" t="str">
        <f>IF(ISERROR(VLOOKUP($A33,'calc.year'!$D:$S,16,FALSE))," ",VLOOKUP($A33,'calc.year'!$D:$S,16,FALSE))</f>
        <v xml:space="preserve"> </v>
      </c>
      <c r="P33" s="133"/>
      <c r="Z33" s="133"/>
      <c r="AA33" s="133"/>
      <c r="AB33" s="133"/>
      <c r="AC33" s="133"/>
      <c r="AD33" s="133"/>
      <c r="AE33" s="133"/>
      <c r="AF33" s="133"/>
      <c r="AG33" s="133"/>
      <c r="AH33" s="133"/>
      <c r="AI33" s="133"/>
      <c r="AJ33" s="133"/>
      <c r="AK33" s="133"/>
      <c r="AL33" s="133"/>
      <c r="AM33" s="133"/>
      <c r="AN33" s="133"/>
      <c r="AO33" s="133"/>
      <c r="AP33" s="133"/>
      <c r="AQ33" s="133"/>
      <c r="AR33" s="133"/>
      <c r="AS33" s="133"/>
      <c r="AT33" s="133"/>
      <c r="AU33" s="133"/>
      <c r="AV33" s="133"/>
      <c r="AW33" s="133"/>
      <c r="AX33" s="133"/>
      <c r="AY33" s="133"/>
      <c r="AZ33" s="133"/>
      <c r="BA33" s="133"/>
      <c r="BB33" s="133"/>
      <c r="BC33" s="133"/>
      <c r="BD33" s="133"/>
      <c r="BE33" s="133"/>
      <c r="BF33" s="133"/>
      <c r="BG33" s="133"/>
      <c r="BH33" s="133"/>
      <c r="BI33" s="133"/>
      <c r="BJ33" s="133"/>
      <c r="BK33" s="133"/>
      <c r="BL33" s="133"/>
      <c r="BM33" s="133"/>
      <c r="BN33" s="133"/>
      <c r="BO33" s="133"/>
      <c r="BP33" s="133"/>
      <c r="BQ33" s="133"/>
      <c r="BR33" s="133"/>
      <c r="BS33" s="133"/>
      <c r="BT33" s="133"/>
      <c r="BU33" s="133"/>
      <c r="BV33" s="133"/>
      <c r="BW33" s="133"/>
      <c r="BX33" s="133"/>
      <c r="BY33" s="133"/>
      <c r="BZ33" s="133"/>
      <c r="CA33" s="133"/>
      <c r="CB33" s="133"/>
      <c r="CC33" s="133"/>
      <c r="CD33" s="133"/>
      <c r="CE33" s="133"/>
      <c r="CF33" s="133"/>
      <c r="CG33" s="133"/>
      <c r="CH33" s="133"/>
      <c r="CI33" s="133"/>
      <c r="CJ33" s="133"/>
      <c r="CK33" s="133"/>
      <c r="CL33" s="133"/>
      <c r="CM33" s="133"/>
      <c r="CN33" s="133"/>
      <c r="CO33" s="133"/>
      <c r="CP33" s="133"/>
      <c r="CQ33" s="133"/>
      <c r="CR33" s="133"/>
      <c r="CS33" s="133"/>
      <c r="CT33" s="133"/>
      <c r="CU33" s="133"/>
      <c r="CV33" s="133"/>
      <c r="CW33" s="133"/>
      <c r="CX33" s="133"/>
      <c r="CY33" s="133"/>
      <c r="CZ33" s="133"/>
      <c r="DA33" s="133"/>
      <c r="DB33" s="133"/>
      <c r="DC33" s="133"/>
      <c r="DD33" s="133"/>
      <c r="DE33" s="133"/>
      <c r="DF33" s="133"/>
      <c r="DG33" s="133"/>
      <c r="DH33" s="133"/>
      <c r="DI33" s="133"/>
      <c r="DJ33" s="133"/>
      <c r="DK33" s="133"/>
      <c r="DL33" s="133"/>
      <c r="DM33" s="133"/>
      <c r="DN33" s="133"/>
      <c r="DO33" s="133"/>
      <c r="DP33" s="133"/>
      <c r="DQ33" s="133"/>
      <c r="DR33" s="133"/>
      <c r="DS33" s="133"/>
      <c r="DT33" s="133"/>
      <c r="DU33" s="133"/>
      <c r="DV33" s="133"/>
      <c r="DW33" s="133"/>
      <c r="DX33" s="133"/>
      <c r="DY33" s="133"/>
      <c r="DZ33" s="133"/>
      <c r="EA33" s="133"/>
      <c r="EB33" s="133"/>
      <c r="EC33" s="133"/>
      <c r="ED33" s="133"/>
      <c r="EE33" s="133"/>
      <c r="EF33" s="133"/>
      <c r="EG33" s="133"/>
      <c r="EH33" s="133"/>
      <c r="EI33" s="133"/>
      <c r="EJ33" s="133"/>
      <c r="EK33" s="133"/>
      <c r="EL33" s="133"/>
      <c r="EM33" s="133"/>
      <c r="EN33" s="133"/>
      <c r="EO33" s="133"/>
      <c r="EP33" s="133"/>
      <c r="EQ33" s="133"/>
      <c r="ER33" s="133"/>
      <c r="ES33" s="133"/>
      <c r="ET33" s="133"/>
      <c r="EU33" s="133"/>
      <c r="EV33" s="133"/>
      <c r="EW33" s="133"/>
      <c r="EX33" s="133"/>
      <c r="EY33" s="133"/>
      <c r="EZ33" s="133"/>
      <c r="FA33" s="133"/>
      <c r="FB33" s="133"/>
      <c r="FC33" s="133"/>
      <c r="FD33" s="133"/>
      <c r="FE33" s="133"/>
      <c r="FF33" s="133"/>
      <c r="FG33" s="133"/>
      <c r="FH33" s="133"/>
      <c r="FI33" s="133"/>
      <c r="FJ33" s="133"/>
      <c r="FK33" s="133"/>
      <c r="FL33" s="133"/>
      <c r="FM33" s="133"/>
      <c r="FN33" s="133"/>
      <c r="FO33" s="133"/>
      <c r="FP33" s="133"/>
      <c r="FQ33" s="133"/>
      <c r="FR33" s="133"/>
      <c r="FS33" s="133"/>
      <c r="FT33" s="133"/>
      <c r="FU33" s="133"/>
      <c r="FV33" s="133"/>
      <c r="FW33" s="133"/>
      <c r="FX33" s="133"/>
      <c r="FY33" s="133"/>
      <c r="FZ33" s="133"/>
      <c r="GA33" s="133"/>
      <c r="GB33" s="133"/>
      <c r="GC33" s="133"/>
      <c r="GD33" s="133"/>
      <c r="GE33" s="133"/>
      <c r="GF33" s="133"/>
      <c r="GG33" s="133"/>
      <c r="GH33" s="133"/>
      <c r="GI33" s="133"/>
      <c r="GJ33" s="133"/>
      <c r="GK33" s="133"/>
      <c r="GL33" s="133"/>
      <c r="GM33" s="133"/>
      <c r="GN33" s="133"/>
      <c r="GO33" s="133"/>
      <c r="GP33" s="133"/>
      <c r="GQ33" s="133"/>
      <c r="GR33" s="133"/>
      <c r="GS33" s="133"/>
      <c r="GT33" s="133"/>
      <c r="GU33" s="133"/>
      <c r="GV33" s="133"/>
      <c r="GW33" s="133"/>
      <c r="GX33" s="133"/>
      <c r="GY33" s="133"/>
      <c r="GZ33" s="133"/>
      <c r="HA33" s="133"/>
      <c r="HB33" s="133"/>
      <c r="HC33" s="133"/>
      <c r="HD33" s="133"/>
      <c r="HE33" s="133"/>
      <c r="HF33" s="133"/>
      <c r="HG33" s="133"/>
      <c r="HH33" s="133"/>
      <c r="HI33" s="133"/>
      <c r="HJ33" s="133"/>
      <c r="HK33" s="133"/>
      <c r="HL33" s="133"/>
      <c r="HM33" s="133"/>
      <c r="HN33" s="133"/>
      <c r="HO33" s="133"/>
      <c r="HP33" s="133"/>
      <c r="HQ33" s="133"/>
      <c r="HR33" s="133"/>
      <c r="HS33" s="133"/>
      <c r="HT33" s="133"/>
      <c r="HU33" s="133"/>
      <c r="HV33" s="133"/>
      <c r="HW33" s="133"/>
      <c r="HX33" s="133"/>
      <c r="HY33" s="133"/>
      <c r="HZ33" s="133"/>
      <c r="IA33" s="133"/>
      <c r="IB33" s="133"/>
      <c r="IC33" s="133"/>
      <c r="ID33" s="133"/>
      <c r="IE33" s="133"/>
      <c r="IF33" s="133"/>
      <c r="IG33" s="133"/>
      <c r="IH33" s="133"/>
      <c r="II33" s="133"/>
      <c r="IJ33" s="133"/>
      <c r="IK33" s="133"/>
    </row>
    <row r="34" spans="1:245" s="132" customFormat="1" ht="25.15" customHeight="1" thickBot="1" x14ac:dyDescent="0.3">
      <c r="A34" s="146">
        <f>IF(ISERROR(INDEX('calc.year'!$D$9:$D$148,MATCH(ROW()-10,'calc.year'!$D$9:$D$148,0))),150,INDEX('calc.year'!$D$9:$D$148,MATCH(ROW()-10,'calc.year'!$D$9:$D$148,0)))</f>
        <v>150</v>
      </c>
      <c r="B34" s="173" t="str">
        <f>IF(ISERROR(VLOOKUP($A34,'calc.year'!$D:$S,3,FALSE))," ",VLOOKUP($A34,'calc.year'!$D:$S,3,FALSE))</f>
        <v xml:space="preserve"> </v>
      </c>
      <c r="C34" s="156" t="str">
        <f>IF(ISERROR(VLOOKUP($A34,'calc.year'!$D:$S,4,FALSE))," ",VLOOKUP($A34,'calc.year'!$D:$S,4,FALSE))</f>
        <v xml:space="preserve"> </v>
      </c>
      <c r="D34" s="157" t="str">
        <f>IF(ISERROR(VLOOKUP($A34,'calc.year'!$D:$S,5,FALSE))," ",VLOOKUP($A34,'calc.year'!$D:$S,5,FALSE))</f>
        <v xml:space="preserve"> </v>
      </c>
      <c r="E34" s="243" t="str">
        <f>IF(ISERROR(VLOOKUP($A34,'calc.year'!$D:$S,6,FALSE))," ",VLOOKUP($A34,'calc.year'!$D:$S,6,FALSE))</f>
        <v xml:space="preserve"> </v>
      </c>
      <c r="F34" s="244" t="str">
        <f>IF(ISERROR(VLOOKUP($A34,'calc.year'!$D:$S,7,FALSE))," ",VLOOKUP($A34,'calc.year'!$D:$S,7,FALSE))</f>
        <v xml:space="preserve"> </v>
      </c>
      <c r="G34" s="158" t="str">
        <f>IF(ISERROR(VLOOKUP($A34,'calc.year'!$D:$S,8,FALSE))," ",VLOOKUP($A34,'calc.year'!$D:$S,8,FALSE))</f>
        <v xml:space="preserve"> </v>
      </c>
      <c r="H34" s="245" t="str">
        <f>IF(ISERROR(VLOOKUP($A34,'calc.year'!$D:$S,9,FALSE))," ",VLOOKUP($A34,'calc.year'!$D:$S,9,FALSE))</f>
        <v xml:space="preserve"> </v>
      </c>
      <c r="I34" s="244" t="str">
        <f>IF(ISERROR(VLOOKUP($A34,'calc.year'!$D:$S,10,FALSE))," ",VLOOKUP($A34,'calc.year'!$D:$S,10,FALSE))</f>
        <v xml:space="preserve"> </v>
      </c>
      <c r="J34" s="158" t="str">
        <f>IF(ISERROR(VLOOKUP($A34,'calc.year'!$D:$S,11,FALSE))," ",VLOOKUP($A34,'calc.year'!$D:$S,11,FALSE))</f>
        <v xml:space="preserve"> </v>
      </c>
      <c r="K34" s="245" t="str">
        <f>IF(ISERROR(VLOOKUP($A34,'calc.year'!$D:$S,12,FALSE))," ",VLOOKUP($A34,'calc.year'!$D:$S,12,FALSE))</f>
        <v xml:space="preserve"> </v>
      </c>
      <c r="L34" s="244" t="str">
        <f>IF(ISERROR(VLOOKUP($A34,'calc.year'!$D:$S,13,FALSE))," ",VLOOKUP($A34,'calc.year'!$D:$S,13,FALSE))</f>
        <v xml:space="preserve"> </v>
      </c>
      <c r="M34" s="169" t="str">
        <f>IF(ISERROR(VLOOKUP($A34,'calc.year'!$D:$S,14,FALSE))," ",VLOOKUP($A34,'calc.year'!$D:$S,14,FALSE))</f>
        <v xml:space="preserve"> </v>
      </c>
      <c r="N34" s="246" t="str">
        <f>IF(ISERROR(VLOOKUP($A34,'calc.year'!$D:$S,15,FALSE))," ",VLOOKUP($A34,'calc.year'!$D:$S,15,FALSE))</f>
        <v xml:space="preserve"> </v>
      </c>
      <c r="O34" s="247" t="str">
        <f>IF(ISERROR(VLOOKUP($A34,'calc.year'!$D:$S,16,FALSE))," ",VLOOKUP($A34,'calc.year'!$D:$S,16,FALSE))</f>
        <v xml:space="preserve"> </v>
      </c>
      <c r="P34" s="133"/>
      <c r="Z34" s="133"/>
      <c r="AA34" s="133"/>
      <c r="AB34" s="133"/>
      <c r="AC34" s="133"/>
      <c r="AD34" s="133"/>
      <c r="AE34" s="133"/>
      <c r="AF34" s="133"/>
      <c r="AG34" s="133"/>
      <c r="AH34" s="133"/>
      <c r="AI34" s="133"/>
      <c r="AJ34" s="133"/>
      <c r="AK34" s="133"/>
      <c r="AL34" s="133"/>
      <c r="AM34" s="133"/>
      <c r="AN34" s="133"/>
      <c r="AO34" s="133"/>
      <c r="AP34" s="133"/>
      <c r="AQ34" s="133"/>
      <c r="AR34" s="133"/>
      <c r="AS34" s="133"/>
      <c r="AT34" s="133"/>
      <c r="AU34" s="133"/>
      <c r="AV34" s="133"/>
      <c r="AW34" s="133"/>
      <c r="AX34" s="133"/>
      <c r="AY34" s="133"/>
      <c r="AZ34" s="133"/>
      <c r="BA34" s="133"/>
      <c r="BB34" s="133"/>
      <c r="BC34" s="133"/>
      <c r="BD34" s="133"/>
      <c r="BE34" s="133"/>
      <c r="BF34" s="133"/>
      <c r="BG34" s="133"/>
      <c r="BH34" s="133"/>
      <c r="BI34" s="133"/>
      <c r="BJ34" s="133"/>
      <c r="BK34" s="133"/>
      <c r="BL34" s="133"/>
      <c r="BM34" s="133"/>
      <c r="BN34" s="133"/>
      <c r="BO34" s="133"/>
      <c r="BP34" s="133"/>
      <c r="BQ34" s="133"/>
      <c r="BR34" s="133"/>
      <c r="BS34" s="133"/>
      <c r="BT34" s="133"/>
      <c r="BU34" s="133"/>
      <c r="BV34" s="133"/>
      <c r="BW34" s="133"/>
      <c r="BX34" s="133"/>
      <c r="BY34" s="133"/>
      <c r="BZ34" s="133"/>
      <c r="CA34" s="133"/>
      <c r="CB34" s="133"/>
      <c r="CC34" s="133"/>
      <c r="CD34" s="133"/>
      <c r="CE34" s="133"/>
      <c r="CF34" s="133"/>
      <c r="CG34" s="133"/>
      <c r="CH34" s="133"/>
      <c r="CI34" s="133"/>
      <c r="CJ34" s="133"/>
      <c r="CK34" s="133"/>
      <c r="CL34" s="133"/>
      <c r="CM34" s="133"/>
      <c r="CN34" s="133"/>
      <c r="CO34" s="133"/>
      <c r="CP34" s="133"/>
      <c r="CQ34" s="133"/>
      <c r="CR34" s="133"/>
      <c r="CS34" s="133"/>
      <c r="CT34" s="133"/>
      <c r="CU34" s="133"/>
      <c r="CV34" s="133"/>
      <c r="CW34" s="133"/>
      <c r="CX34" s="133"/>
      <c r="CY34" s="133"/>
      <c r="CZ34" s="133"/>
      <c r="DA34" s="133"/>
      <c r="DB34" s="133"/>
      <c r="DC34" s="133"/>
      <c r="DD34" s="133"/>
      <c r="DE34" s="133"/>
      <c r="DF34" s="133"/>
      <c r="DG34" s="133"/>
      <c r="DH34" s="133"/>
      <c r="DI34" s="133"/>
      <c r="DJ34" s="133"/>
      <c r="DK34" s="133"/>
      <c r="DL34" s="133"/>
      <c r="DM34" s="133"/>
      <c r="DN34" s="133"/>
      <c r="DO34" s="133"/>
      <c r="DP34" s="133"/>
      <c r="DQ34" s="133"/>
      <c r="DR34" s="133"/>
      <c r="DS34" s="133"/>
      <c r="DT34" s="133"/>
      <c r="DU34" s="133"/>
      <c r="DV34" s="133"/>
      <c r="DW34" s="133"/>
      <c r="DX34" s="133"/>
      <c r="DY34" s="133"/>
      <c r="DZ34" s="133"/>
      <c r="EA34" s="133"/>
      <c r="EB34" s="133"/>
      <c r="EC34" s="133"/>
      <c r="ED34" s="133"/>
      <c r="EE34" s="133"/>
      <c r="EF34" s="133"/>
      <c r="EG34" s="133"/>
      <c r="EH34" s="133"/>
      <c r="EI34" s="133"/>
      <c r="EJ34" s="133"/>
      <c r="EK34" s="133"/>
      <c r="EL34" s="133"/>
      <c r="EM34" s="133"/>
      <c r="EN34" s="133"/>
      <c r="EO34" s="133"/>
      <c r="EP34" s="133"/>
      <c r="EQ34" s="133"/>
      <c r="ER34" s="133"/>
      <c r="ES34" s="133"/>
      <c r="ET34" s="133"/>
      <c r="EU34" s="133"/>
      <c r="EV34" s="133"/>
      <c r="EW34" s="133"/>
      <c r="EX34" s="133"/>
      <c r="EY34" s="133"/>
      <c r="EZ34" s="133"/>
      <c r="FA34" s="133"/>
      <c r="FB34" s="133"/>
      <c r="FC34" s="133"/>
      <c r="FD34" s="133"/>
      <c r="FE34" s="133"/>
      <c r="FF34" s="133"/>
      <c r="FG34" s="133"/>
      <c r="FH34" s="133"/>
      <c r="FI34" s="133"/>
      <c r="FJ34" s="133"/>
      <c r="FK34" s="133"/>
      <c r="FL34" s="133"/>
      <c r="FM34" s="133"/>
      <c r="FN34" s="133"/>
      <c r="FO34" s="133"/>
      <c r="FP34" s="133"/>
      <c r="FQ34" s="133"/>
      <c r="FR34" s="133"/>
      <c r="FS34" s="133"/>
      <c r="FT34" s="133"/>
      <c r="FU34" s="133"/>
      <c r="FV34" s="133"/>
      <c r="FW34" s="133"/>
      <c r="FX34" s="133"/>
      <c r="FY34" s="133"/>
      <c r="FZ34" s="133"/>
      <c r="GA34" s="133"/>
      <c r="GB34" s="133"/>
      <c r="GC34" s="133"/>
      <c r="GD34" s="133"/>
      <c r="GE34" s="133"/>
      <c r="GF34" s="133"/>
      <c r="GG34" s="133"/>
      <c r="GH34" s="133"/>
      <c r="GI34" s="133"/>
      <c r="GJ34" s="133"/>
      <c r="GK34" s="133"/>
      <c r="GL34" s="133"/>
      <c r="GM34" s="133"/>
      <c r="GN34" s="133"/>
      <c r="GO34" s="133"/>
      <c r="GP34" s="133"/>
      <c r="GQ34" s="133"/>
      <c r="GR34" s="133"/>
      <c r="GS34" s="133"/>
      <c r="GT34" s="133"/>
      <c r="GU34" s="133"/>
      <c r="GV34" s="133"/>
      <c r="GW34" s="133"/>
      <c r="GX34" s="133"/>
      <c r="GY34" s="133"/>
      <c r="GZ34" s="133"/>
      <c r="HA34" s="133"/>
      <c r="HB34" s="133"/>
      <c r="HC34" s="133"/>
      <c r="HD34" s="133"/>
      <c r="HE34" s="133"/>
      <c r="HF34" s="133"/>
      <c r="HG34" s="133"/>
      <c r="HH34" s="133"/>
      <c r="HI34" s="133"/>
      <c r="HJ34" s="133"/>
      <c r="HK34" s="133"/>
      <c r="HL34" s="133"/>
      <c r="HM34" s="133"/>
      <c r="HN34" s="133"/>
      <c r="HO34" s="133"/>
      <c r="HP34" s="133"/>
      <c r="HQ34" s="133"/>
      <c r="HR34" s="133"/>
      <c r="HS34" s="133"/>
      <c r="HT34" s="133"/>
      <c r="HU34" s="133"/>
      <c r="HV34" s="133"/>
      <c r="HW34" s="133"/>
      <c r="HX34" s="133"/>
      <c r="HY34" s="133"/>
      <c r="HZ34" s="133"/>
      <c r="IA34" s="133"/>
      <c r="IB34" s="133"/>
      <c r="IC34" s="133"/>
      <c r="ID34" s="133"/>
      <c r="IE34" s="133"/>
      <c r="IF34" s="133"/>
      <c r="IG34" s="133"/>
      <c r="IH34" s="133"/>
      <c r="II34" s="133"/>
      <c r="IJ34" s="133"/>
      <c r="IK34" s="133"/>
    </row>
    <row r="35" spans="1:245" s="132" customFormat="1" ht="15.75" thickTop="1" x14ac:dyDescent="0.25">
      <c r="B35" s="133"/>
      <c r="C35" s="134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Z35" s="133"/>
      <c r="AA35" s="133"/>
      <c r="AB35" s="133"/>
      <c r="AC35" s="133"/>
      <c r="AD35" s="133"/>
      <c r="AE35" s="133"/>
      <c r="AF35" s="133"/>
      <c r="AG35" s="133"/>
      <c r="AH35" s="133"/>
      <c r="AI35" s="133"/>
      <c r="AJ35" s="133"/>
      <c r="AK35" s="133"/>
      <c r="AL35" s="133"/>
      <c r="AM35" s="133"/>
      <c r="AN35" s="133"/>
      <c r="AO35" s="133"/>
      <c r="AP35" s="133"/>
      <c r="AQ35" s="133"/>
      <c r="AR35" s="133"/>
      <c r="AS35" s="133"/>
      <c r="AT35" s="133"/>
      <c r="AU35" s="133"/>
      <c r="AV35" s="133"/>
      <c r="AW35" s="133"/>
      <c r="AX35" s="133"/>
      <c r="AY35" s="133"/>
      <c r="AZ35" s="133"/>
      <c r="BA35" s="133"/>
      <c r="BB35" s="133"/>
      <c r="BC35" s="133"/>
      <c r="BD35" s="133"/>
      <c r="BE35" s="133"/>
      <c r="BF35" s="133"/>
      <c r="BG35" s="133"/>
      <c r="BH35" s="133"/>
      <c r="BI35" s="133"/>
      <c r="BJ35" s="133"/>
      <c r="BK35" s="133"/>
      <c r="BL35" s="133"/>
      <c r="BM35" s="133"/>
      <c r="BN35" s="133"/>
      <c r="BO35" s="133"/>
      <c r="BP35" s="133"/>
      <c r="BQ35" s="133"/>
      <c r="BR35" s="133"/>
      <c r="BS35" s="133"/>
      <c r="BT35" s="133"/>
      <c r="BU35" s="133"/>
      <c r="BV35" s="133"/>
      <c r="BW35" s="133"/>
      <c r="BX35" s="133"/>
      <c r="BY35" s="133"/>
      <c r="BZ35" s="133"/>
      <c r="CA35" s="133"/>
      <c r="CB35" s="133"/>
      <c r="CC35" s="133"/>
      <c r="CD35" s="133"/>
      <c r="CE35" s="133"/>
      <c r="CF35" s="133"/>
      <c r="CG35" s="133"/>
      <c r="CH35" s="133"/>
      <c r="CI35" s="133"/>
      <c r="CJ35" s="133"/>
      <c r="CK35" s="133"/>
      <c r="CL35" s="133"/>
      <c r="CM35" s="133"/>
      <c r="CN35" s="133"/>
      <c r="CO35" s="133"/>
      <c r="CP35" s="133"/>
      <c r="CQ35" s="133"/>
      <c r="CR35" s="133"/>
      <c r="CS35" s="133"/>
      <c r="CT35" s="133"/>
      <c r="CU35" s="133"/>
      <c r="CV35" s="133"/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3"/>
      <c r="DO35" s="133"/>
      <c r="DP35" s="133"/>
      <c r="DQ35" s="133"/>
      <c r="DR35" s="133"/>
      <c r="DS35" s="133"/>
      <c r="DT35" s="133"/>
      <c r="DU35" s="133"/>
      <c r="DV35" s="133"/>
      <c r="DW35" s="133"/>
      <c r="DX35" s="133"/>
      <c r="DY35" s="133"/>
      <c r="DZ35" s="133"/>
      <c r="EA35" s="133"/>
      <c r="EB35" s="133"/>
      <c r="EC35" s="133"/>
      <c r="ED35" s="133"/>
      <c r="EE35" s="133"/>
      <c r="EF35" s="133"/>
      <c r="EG35" s="133"/>
      <c r="EH35" s="133"/>
      <c r="EI35" s="133"/>
      <c r="EJ35" s="133"/>
      <c r="EK35" s="133"/>
      <c r="EL35" s="133"/>
      <c r="EM35" s="133"/>
      <c r="EN35" s="133"/>
      <c r="EO35" s="133"/>
      <c r="EP35" s="133"/>
      <c r="EQ35" s="133"/>
      <c r="ER35" s="133"/>
      <c r="ES35" s="133"/>
      <c r="ET35" s="133"/>
      <c r="EU35" s="133"/>
      <c r="EV35" s="133"/>
      <c r="EW35" s="133"/>
      <c r="EX35" s="133"/>
      <c r="EY35" s="133"/>
      <c r="EZ35" s="133"/>
      <c r="FA35" s="133"/>
      <c r="FB35" s="133"/>
      <c r="FC35" s="133"/>
      <c r="FD35" s="133"/>
      <c r="FE35" s="133"/>
      <c r="FF35" s="133"/>
      <c r="FG35" s="133"/>
      <c r="FH35" s="133"/>
      <c r="FI35" s="133"/>
      <c r="FJ35" s="133"/>
      <c r="FK35" s="133"/>
      <c r="FL35" s="133"/>
      <c r="FM35" s="133"/>
      <c r="FN35" s="133"/>
      <c r="FO35" s="133"/>
      <c r="FP35" s="133"/>
      <c r="FQ35" s="133"/>
      <c r="FR35" s="133"/>
      <c r="FS35" s="133"/>
      <c r="FT35" s="133"/>
      <c r="FU35" s="133"/>
      <c r="FV35" s="133"/>
      <c r="FW35" s="133"/>
      <c r="FX35" s="133"/>
      <c r="FY35" s="133"/>
      <c r="FZ35" s="133"/>
      <c r="GA35" s="133"/>
      <c r="GB35" s="133"/>
      <c r="GC35" s="133"/>
      <c r="GD35" s="133"/>
      <c r="GE35" s="133"/>
      <c r="GF35" s="133"/>
      <c r="GG35" s="133"/>
      <c r="GH35" s="133"/>
      <c r="GI35" s="133"/>
      <c r="GJ35" s="133"/>
      <c r="GK35" s="133"/>
      <c r="GL35" s="133"/>
      <c r="GM35" s="133"/>
      <c r="GN35" s="133"/>
      <c r="GO35" s="133"/>
      <c r="GP35" s="133"/>
      <c r="GQ35" s="133"/>
      <c r="GR35" s="133"/>
      <c r="GS35" s="133"/>
      <c r="GT35" s="133"/>
      <c r="GU35" s="133"/>
      <c r="GV35" s="133"/>
      <c r="GW35" s="133"/>
      <c r="GX35" s="133"/>
      <c r="GY35" s="133"/>
      <c r="GZ35" s="133"/>
      <c r="HA35" s="133"/>
      <c r="HB35" s="133"/>
      <c r="HC35" s="133"/>
      <c r="HD35" s="133"/>
      <c r="HE35" s="133"/>
      <c r="HF35" s="133"/>
      <c r="HG35" s="133"/>
      <c r="HH35" s="133"/>
      <c r="HI35" s="133"/>
      <c r="HJ35" s="133"/>
      <c r="HK35" s="133"/>
      <c r="HL35" s="133"/>
      <c r="HM35" s="133"/>
      <c r="HN35" s="133"/>
      <c r="HO35" s="133"/>
      <c r="HP35" s="133"/>
      <c r="HQ35" s="133"/>
      <c r="HR35" s="133"/>
      <c r="HS35" s="133"/>
      <c r="HT35" s="133"/>
      <c r="HU35" s="133"/>
      <c r="HV35" s="133"/>
      <c r="HW35" s="133"/>
      <c r="HX35" s="133"/>
      <c r="HY35" s="133"/>
      <c r="HZ35" s="133"/>
      <c r="IA35" s="133"/>
      <c r="IB35" s="133"/>
      <c r="IC35" s="133"/>
      <c r="ID35" s="133"/>
      <c r="IE35" s="133"/>
      <c r="IF35" s="133"/>
      <c r="IG35" s="133"/>
      <c r="IH35" s="133"/>
      <c r="II35" s="133"/>
      <c r="IJ35" s="133"/>
      <c r="IK35" s="133"/>
    </row>
  </sheetData>
  <sheetProtection sheet="1" objects="1" scenarios="1"/>
  <mergeCells count="11">
    <mergeCell ref="D8:F8"/>
    <mergeCell ref="G8:I8"/>
    <mergeCell ref="J8:L8"/>
    <mergeCell ref="M8:O8"/>
    <mergeCell ref="Q1:S4"/>
    <mergeCell ref="B4:O4"/>
    <mergeCell ref="G1:M1"/>
    <mergeCell ref="B1:F1"/>
    <mergeCell ref="C2:O2"/>
    <mergeCell ref="C3:O3"/>
    <mergeCell ref="B5:C7"/>
  </mergeCells>
  <conditionalFormatting sqref="B5:C7">
    <cfRule type="expression" dxfId="0" priority="1" stopIfTrue="1">
      <formula>"SELEKTION!$D$10="""";""NO CORRECT YEAR SELECTED"""</formula>
    </cfRule>
  </conditionalFormatting>
  <hyperlinks>
    <hyperlink ref="Q1:S4" location="SELEKTION!A1" display="SELEKTION!A1" xr:uid="{B7BCC26C-8AEC-422C-A565-CED9527FA09D}"/>
  </hyperlinks>
  <printOptions horizontalCentered="1" verticalCentered="1"/>
  <pageMargins left="0" right="0" top="0.39370078740157483" bottom="0.59055118110236227" header="0.31496062992125984" footer="0.31496062992125984"/>
  <pageSetup paperSize="9" orientation="portrait" horizontalDpi="4294967293" verticalDpi="4294967293" r:id="rId1"/>
  <headerFooter>
    <oddFooter>&amp;Lall data compiled by Franz Singraber &amp;CPage &amp;P of &amp;N&amp;Rf.singraber@aon.at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048F9-1C64-4B29-8AA8-19F4CE63612D}">
  <sheetPr>
    <tabColor theme="1"/>
  </sheetPr>
  <dimension ref="A1:CH102"/>
  <sheetViews>
    <sheetView showZeros="0" zoomScale="95" zoomScaleNormal="95" workbookViewId="0">
      <pane xSplit="3" ySplit="7" topLeftCell="D41" activePane="bottomRight" state="frozen"/>
      <selection pane="topRight" activeCell="E1" sqref="E1"/>
      <selection pane="bottomLeft" activeCell="A6" sqref="A6"/>
      <selection pane="bottomRight" activeCell="D48" sqref="D48"/>
    </sheetView>
  </sheetViews>
  <sheetFormatPr baseColWidth="10" defaultColWidth="11.5703125" defaultRowHeight="25.15" customHeight="1" x14ac:dyDescent="0.25"/>
  <cols>
    <col min="1" max="1" width="7.7109375" style="4" bestFit="1" customWidth="1"/>
    <col min="2" max="2" width="3.140625" style="4" bestFit="1" customWidth="1"/>
    <col min="3" max="3" width="10.7109375" style="7" bestFit="1" customWidth="1"/>
    <col min="4" max="5" width="10.7109375" style="209" customWidth="1"/>
    <col min="6" max="6" width="5.5703125" style="216" bestFit="1" customWidth="1"/>
    <col min="7" max="7" width="21.42578125" style="256" bestFit="1" customWidth="1"/>
    <col min="8" max="8" width="4.7109375" style="14" customWidth="1"/>
    <col min="9" max="9" width="4.28515625" style="209" bestFit="1" customWidth="1"/>
    <col min="10" max="10" width="4" style="209" bestFit="1" customWidth="1"/>
    <col min="11" max="11" width="3.7109375" style="14" bestFit="1" customWidth="1"/>
    <col min="12" max="12" width="4" style="209" bestFit="1" customWidth="1"/>
    <col min="13" max="13" width="3.7109375" style="209" bestFit="1" customWidth="1"/>
    <col min="14" max="14" width="3.7109375" style="14" bestFit="1" customWidth="1"/>
    <col min="15" max="15" width="4" style="209" bestFit="1" customWidth="1"/>
    <col min="16" max="16" width="3.7109375" style="209" bestFit="1" customWidth="1"/>
    <col min="17" max="17" width="4.7109375" style="14" bestFit="1" customWidth="1"/>
    <col min="18" max="18" width="4.7109375" style="209" bestFit="1" customWidth="1"/>
    <col min="19" max="19" width="3.7109375" style="209" bestFit="1" customWidth="1"/>
    <col min="20" max="20" width="3.7109375" style="209" customWidth="1"/>
    <col min="21" max="21" width="5.7109375" style="25" customWidth="1"/>
    <col min="22" max="23" width="5.7109375" style="26" customWidth="1"/>
    <col min="24" max="24" width="5.7109375" style="25" customWidth="1"/>
    <col min="25" max="26" width="5.7109375" style="26" customWidth="1"/>
    <col min="27" max="27" width="5.7109375" style="25" customWidth="1"/>
    <col min="28" max="29" width="5.7109375" style="26" customWidth="1"/>
    <col min="30" max="30" width="5.7109375" style="25" customWidth="1"/>
    <col min="31" max="32" width="5.7109375" style="26" customWidth="1"/>
    <col min="33" max="33" width="5.7109375" style="25" customWidth="1"/>
    <col min="34" max="35" width="5.7109375" style="26" customWidth="1"/>
    <col min="36" max="36" width="5.7109375" style="25" customWidth="1"/>
    <col min="37" max="38" width="5.7109375" style="26" customWidth="1"/>
    <col min="39" max="39" width="5.7109375" style="25" customWidth="1"/>
    <col min="40" max="41" width="5.7109375" style="26" customWidth="1"/>
    <col min="42" max="42" width="5.7109375" style="25" customWidth="1"/>
    <col min="43" max="44" width="5.7109375" style="26" customWidth="1"/>
    <col min="45" max="45" width="5.7109375" style="25" customWidth="1"/>
    <col min="46" max="46" width="5.7109375" style="26" customWidth="1"/>
    <col min="47" max="47" width="5.7109375" style="27" customWidth="1"/>
    <col min="48" max="48" width="5.7109375" style="331" customWidth="1"/>
    <col min="49" max="49" width="5.7109375" style="25" customWidth="1"/>
    <col min="50" max="51" width="5.7109375" style="26" customWidth="1"/>
    <col min="52" max="52" width="5.7109375" style="25" customWidth="1"/>
    <col min="53" max="54" width="5.7109375" style="26" customWidth="1"/>
    <col min="55" max="55" width="5.7109375" style="25" customWidth="1"/>
    <col min="56" max="57" width="5.7109375" style="26" customWidth="1"/>
    <col min="58" max="58" width="5.7109375" style="25" customWidth="1"/>
    <col min="59" max="60" width="5.7109375" style="26" customWidth="1"/>
    <col min="61" max="61" width="5.7109375" style="25" customWidth="1"/>
    <col min="62" max="63" width="5.7109375" style="26" customWidth="1"/>
    <col min="64" max="64" width="5.7109375" style="25" customWidth="1"/>
    <col min="65" max="66" width="5.7109375" style="26" customWidth="1"/>
    <col min="67" max="67" width="5.7109375" style="25" customWidth="1"/>
    <col min="68" max="69" width="5.7109375" style="26" customWidth="1"/>
    <col min="70" max="70" width="5.7109375" style="25" customWidth="1"/>
    <col min="71" max="72" width="5.7109375" style="26" customWidth="1"/>
    <col min="73" max="73" width="5.7109375" style="25" customWidth="1"/>
    <col min="74" max="74" width="5.7109375" style="26" customWidth="1"/>
    <col min="75" max="75" width="5.7109375" style="27" customWidth="1"/>
    <col min="76" max="76" width="5.7109375" style="4" customWidth="1"/>
    <col min="77" max="16384" width="11.5703125" style="4"/>
  </cols>
  <sheetData>
    <row r="1" spans="1:75" s="15" customFormat="1" ht="25.15" customHeight="1" x14ac:dyDescent="0.25">
      <c r="C1" s="45" t="s">
        <v>210</v>
      </c>
      <c r="D1" s="209"/>
      <c r="E1" s="209"/>
      <c r="F1" s="216"/>
      <c r="G1" s="256"/>
      <c r="H1" s="59" t="s">
        <v>376</v>
      </c>
      <c r="I1" s="54" t="s">
        <v>374</v>
      </c>
      <c r="J1" s="58" t="s">
        <v>370</v>
      </c>
      <c r="K1" s="59" t="s">
        <v>377</v>
      </c>
      <c r="L1" s="54" t="s">
        <v>375</v>
      </c>
      <c r="M1" s="58" t="s">
        <v>371</v>
      </c>
      <c r="N1" s="59" t="s">
        <v>378</v>
      </c>
      <c r="O1" s="54" t="s">
        <v>373</v>
      </c>
      <c r="P1" s="58" t="s">
        <v>372</v>
      </c>
      <c r="Q1" s="59" t="s">
        <v>381</v>
      </c>
      <c r="R1" s="54" t="s">
        <v>379</v>
      </c>
      <c r="S1" s="58" t="s">
        <v>380</v>
      </c>
      <c r="T1" s="255"/>
      <c r="U1" s="40" t="s">
        <v>133</v>
      </c>
      <c r="V1" s="41" t="s">
        <v>134</v>
      </c>
      <c r="W1" s="42" t="s">
        <v>135</v>
      </c>
      <c r="X1" s="40" t="s">
        <v>136</v>
      </c>
      <c r="Y1" s="41" t="s">
        <v>137</v>
      </c>
      <c r="Z1" s="42" t="s">
        <v>138</v>
      </c>
      <c r="AA1" s="40" t="s">
        <v>139</v>
      </c>
      <c r="AB1" s="41" t="s">
        <v>140</v>
      </c>
      <c r="AC1" s="42" t="s">
        <v>141</v>
      </c>
      <c r="AD1" s="40" t="s">
        <v>142</v>
      </c>
      <c r="AE1" s="41" t="s">
        <v>143</v>
      </c>
      <c r="AF1" s="42" t="s">
        <v>144</v>
      </c>
      <c r="AG1" s="40" t="s">
        <v>145</v>
      </c>
      <c r="AH1" s="41" t="s">
        <v>146</v>
      </c>
      <c r="AI1" s="42" t="s">
        <v>147</v>
      </c>
      <c r="AJ1" s="40" t="s">
        <v>148</v>
      </c>
      <c r="AK1" s="41" t="s">
        <v>149</v>
      </c>
      <c r="AL1" s="42" t="s">
        <v>150</v>
      </c>
      <c r="AM1" s="40" t="s">
        <v>151</v>
      </c>
      <c r="AN1" s="41" t="s">
        <v>152</v>
      </c>
      <c r="AO1" s="42" t="s">
        <v>153</v>
      </c>
      <c r="AP1" s="40" t="s">
        <v>154</v>
      </c>
      <c r="AQ1" s="41" t="s">
        <v>155</v>
      </c>
      <c r="AR1" s="42" t="s">
        <v>156</v>
      </c>
      <c r="AS1" s="40" t="s">
        <v>157</v>
      </c>
      <c r="AT1" s="41" t="s">
        <v>159</v>
      </c>
      <c r="AU1" s="43" t="s">
        <v>158</v>
      </c>
      <c r="AV1" s="44"/>
      <c r="AW1" s="40" t="s">
        <v>170</v>
      </c>
      <c r="AX1" s="41" t="s">
        <v>171</v>
      </c>
      <c r="AY1" s="42" t="s">
        <v>172</v>
      </c>
      <c r="AZ1" s="40" t="s">
        <v>173</v>
      </c>
      <c r="BA1" s="41" t="s">
        <v>174</v>
      </c>
      <c r="BB1" s="42" t="s">
        <v>175</v>
      </c>
      <c r="BC1" s="40" t="s">
        <v>176</v>
      </c>
      <c r="BD1" s="41" t="s">
        <v>177</v>
      </c>
      <c r="BE1" s="42" t="s">
        <v>178</v>
      </c>
      <c r="BF1" s="40" t="s">
        <v>179</v>
      </c>
      <c r="BG1" s="41" t="s">
        <v>180</v>
      </c>
      <c r="BH1" s="42" t="s">
        <v>181</v>
      </c>
      <c r="BI1" s="40" t="s">
        <v>182</v>
      </c>
      <c r="BJ1" s="41" t="s">
        <v>183</v>
      </c>
      <c r="BK1" s="42" t="s">
        <v>184</v>
      </c>
      <c r="BL1" s="40" t="s">
        <v>185</v>
      </c>
      <c r="BM1" s="41" t="s">
        <v>186</v>
      </c>
      <c r="BN1" s="42" t="s">
        <v>187</v>
      </c>
      <c r="BO1" s="40" t="s">
        <v>188</v>
      </c>
      <c r="BP1" s="41" t="s">
        <v>189</v>
      </c>
      <c r="BQ1" s="42" t="s">
        <v>190</v>
      </c>
      <c r="BR1" s="40" t="s">
        <v>191</v>
      </c>
      <c r="BS1" s="41" t="s">
        <v>192</v>
      </c>
      <c r="BT1" s="42" t="s">
        <v>193</v>
      </c>
      <c r="BU1" s="40" t="s">
        <v>194</v>
      </c>
      <c r="BV1" s="41" t="s">
        <v>195</v>
      </c>
      <c r="BW1" s="43" t="s">
        <v>196</v>
      </c>
    </row>
    <row r="2" spans="1:75" ht="25.15" customHeight="1" thickBot="1" x14ac:dyDescent="0.3">
      <c r="C2" s="7">
        <f>SUM(U2:BW2)</f>
        <v>0</v>
      </c>
      <c r="H2" s="211">
        <f>I2+J2</f>
        <v>0</v>
      </c>
      <c r="I2" s="212">
        <f>U2+X2+AA2+AD2+AG2+AJ2+AM2+AP2+AS2</f>
        <v>0</v>
      </c>
      <c r="J2" s="212">
        <f>AW2+AZ2+BC2+BF2+BI2+BL2+BO2+BR2+BU2</f>
        <v>0</v>
      </c>
      <c r="K2" s="211">
        <f>L2+M2</f>
        <v>0</v>
      </c>
      <c r="L2" s="212">
        <f>V2+Y2+AB2+AE2+AH2+AK2+AN2+AQ2+AT2</f>
        <v>0</v>
      </c>
      <c r="M2" s="212">
        <f>AX2+BA2+BD2+BG2+BJ2+BM2+BP2+BS2+BV2</f>
        <v>0</v>
      </c>
      <c r="N2" s="211">
        <f>O2+P2</f>
        <v>0</v>
      </c>
      <c r="O2" s="212">
        <f>W2+Z2+AC2+AF2+AI2+AL2+AO2+AR2+AU2</f>
        <v>0</v>
      </c>
      <c r="P2" s="212">
        <f>AY2+BB2+BE2+BH2+BK2+BN2+BQ2+BT2+BW2</f>
        <v>0</v>
      </c>
      <c r="Q2" s="211">
        <f>H2+K2+N2</f>
        <v>0</v>
      </c>
      <c r="R2" s="211">
        <f t="shared" ref="R2:S2" si="0">I2+L2+O2</f>
        <v>0</v>
      </c>
      <c r="S2" s="211">
        <f t="shared" si="0"/>
        <v>0</v>
      </c>
      <c r="T2" s="211"/>
      <c r="U2" s="40">
        <f t="shared" ref="U2:AU2" si="1">SUM(U8:U102)</f>
        <v>0</v>
      </c>
      <c r="V2" s="41">
        <f t="shared" si="1"/>
        <v>0</v>
      </c>
      <c r="W2" s="42">
        <f t="shared" si="1"/>
        <v>0</v>
      </c>
      <c r="X2" s="40">
        <f t="shared" si="1"/>
        <v>0</v>
      </c>
      <c r="Y2" s="41">
        <f t="shared" si="1"/>
        <v>0</v>
      </c>
      <c r="Z2" s="42">
        <f t="shared" si="1"/>
        <v>0</v>
      </c>
      <c r="AA2" s="40">
        <f t="shared" si="1"/>
        <v>0</v>
      </c>
      <c r="AB2" s="41">
        <f t="shared" si="1"/>
        <v>0</v>
      </c>
      <c r="AC2" s="42">
        <f t="shared" si="1"/>
        <v>0</v>
      </c>
      <c r="AD2" s="40">
        <f t="shared" si="1"/>
        <v>0</v>
      </c>
      <c r="AE2" s="41">
        <f t="shared" si="1"/>
        <v>0</v>
      </c>
      <c r="AF2" s="42">
        <f t="shared" si="1"/>
        <v>0</v>
      </c>
      <c r="AG2" s="40">
        <f t="shared" si="1"/>
        <v>0</v>
      </c>
      <c r="AH2" s="41">
        <f t="shared" si="1"/>
        <v>0</v>
      </c>
      <c r="AI2" s="42">
        <f t="shared" si="1"/>
        <v>0</v>
      </c>
      <c r="AJ2" s="40">
        <f t="shared" si="1"/>
        <v>0</v>
      </c>
      <c r="AK2" s="41">
        <f t="shared" si="1"/>
        <v>0</v>
      </c>
      <c r="AL2" s="42">
        <f t="shared" si="1"/>
        <v>0</v>
      </c>
      <c r="AM2" s="40">
        <f t="shared" si="1"/>
        <v>0</v>
      </c>
      <c r="AN2" s="41">
        <f t="shared" si="1"/>
        <v>0</v>
      </c>
      <c r="AO2" s="42">
        <f t="shared" si="1"/>
        <v>0</v>
      </c>
      <c r="AP2" s="40">
        <f t="shared" si="1"/>
        <v>0</v>
      </c>
      <c r="AQ2" s="41">
        <f t="shared" si="1"/>
        <v>0</v>
      </c>
      <c r="AR2" s="42">
        <f t="shared" si="1"/>
        <v>0</v>
      </c>
      <c r="AS2" s="40">
        <f t="shared" si="1"/>
        <v>0</v>
      </c>
      <c r="AT2" s="41">
        <f t="shared" si="1"/>
        <v>0</v>
      </c>
      <c r="AU2" s="43">
        <f t="shared" si="1"/>
        <v>0</v>
      </c>
      <c r="AV2" s="44"/>
      <c r="AW2" s="40">
        <f t="shared" ref="AW2:BW2" si="2">SUM(AW8:AW102)</f>
        <v>0</v>
      </c>
      <c r="AX2" s="41">
        <f t="shared" si="2"/>
        <v>0</v>
      </c>
      <c r="AY2" s="42">
        <f t="shared" si="2"/>
        <v>0</v>
      </c>
      <c r="AZ2" s="40">
        <f t="shared" si="2"/>
        <v>0</v>
      </c>
      <c r="BA2" s="41">
        <f t="shared" si="2"/>
        <v>0</v>
      </c>
      <c r="BB2" s="42">
        <f t="shared" si="2"/>
        <v>0</v>
      </c>
      <c r="BC2" s="40">
        <f t="shared" si="2"/>
        <v>0</v>
      </c>
      <c r="BD2" s="41">
        <f t="shared" si="2"/>
        <v>0</v>
      </c>
      <c r="BE2" s="42">
        <f t="shared" si="2"/>
        <v>0</v>
      </c>
      <c r="BF2" s="40">
        <f t="shared" si="2"/>
        <v>0</v>
      </c>
      <c r="BG2" s="41">
        <f t="shared" si="2"/>
        <v>0</v>
      </c>
      <c r="BH2" s="42">
        <f t="shared" si="2"/>
        <v>0</v>
      </c>
      <c r="BI2" s="40">
        <f t="shared" si="2"/>
        <v>0</v>
      </c>
      <c r="BJ2" s="41">
        <f t="shared" si="2"/>
        <v>0</v>
      </c>
      <c r="BK2" s="42">
        <f t="shared" si="2"/>
        <v>0</v>
      </c>
      <c r="BL2" s="40">
        <f t="shared" si="2"/>
        <v>0</v>
      </c>
      <c r="BM2" s="41">
        <f t="shared" si="2"/>
        <v>0</v>
      </c>
      <c r="BN2" s="42">
        <f t="shared" si="2"/>
        <v>0</v>
      </c>
      <c r="BO2" s="40">
        <f t="shared" si="2"/>
        <v>0</v>
      </c>
      <c r="BP2" s="41">
        <f t="shared" si="2"/>
        <v>0</v>
      </c>
      <c r="BQ2" s="42">
        <f t="shared" si="2"/>
        <v>0</v>
      </c>
      <c r="BR2" s="40">
        <f t="shared" si="2"/>
        <v>0</v>
      </c>
      <c r="BS2" s="41">
        <f t="shared" si="2"/>
        <v>0</v>
      </c>
      <c r="BT2" s="42">
        <f t="shared" si="2"/>
        <v>0</v>
      </c>
      <c r="BU2" s="40">
        <f t="shared" si="2"/>
        <v>0</v>
      </c>
      <c r="BV2" s="41">
        <f t="shared" si="2"/>
        <v>0</v>
      </c>
      <c r="BW2" s="43">
        <f t="shared" si="2"/>
        <v>0</v>
      </c>
    </row>
    <row r="3" spans="1:75" ht="25.15" customHeight="1" x14ac:dyDescent="0.25">
      <c r="U3" s="569" t="s">
        <v>111</v>
      </c>
      <c r="V3" s="570"/>
      <c r="W3" s="570"/>
      <c r="X3" s="570"/>
      <c r="Y3" s="570"/>
      <c r="Z3" s="570"/>
      <c r="AA3" s="570"/>
      <c r="AB3" s="570"/>
      <c r="AC3" s="570"/>
      <c r="AD3" s="570"/>
      <c r="AE3" s="570"/>
      <c r="AF3" s="570"/>
      <c r="AG3" s="570"/>
      <c r="AH3" s="570"/>
      <c r="AI3" s="570"/>
      <c r="AJ3" s="570"/>
      <c r="AK3" s="570"/>
      <c r="AL3" s="570"/>
      <c r="AM3" s="570"/>
      <c r="AN3" s="570"/>
      <c r="AO3" s="570"/>
      <c r="AP3" s="570"/>
      <c r="AQ3" s="570"/>
      <c r="AR3" s="570"/>
      <c r="AS3" s="570"/>
      <c r="AT3" s="570"/>
      <c r="AU3" s="571"/>
      <c r="AW3" s="557" t="s">
        <v>160</v>
      </c>
      <c r="AX3" s="558"/>
      <c r="AY3" s="558"/>
      <c r="AZ3" s="558"/>
      <c r="BA3" s="558"/>
      <c r="BB3" s="558"/>
      <c r="BC3" s="558"/>
      <c r="BD3" s="558"/>
      <c r="BE3" s="558"/>
      <c r="BF3" s="558"/>
      <c r="BG3" s="558"/>
      <c r="BH3" s="558"/>
      <c r="BI3" s="558"/>
      <c r="BJ3" s="558"/>
      <c r="BK3" s="558"/>
      <c r="BL3" s="558"/>
      <c r="BM3" s="558"/>
      <c r="BN3" s="558"/>
      <c r="BO3" s="558"/>
      <c r="BP3" s="558"/>
      <c r="BQ3" s="558"/>
      <c r="BR3" s="558"/>
      <c r="BS3" s="558"/>
      <c r="BT3" s="558"/>
      <c r="BU3" s="558"/>
      <c r="BV3" s="558"/>
      <c r="BW3" s="559"/>
    </row>
    <row r="4" spans="1:75" ht="110.45" customHeight="1" thickBot="1" x14ac:dyDescent="0.3">
      <c r="C4" s="7" t="str">
        <f>IF(ISERROR(INDEX(Parameter!$O$3:$O$90,MATCH(SELEKTION!$D$16,Parameter!$O$3:$O$90,0))),"XXX",UPPER(SELEKTION!D16))</f>
        <v>XXX</v>
      </c>
      <c r="U4" s="575" t="s">
        <v>112</v>
      </c>
      <c r="V4" s="576"/>
      <c r="W4" s="577"/>
      <c r="X4" s="572" t="s">
        <v>113</v>
      </c>
      <c r="Y4" s="573"/>
      <c r="Z4" s="574"/>
      <c r="AA4" s="572" t="s">
        <v>114</v>
      </c>
      <c r="AB4" s="573"/>
      <c r="AC4" s="574"/>
      <c r="AD4" s="572" t="s">
        <v>115</v>
      </c>
      <c r="AE4" s="573"/>
      <c r="AF4" s="574"/>
      <c r="AG4" s="572" t="s">
        <v>116</v>
      </c>
      <c r="AH4" s="573"/>
      <c r="AI4" s="574"/>
      <c r="AJ4" s="572" t="s">
        <v>117</v>
      </c>
      <c r="AK4" s="573"/>
      <c r="AL4" s="574"/>
      <c r="AM4" s="572" t="s">
        <v>118</v>
      </c>
      <c r="AN4" s="573"/>
      <c r="AO4" s="574"/>
      <c r="AP4" s="572" t="s">
        <v>119</v>
      </c>
      <c r="AQ4" s="573"/>
      <c r="AR4" s="574"/>
      <c r="AS4" s="572" t="s">
        <v>120</v>
      </c>
      <c r="AT4" s="573"/>
      <c r="AU4" s="574"/>
      <c r="AW4" s="563" t="s">
        <v>112</v>
      </c>
      <c r="AX4" s="564"/>
      <c r="AY4" s="565"/>
      <c r="AZ4" s="563" t="s">
        <v>113</v>
      </c>
      <c r="BA4" s="564"/>
      <c r="BB4" s="565"/>
      <c r="BC4" s="563" t="s">
        <v>114</v>
      </c>
      <c r="BD4" s="564"/>
      <c r="BE4" s="565"/>
      <c r="BF4" s="563" t="s">
        <v>115</v>
      </c>
      <c r="BG4" s="564"/>
      <c r="BH4" s="565"/>
      <c r="BI4" s="563" t="s">
        <v>116</v>
      </c>
      <c r="BJ4" s="564"/>
      <c r="BK4" s="565"/>
      <c r="BL4" s="563" t="s">
        <v>117</v>
      </c>
      <c r="BM4" s="564"/>
      <c r="BN4" s="565"/>
      <c r="BO4" s="563" t="s">
        <v>118</v>
      </c>
      <c r="BP4" s="564"/>
      <c r="BQ4" s="565"/>
      <c r="BR4" s="563" t="s">
        <v>119</v>
      </c>
      <c r="BS4" s="564"/>
      <c r="BT4" s="565"/>
      <c r="BU4" s="563" t="s">
        <v>120</v>
      </c>
      <c r="BV4" s="564"/>
      <c r="BW4" s="565"/>
    </row>
    <row r="5" spans="1:75" s="12" customFormat="1" ht="25.15" customHeight="1" x14ac:dyDescent="0.25">
      <c r="C5" s="11"/>
      <c r="D5" s="210"/>
      <c r="E5" s="210"/>
      <c r="F5" s="216"/>
      <c r="G5" s="256"/>
      <c r="H5" s="207"/>
      <c r="I5" s="210"/>
      <c r="J5" s="210"/>
      <c r="K5" s="207"/>
      <c r="L5" s="210"/>
      <c r="M5" s="210"/>
      <c r="N5" s="207"/>
      <c r="O5" s="210"/>
      <c r="P5" s="210"/>
      <c r="Q5" s="207"/>
      <c r="R5" s="210"/>
      <c r="S5" s="210"/>
      <c r="T5" s="210"/>
      <c r="U5" s="566" t="s">
        <v>121</v>
      </c>
      <c r="V5" s="567"/>
      <c r="W5" s="568"/>
      <c r="X5" s="560" t="s">
        <v>122</v>
      </c>
      <c r="Y5" s="561"/>
      <c r="Z5" s="562"/>
      <c r="AA5" s="560" t="s">
        <v>123</v>
      </c>
      <c r="AB5" s="561"/>
      <c r="AC5" s="562"/>
      <c r="AD5" s="560" t="s">
        <v>125</v>
      </c>
      <c r="AE5" s="561"/>
      <c r="AF5" s="562"/>
      <c r="AG5" s="560" t="s">
        <v>124</v>
      </c>
      <c r="AH5" s="561"/>
      <c r="AI5" s="562"/>
      <c r="AJ5" s="560" t="s">
        <v>126</v>
      </c>
      <c r="AK5" s="561"/>
      <c r="AL5" s="562"/>
      <c r="AM5" s="560" t="s">
        <v>127</v>
      </c>
      <c r="AN5" s="561"/>
      <c r="AO5" s="562"/>
      <c r="AP5" s="560" t="s">
        <v>128</v>
      </c>
      <c r="AQ5" s="561"/>
      <c r="AR5" s="562"/>
      <c r="AS5" s="560" t="s">
        <v>129</v>
      </c>
      <c r="AT5" s="561"/>
      <c r="AU5" s="562"/>
      <c r="AV5" s="11"/>
      <c r="AW5" s="560" t="s">
        <v>161</v>
      </c>
      <c r="AX5" s="561"/>
      <c r="AY5" s="562"/>
      <c r="AZ5" s="560" t="s">
        <v>162</v>
      </c>
      <c r="BA5" s="561"/>
      <c r="BB5" s="562"/>
      <c r="BC5" s="560" t="s">
        <v>163</v>
      </c>
      <c r="BD5" s="561"/>
      <c r="BE5" s="562"/>
      <c r="BF5" s="560" t="s">
        <v>164</v>
      </c>
      <c r="BG5" s="561"/>
      <c r="BH5" s="562"/>
      <c r="BI5" s="560" t="s">
        <v>165</v>
      </c>
      <c r="BJ5" s="561"/>
      <c r="BK5" s="562"/>
      <c r="BL5" s="560" t="s">
        <v>166</v>
      </c>
      <c r="BM5" s="561"/>
      <c r="BN5" s="562"/>
      <c r="BO5" s="560" t="s">
        <v>167</v>
      </c>
      <c r="BP5" s="561"/>
      <c r="BQ5" s="562"/>
      <c r="BR5" s="560" t="s">
        <v>168</v>
      </c>
      <c r="BS5" s="561"/>
      <c r="BT5" s="562"/>
      <c r="BU5" s="560" t="s">
        <v>169</v>
      </c>
      <c r="BV5" s="561"/>
      <c r="BW5" s="562"/>
    </row>
    <row r="6" spans="1:75" ht="25.15" customHeight="1" x14ac:dyDescent="0.25"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1"/>
      <c r="T6" s="211"/>
      <c r="U6" s="18" t="s">
        <v>130</v>
      </c>
      <c r="V6" s="13" t="s">
        <v>131</v>
      </c>
      <c r="W6" s="28" t="s">
        <v>132</v>
      </c>
      <c r="X6" s="18" t="s">
        <v>130</v>
      </c>
      <c r="Y6" s="13" t="s">
        <v>131</v>
      </c>
      <c r="Z6" s="28" t="s">
        <v>132</v>
      </c>
      <c r="AA6" s="18" t="s">
        <v>130</v>
      </c>
      <c r="AB6" s="13" t="s">
        <v>131</v>
      </c>
      <c r="AC6" s="28" t="s">
        <v>132</v>
      </c>
      <c r="AD6" s="18" t="s">
        <v>130</v>
      </c>
      <c r="AE6" s="13" t="s">
        <v>131</v>
      </c>
      <c r="AF6" s="28" t="s">
        <v>132</v>
      </c>
      <c r="AG6" s="18" t="s">
        <v>130</v>
      </c>
      <c r="AH6" s="13" t="s">
        <v>131</v>
      </c>
      <c r="AI6" s="28" t="s">
        <v>132</v>
      </c>
      <c r="AJ6" s="18" t="s">
        <v>130</v>
      </c>
      <c r="AK6" s="13" t="s">
        <v>131</v>
      </c>
      <c r="AL6" s="28" t="s">
        <v>132</v>
      </c>
      <c r="AM6" s="18" t="s">
        <v>130</v>
      </c>
      <c r="AN6" s="13" t="s">
        <v>131</v>
      </c>
      <c r="AO6" s="28" t="s">
        <v>132</v>
      </c>
      <c r="AP6" s="18" t="s">
        <v>130</v>
      </c>
      <c r="AQ6" s="13" t="s">
        <v>131</v>
      </c>
      <c r="AR6" s="28" t="s">
        <v>132</v>
      </c>
      <c r="AS6" s="18" t="s">
        <v>130</v>
      </c>
      <c r="AT6" s="13" t="s">
        <v>131</v>
      </c>
      <c r="AU6" s="19" t="s">
        <v>132</v>
      </c>
      <c r="AW6" s="18" t="s">
        <v>130</v>
      </c>
      <c r="AX6" s="13" t="s">
        <v>131</v>
      </c>
      <c r="AY6" s="28" t="s">
        <v>132</v>
      </c>
      <c r="AZ6" s="18" t="s">
        <v>130</v>
      </c>
      <c r="BA6" s="13" t="s">
        <v>131</v>
      </c>
      <c r="BB6" s="28" t="s">
        <v>132</v>
      </c>
      <c r="BC6" s="18" t="s">
        <v>130</v>
      </c>
      <c r="BD6" s="13" t="s">
        <v>131</v>
      </c>
      <c r="BE6" s="28" t="s">
        <v>132</v>
      </c>
      <c r="BF6" s="18" t="s">
        <v>130</v>
      </c>
      <c r="BG6" s="13" t="s">
        <v>131</v>
      </c>
      <c r="BH6" s="28" t="s">
        <v>132</v>
      </c>
      <c r="BI6" s="18" t="s">
        <v>130</v>
      </c>
      <c r="BJ6" s="13" t="s">
        <v>131</v>
      </c>
      <c r="BK6" s="28" t="s">
        <v>132</v>
      </c>
      <c r="BL6" s="18" t="s">
        <v>130</v>
      </c>
      <c r="BM6" s="13" t="s">
        <v>131</v>
      </c>
      <c r="BN6" s="28" t="s">
        <v>132</v>
      </c>
      <c r="BO6" s="18" t="s">
        <v>130</v>
      </c>
      <c r="BP6" s="13" t="s">
        <v>131</v>
      </c>
      <c r="BQ6" s="28" t="s">
        <v>132</v>
      </c>
      <c r="BR6" s="18" t="s">
        <v>130</v>
      </c>
      <c r="BS6" s="13" t="s">
        <v>131</v>
      </c>
      <c r="BT6" s="28" t="s">
        <v>132</v>
      </c>
      <c r="BU6" s="18" t="s">
        <v>130</v>
      </c>
      <c r="BV6" s="13" t="s">
        <v>131</v>
      </c>
      <c r="BW6" s="19" t="s">
        <v>132</v>
      </c>
    </row>
    <row r="7" spans="1:75" s="15" customFormat="1" ht="25.15" hidden="1" customHeight="1" x14ac:dyDescent="0.25">
      <c r="C7" s="14"/>
      <c r="D7" s="209"/>
      <c r="E7" s="209"/>
      <c r="F7" s="216"/>
      <c r="G7" s="256"/>
      <c r="H7" s="14"/>
      <c r="I7" s="209"/>
      <c r="J7" s="209"/>
      <c r="K7" s="14"/>
      <c r="L7" s="209"/>
      <c r="M7" s="209"/>
      <c r="N7" s="14"/>
      <c r="O7" s="209"/>
      <c r="P7" s="209"/>
      <c r="Q7" s="14"/>
      <c r="R7" s="209"/>
      <c r="S7" s="209"/>
      <c r="T7" s="209"/>
      <c r="U7" s="20" t="s">
        <v>133</v>
      </c>
      <c r="V7" s="16" t="s">
        <v>134</v>
      </c>
      <c r="W7" s="29" t="s">
        <v>135</v>
      </c>
      <c r="X7" s="20" t="s">
        <v>136</v>
      </c>
      <c r="Y7" s="16" t="s">
        <v>137</v>
      </c>
      <c r="Z7" s="29" t="s">
        <v>138</v>
      </c>
      <c r="AA7" s="20" t="s">
        <v>139</v>
      </c>
      <c r="AB7" s="16" t="s">
        <v>140</v>
      </c>
      <c r="AC7" s="29" t="s">
        <v>141</v>
      </c>
      <c r="AD7" s="20" t="s">
        <v>142</v>
      </c>
      <c r="AE7" s="16" t="s">
        <v>143</v>
      </c>
      <c r="AF7" s="29" t="s">
        <v>144</v>
      </c>
      <c r="AG7" s="20" t="s">
        <v>145</v>
      </c>
      <c r="AH7" s="16" t="s">
        <v>146</v>
      </c>
      <c r="AI7" s="29" t="s">
        <v>147</v>
      </c>
      <c r="AJ7" s="20" t="s">
        <v>148</v>
      </c>
      <c r="AK7" s="16" t="s">
        <v>149</v>
      </c>
      <c r="AL7" s="29" t="s">
        <v>150</v>
      </c>
      <c r="AM7" s="20" t="s">
        <v>151</v>
      </c>
      <c r="AN7" s="16" t="s">
        <v>152</v>
      </c>
      <c r="AO7" s="29" t="s">
        <v>153</v>
      </c>
      <c r="AP7" s="20" t="s">
        <v>154</v>
      </c>
      <c r="AQ7" s="16" t="s">
        <v>155</v>
      </c>
      <c r="AR7" s="29" t="s">
        <v>156</v>
      </c>
      <c r="AS7" s="20" t="s">
        <v>157</v>
      </c>
      <c r="AT7" s="16" t="s">
        <v>159</v>
      </c>
      <c r="AU7" s="21" t="s">
        <v>158</v>
      </c>
      <c r="AV7" s="17"/>
      <c r="AW7" s="20" t="s">
        <v>170</v>
      </c>
      <c r="AX7" s="16" t="s">
        <v>171</v>
      </c>
      <c r="AY7" s="29" t="s">
        <v>172</v>
      </c>
      <c r="AZ7" s="20" t="s">
        <v>173</v>
      </c>
      <c r="BA7" s="16" t="s">
        <v>174</v>
      </c>
      <c r="BB7" s="29" t="s">
        <v>175</v>
      </c>
      <c r="BC7" s="20" t="s">
        <v>176</v>
      </c>
      <c r="BD7" s="16" t="s">
        <v>177</v>
      </c>
      <c r="BE7" s="29" t="s">
        <v>178</v>
      </c>
      <c r="BF7" s="20" t="s">
        <v>179</v>
      </c>
      <c r="BG7" s="16" t="s">
        <v>180</v>
      </c>
      <c r="BH7" s="29" t="s">
        <v>181</v>
      </c>
      <c r="BI7" s="20" t="s">
        <v>182</v>
      </c>
      <c r="BJ7" s="16" t="s">
        <v>183</v>
      </c>
      <c r="BK7" s="29" t="s">
        <v>184</v>
      </c>
      <c r="BL7" s="20" t="s">
        <v>185</v>
      </c>
      <c r="BM7" s="16" t="s">
        <v>186</v>
      </c>
      <c r="BN7" s="29" t="s">
        <v>187</v>
      </c>
      <c r="BO7" s="20" t="s">
        <v>188</v>
      </c>
      <c r="BP7" s="16" t="s">
        <v>189</v>
      </c>
      <c r="BQ7" s="29" t="s">
        <v>190</v>
      </c>
      <c r="BR7" s="20" t="s">
        <v>191</v>
      </c>
      <c r="BS7" s="16" t="s">
        <v>192</v>
      </c>
      <c r="BT7" s="29" t="s">
        <v>193</v>
      </c>
      <c r="BU7" s="20" t="s">
        <v>194</v>
      </c>
      <c r="BV7" s="16" t="s">
        <v>195</v>
      </c>
      <c r="BW7" s="21" t="s">
        <v>196</v>
      </c>
    </row>
    <row r="8" spans="1:75" ht="25.15" customHeight="1" x14ac:dyDescent="0.25">
      <c r="A8" s="219" t="str">
        <f>C8&amp;"."&amp;B8</f>
        <v>1964.1</v>
      </c>
      <c r="B8" s="220">
        <f>COUNTIF($C$2:C8,C8)</f>
        <v>1</v>
      </c>
      <c r="C8" s="3">
        <f>'enter-data'!C8</f>
        <v>1964</v>
      </c>
      <c r="D8" s="208">
        <f>IF(AND(E8&gt;0,Q8&gt;0),1,0)</f>
        <v>0</v>
      </c>
      <c r="E8" s="257">
        <v>1964</v>
      </c>
      <c r="F8" s="258" t="str">
        <f>IF(E8&gt;0,VLOOKUP($E8,Parameter!$F:$J,3,FALSE)," ")</f>
        <v>FRA</v>
      </c>
      <c r="G8" s="259" t="str">
        <f>IF(E8&gt;0,VLOOKUP($E8,Parameter!$F:$J,4,FALSE)," ")</f>
        <v>France</v>
      </c>
      <c r="H8" s="260">
        <f>IF(C4&lt;&gt;" ",I8+J8," ")</f>
        <v>0</v>
      </c>
      <c r="I8" s="260">
        <f t="shared" ref="I8:I17" si="3">U8+X8+AA8+AD8+AG8+AJ8+AM8+AP8+AS8</f>
        <v>0</v>
      </c>
      <c r="J8" s="260">
        <f t="shared" ref="J8:J17" si="4">AW8+AZ8+BC8+BF8+BI8+BL8+BO8+BR8+BU8</f>
        <v>0</v>
      </c>
      <c r="K8" s="260">
        <f t="shared" ref="K8:K17" si="5">L8+M8</f>
        <v>0</v>
      </c>
      <c r="L8" s="260">
        <f t="shared" ref="L8:L17" si="6">V8+Y8+AB8+AE8+AH8+AK8+AN8+AQ8+AT8</f>
        <v>0</v>
      </c>
      <c r="M8" s="260">
        <f t="shared" ref="M8:M17" si="7">AX8+BA8+BD8+BG8+BJ8+BM8+BP8+BS8+BV8</f>
        <v>0</v>
      </c>
      <c r="N8" s="260">
        <f t="shared" ref="N8:N17" si="8">O8+P8</f>
        <v>0</v>
      </c>
      <c r="O8" s="260">
        <f t="shared" ref="O8:O17" si="9">W8+Z8+AC8+AF8+AI8+AL8+AO8+AR8+AU8</f>
        <v>0</v>
      </c>
      <c r="P8" s="260">
        <f t="shared" ref="P8:P17" si="10">AY8+BB8+BE8+BH8+BK8+BN8+BQ8+BT8+BW8</f>
        <v>0</v>
      </c>
      <c r="Q8" s="260">
        <f>H8+K8+N8</f>
        <v>0</v>
      </c>
      <c r="R8" s="260">
        <f t="shared" ref="R8" si="11">I8+L8+O8</f>
        <v>0</v>
      </c>
      <c r="S8" s="260">
        <f t="shared" ref="S8" si="12">J8+M8+P8</f>
        <v>0</v>
      </c>
      <c r="T8" s="214"/>
      <c r="U8" s="22">
        <f>IF('enter-data'!G8='calc.nat.'!$C$4,1,0)</f>
        <v>0</v>
      </c>
      <c r="V8" s="22">
        <f>IF('enter-data'!H8='calc.nat.'!$C$4,1,0)</f>
        <v>0</v>
      </c>
      <c r="W8" s="22">
        <f>IF('enter-data'!I8='calc.nat.'!$C$4,1,0)</f>
        <v>0</v>
      </c>
      <c r="X8" s="22">
        <f>IF('enter-data'!J8='calc.nat.'!$C$4,1,0)</f>
        <v>0</v>
      </c>
      <c r="Y8" s="22">
        <f>IF('enter-data'!K8='calc.nat.'!$C$4,1,0)</f>
        <v>0</v>
      </c>
      <c r="Z8" s="22">
        <f>IF('enter-data'!L8='calc.nat.'!$C$4,1,0)</f>
        <v>0</v>
      </c>
      <c r="AA8" s="22">
        <f>IF('enter-data'!M8='calc.nat.'!$C$4,1,0)</f>
        <v>0</v>
      </c>
      <c r="AB8" s="22">
        <f>IF('enter-data'!N8='calc.nat.'!$C$4,1,0)</f>
        <v>0</v>
      </c>
      <c r="AC8" s="22">
        <f>IF('enter-data'!O8='calc.nat.'!$C$4,1,0)</f>
        <v>0</v>
      </c>
      <c r="AD8" s="22">
        <f>IF('enter-data'!P8='calc.nat.'!$C$4,1,0)</f>
        <v>0</v>
      </c>
      <c r="AE8" s="22">
        <f>IF('enter-data'!Q8='calc.nat.'!$C$4,1,0)</f>
        <v>0</v>
      </c>
      <c r="AF8" s="22">
        <f>IF('enter-data'!R8='calc.nat.'!$C$4,1,0)</f>
        <v>0</v>
      </c>
      <c r="AG8" s="22">
        <f>IF('enter-data'!S8='calc.nat.'!$C$4,1,0)</f>
        <v>0</v>
      </c>
      <c r="AH8" s="22">
        <f>IF('enter-data'!T8='calc.nat.'!$C$4,1,0)</f>
        <v>0</v>
      </c>
      <c r="AI8" s="22">
        <f>IF('enter-data'!U8='calc.nat.'!$C$4,1,0)</f>
        <v>0</v>
      </c>
      <c r="AJ8" s="22">
        <f>IF('enter-data'!V8='calc.nat.'!$C$4,1,0)</f>
        <v>0</v>
      </c>
      <c r="AK8" s="22">
        <f>IF('enter-data'!W8='calc.nat.'!$C$4,1,0)</f>
        <v>0</v>
      </c>
      <c r="AL8" s="22">
        <f>IF('enter-data'!X8='calc.nat.'!$C$4,1,0)</f>
        <v>0</v>
      </c>
      <c r="AM8" s="22">
        <f>IF('enter-data'!Y8='calc.nat.'!$C$4,1,0)</f>
        <v>0</v>
      </c>
      <c r="AN8" s="22">
        <f>IF('enter-data'!Z8='calc.nat.'!$C$4,1,0)</f>
        <v>0</v>
      </c>
      <c r="AO8" s="22">
        <f>IF('enter-data'!AA8='calc.nat.'!$C$4,1,0)</f>
        <v>0</v>
      </c>
      <c r="AP8" s="22">
        <f>IF('enter-data'!AB8='calc.nat.'!$C$4,1,0)</f>
        <v>0</v>
      </c>
      <c r="AQ8" s="22">
        <f>IF('enter-data'!AC8='calc.nat.'!$C$4,1,0)</f>
        <v>0</v>
      </c>
      <c r="AR8" s="22">
        <f>IF('enter-data'!AD8='calc.nat.'!$C$4,1,0)</f>
        <v>0</v>
      </c>
      <c r="AS8" s="22">
        <f>IF('enter-data'!AE8='calc.nat.'!$C$4,1,0)</f>
        <v>0</v>
      </c>
      <c r="AT8" s="22">
        <f>IF('enter-data'!AF8='calc.nat.'!$C$4,1,0)</f>
        <v>0</v>
      </c>
      <c r="AU8" s="22">
        <f>IF('enter-data'!AG8='calc.nat.'!$C$4,1,0)</f>
        <v>0</v>
      </c>
      <c r="AW8" s="22">
        <f>IF('enter-data'!AI8='calc.nat.'!$C$4,1,0)</f>
        <v>0</v>
      </c>
      <c r="AX8" s="22">
        <f>IF('enter-data'!AJ8='calc.nat.'!$C$4,1,0)</f>
        <v>0</v>
      </c>
      <c r="AY8" s="22">
        <f>IF('enter-data'!AK8='calc.nat.'!$C$4,1,0)</f>
        <v>0</v>
      </c>
      <c r="AZ8" s="22">
        <f>IF('enter-data'!AL8='calc.nat.'!$C$4,1,0)</f>
        <v>0</v>
      </c>
      <c r="BA8" s="22">
        <f>IF('enter-data'!AM8='calc.nat.'!$C$4,1,0)</f>
        <v>0</v>
      </c>
      <c r="BB8" s="22">
        <f>IF('enter-data'!AN8='calc.nat.'!$C$4,1,0)</f>
        <v>0</v>
      </c>
      <c r="BC8" s="22">
        <f>IF('enter-data'!AO8='calc.nat.'!$C$4,1,0)</f>
        <v>0</v>
      </c>
      <c r="BD8" s="22">
        <f>IF('enter-data'!AP8='calc.nat.'!$C$4,1,0)</f>
        <v>0</v>
      </c>
      <c r="BE8" s="22">
        <f>IF('enter-data'!AQ8='calc.nat.'!$C$4,1,0)</f>
        <v>0</v>
      </c>
      <c r="BF8" s="22">
        <f>IF('enter-data'!AR8='calc.nat.'!$C$4,1,0)</f>
        <v>0</v>
      </c>
      <c r="BG8" s="22">
        <f>IF('enter-data'!AS8='calc.nat.'!$C$4,1,0)</f>
        <v>0</v>
      </c>
      <c r="BH8" s="22">
        <f>IF('enter-data'!AT8='calc.nat.'!$C$4,1,0)</f>
        <v>0</v>
      </c>
      <c r="BI8" s="22">
        <f>IF('enter-data'!AU8='calc.nat.'!$C$4,1,0)</f>
        <v>0</v>
      </c>
      <c r="BJ8" s="22">
        <f>IF('enter-data'!AV8='calc.nat.'!$C$4,1,0)</f>
        <v>0</v>
      </c>
      <c r="BK8" s="22">
        <f>IF('enter-data'!AW8='calc.nat.'!$C$4,1,0)</f>
        <v>0</v>
      </c>
      <c r="BL8" s="22">
        <f>IF('enter-data'!AX8='calc.nat.'!$C$4,1,0)</f>
        <v>0</v>
      </c>
      <c r="BM8" s="22">
        <f>IF('enter-data'!AY8='calc.nat.'!$C$4,1,0)</f>
        <v>0</v>
      </c>
      <c r="BN8" s="22">
        <f>IF('enter-data'!AZ8='calc.nat.'!$C$4,1,0)</f>
        <v>0</v>
      </c>
      <c r="BO8" s="22">
        <f>IF('enter-data'!BA8='calc.nat.'!$C$4,1,0)</f>
        <v>0</v>
      </c>
      <c r="BP8" s="22">
        <f>IF('enter-data'!BB8='calc.nat.'!$C$4,1,0)</f>
        <v>0</v>
      </c>
      <c r="BQ8" s="22">
        <f>IF('enter-data'!BC8='calc.nat.'!$C$4,1,0)</f>
        <v>0</v>
      </c>
      <c r="BR8" s="22">
        <f>IF('enter-data'!BD8='calc.nat.'!$C$4,1,0)</f>
        <v>0</v>
      </c>
      <c r="BS8" s="22">
        <f>IF('enter-data'!BE8='calc.nat.'!$C$4,1,0)</f>
        <v>0</v>
      </c>
      <c r="BT8" s="22">
        <f>IF('enter-data'!BF8='calc.nat.'!$C$4,1,0)</f>
        <v>0</v>
      </c>
      <c r="BU8" s="22">
        <f>IF('enter-data'!BG8='calc.nat.'!$C$4,1,0)</f>
        <v>0</v>
      </c>
      <c r="BV8" s="22">
        <f>IF('enter-data'!BH8='calc.nat.'!$C$4,1,0)</f>
        <v>0</v>
      </c>
      <c r="BW8" s="22">
        <f>IF('enter-data'!BI8='calc.nat.'!$C$4,1,0)</f>
        <v>0</v>
      </c>
    </row>
    <row r="9" spans="1:75" ht="25.15" customHeight="1" x14ac:dyDescent="0.25">
      <c r="A9" s="219" t="str">
        <f t="shared" ref="A9:A80" si="13">C9&amp;"."&amp;B9</f>
        <v>1965.1</v>
      </c>
      <c r="B9" s="220">
        <f>COUNTIF($C$2:C9,C9)</f>
        <v>1</v>
      </c>
      <c r="C9" s="3">
        <f>'enter-data'!C9</f>
        <v>1965</v>
      </c>
      <c r="D9" s="208">
        <f>IF(AND(E9&gt;0,Q9&gt;0),D8+1,D8)</f>
        <v>0</v>
      </c>
      <c r="E9" s="257">
        <v>1965</v>
      </c>
      <c r="F9" s="258" t="str">
        <f>IF(E9&gt;0,VLOOKUP($E9,Parameter!$F:$J,3,FALSE)," ")</f>
        <v>BRA</v>
      </c>
      <c r="G9" s="259" t="str">
        <f>IF(E9&gt;0,VLOOKUP($E9,Parameter!$F:$J,4,FALSE)," ")</f>
        <v>Brazil</v>
      </c>
      <c r="H9" s="260">
        <f t="shared" ref="H9:H17" si="14">I9+J9</f>
        <v>0</v>
      </c>
      <c r="I9" s="260">
        <f t="shared" si="3"/>
        <v>0</v>
      </c>
      <c r="J9" s="260">
        <f t="shared" si="4"/>
        <v>0</v>
      </c>
      <c r="K9" s="260">
        <f t="shared" si="5"/>
        <v>0</v>
      </c>
      <c r="L9" s="260">
        <f t="shared" si="6"/>
        <v>0</v>
      </c>
      <c r="M9" s="260">
        <f t="shared" si="7"/>
        <v>0</v>
      </c>
      <c r="N9" s="260">
        <f t="shared" si="8"/>
        <v>0</v>
      </c>
      <c r="O9" s="260">
        <f t="shared" si="9"/>
        <v>0</v>
      </c>
      <c r="P9" s="260">
        <f t="shared" si="10"/>
        <v>0</v>
      </c>
      <c r="Q9" s="260">
        <f t="shared" ref="Q9:Q80" si="15">H9+K9+N9</f>
        <v>0</v>
      </c>
      <c r="R9" s="260">
        <f t="shared" ref="R9:R80" si="16">I9+L9+O9</f>
        <v>0</v>
      </c>
      <c r="S9" s="260">
        <f t="shared" ref="S9:S80" si="17">J9+M9+P9</f>
        <v>0</v>
      </c>
      <c r="T9" s="214"/>
      <c r="U9" s="22">
        <f>IF('enter-data'!G9='calc.nat.'!$C$4,1,0)</f>
        <v>0</v>
      </c>
      <c r="V9" s="22">
        <f>IF('enter-data'!H9='calc.nat.'!$C$4,1,0)</f>
        <v>0</v>
      </c>
      <c r="W9" s="22">
        <f>IF('enter-data'!I9='calc.nat.'!$C$4,1,0)</f>
        <v>0</v>
      </c>
      <c r="X9" s="22">
        <f>IF('enter-data'!J9='calc.nat.'!$C$4,1,0)</f>
        <v>0</v>
      </c>
      <c r="Y9" s="22">
        <f>IF('enter-data'!K9='calc.nat.'!$C$4,1,0)</f>
        <v>0</v>
      </c>
      <c r="Z9" s="22">
        <f>IF('enter-data'!L9='calc.nat.'!$C$4,1,0)</f>
        <v>0</v>
      </c>
      <c r="AA9" s="22">
        <f>IF('enter-data'!M9='calc.nat.'!$C$4,1,0)</f>
        <v>0</v>
      </c>
      <c r="AB9" s="22">
        <f>IF('enter-data'!N9='calc.nat.'!$C$4,1,0)</f>
        <v>0</v>
      </c>
      <c r="AC9" s="22">
        <f>IF('enter-data'!O9='calc.nat.'!$C$4,1,0)</f>
        <v>0</v>
      </c>
      <c r="AD9" s="22">
        <f>IF('enter-data'!P9='calc.nat.'!$C$4,1,0)</f>
        <v>0</v>
      </c>
      <c r="AE9" s="22">
        <f>IF('enter-data'!Q9='calc.nat.'!$C$4,1,0)</f>
        <v>0</v>
      </c>
      <c r="AF9" s="22">
        <f>IF('enter-data'!R9='calc.nat.'!$C$4,1,0)</f>
        <v>0</v>
      </c>
      <c r="AG9" s="22">
        <f>IF('enter-data'!S9='calc.nat.'!$C$4,1,0)</f>
        <v>0</v>
      </c>
      <c r="AH9" s="22">
        <f>IF('enter-data'!T9='calc.nat.'!$C$4,1,0)</f>
        <v>0</v>
      </c>
      <c r="AI9" s="22">
        <f>IF('enter-data'!U9='calc.nat.'!$C$4,1,0)</f>
        <v>0</v>
      </c>
      <c r="AJ9" s="22">
        <f>IF('enter-data'!V9='calc.nat.'!$C$4,1,0)</f>
        <v>0</v>
      </c>
      <c r="AK9" s="22">
        <f>IF('enter-data'!W9='calc.nat.'!$C$4,1,0)</f>
        <v>0</v>
      </c>
      <c r="AL9" s="22">
        <f>IF('enter-data'!X9='calc.nat.'!$C$4,1,0)</f>
        <v>0</v>
      </c>
      <c r="AM9" s="22">
        <f>IF('enter-data'!Y9='calc.nat.'!$C$4,1,0)</f>
        <v>0</v>
      </c>
      <c r="AN9" s="22">
        <f>IF('enter-data'!Z9='calc.nat.'!$C$4,1,0)</f>
        <v>0</v>
      </c>
      <c r="AO9" s="22">
        <f>IF('enter-data'!AA9='calc.nat.'!$C$4,1,0)</f>
        <v>0</v>
      </c>
      <c r="AP9" s="22">
        <f>IF('enter-data'!AB9='calc.nat.'!$C$4,1,0)</f>
        <v>0</v>
      </c>
      <c r="AQ9" s="22">
        <f>IF('enter-data'!AC9='calc.nat.'!$C$4,1,0)</f>
        <v>0</v>
      </c>
      <c r="AR9" s="22">
        <f>IF('enter-data'!AD9='calc.nat.'!$C$4,1,0)</f>
        <v>0</v>
      </c>
      <c r="AS9" s="22">
        <f>IF('enter-data'!AE9='calc.nat.'!$C$4,1,0)</f>
        <v>0</v>
      </c>
      <c r="AT9" s="22">
        <f>IF('enter-data'!AF9='calc.nat.'!$C$4,1,0)</f>
        <v>0</v>
      </c>
      <c r="AU9" s="22">
        <f>IF('enter-data'!AG9='calc.nat.'!$C$4,1,0)</f>
        <v>0</v>
      </c>
      <c r="AW9" s="22">
        <f>IF('enter-data'!AI9='calc.nat.'!$C$4,1,0)</f>
        <v>0</v>
      </c>
      <c r="AX9" s="22">
        <f>IF('enter-data'!AJ9='calc.nat.'!$C$4,1,0)</f>
        <v>0</v>
      </c>
      <c r="AY9" s="22">
        <f>IF('enter-data'!AK9='calc.nat.'!$C$4,1,0)</f>
        <v>0</v>
      </c>
      <c r="AZ9" s="22">
        <f>IF('enter-data'!AL9='calc.nat.'!$C$4,1,0)</f>
        <v>0</v>
      </c>
      <c r="BA9" s="22">
        <f>IF('enter-data'!AM9='calc.nat.'!$C$4,1,0)</f>
        <v>0</v>
      </c>
      <c r="BB9" s="22">
        <f>IF('enter-data'!AN9='calc.nat.'!$C$4,1,0)</f>
        <v>0</v>
      </c>
      <c r="BC9" s="22">
        <f>IF('enter-data'!AO9='calc.nat.'!$C$4,1,0)</f>
        <v>0</v>
      </c>
      <c r="BD9" s="22">
        <f>IF('enter-data'!AP9='calc.nat.'!$C$4,1,0)</f>
        <v>0</v>
      </c>
      <c r="BE9" s="22">
        <f>IF('enter-data'!AQ9='calc.nat.'!$C$4,1,0)</f>
        <v>0</v>
      </c>
      <c r="BF9" s="22">
        <f>IF('enter-data'!AR9='calc.nat.'!$C$4,1,0)</f>
        <v>0</v>
      </c>
      <c r="BG9" s="22">
        <f>IF('enter-data'!AS9='calc.nat.'!$C$4,1,0)</f>
        <v>0</v>
      </c>
      <c r="BH9" s="22">
        <f>IF('enter-data'!AT9='calc.nat.'!$C$4,1,0)</f>
        <v>0</v>
      </c>
      <c r="BI9" s="22">
        <f>IF('enter-data'!AU9='calc.nat.'!$C$4,1,0)</f>
        <v>0</v>
      </c>
      <c r="BJ9" s="22">
        <f>IF('enter-data'!AV9='calc.nat.'!$C$4,1,0)</f>
        <v>0</v>
      </c>
      <c r="BK9" s="22">
        <f>IF('enter-data'!AW9='calc.nat.'!$C$4,1,0)</f>
        <v>0</v>
      </c>
      <c r="BL9" s="22">
        <f>IF('enter-data'!AX9='calc.nat.'!$C$4,1,0)</f>
        <v>0</v>
      </c>
      <c r="BM9" s="22">
        <f>IF('enter-data'!AY9='calc.nat.'!$C$4,1,0)</f>
        <v>0</v>
      </c>
      <c r="BN9" s="22">
        <f>IF('enter-data'!AZ9='calc.nat.'!$C$4,1,0)</f>
        <v>0</v>
      </c>
      <c r="BO9" s="22">
        <f>IF('enter-data'!BA9='calc.nat.'!$C$4,1,0)</f>
        <v>0</v>
      </c>
      <c r="BP9" s="22">
        <f>IF('enter-data'!BB9='calc.nat.'!$C$4,1,0)</f>
        <v>0</v>
      </c>
      <c r="BQ9" s="22">
        <f>IF('enter-data'!BC9='calc.nat.'!$C$4,1,0)</f>
        <v>0</v>
      </c>
      <c r="BR9" s="22">
        <f>IF('enter-data'!BD9='calc.nat.'!$C$4,1,0)</f>
        <v>0</v>
      </c>
      <c r="BS9" s="22">
        <f>IF('enter-data'!BE9='calc.nat.'!$C$4,1,0)</f>
        <v>0</v>
      </c>
      <c r="BT9" s="22">
        <f>IF('enter-data'!BF9='calc.nat.'!$C$4,1,0)</f>
        <v>0</v>
      </c>
      <c r="BU9" s="22">
        <f>IF('enter-data'!BG9='calc.nat.'!$C$4,1,0)</f>
        <v>0</v>
      </c>
      <c r="BV9" s="22">
        <f>IF('enter-data'!BH9='calc.nat.'!$C$4,1,0)</f>
        <v>0</v>
      </c>
      <c r="BW9" s="22">
        <f>IF('enter-data'!BI9='calc.nat.'!$C$4,1,0)</f>
        <v>0</v>
      </c>
    </row>
    <row r="10" spans="1:75" ht="25.15" customHeight="1" x14ac:dyDescent="0.25">
      <c r="A10" s="219" t="str">
        <f t="shared" si="13"/>
        <v>1968.1</v>
      </c>
      <c r="B10" s="220">
        <f>COUNTIF($C$2:C10,C10)</f>
        <v>1</v>
      </c>
      <c r="C10" s="3">
        <f>'enter-data'!C10</f>
        <v>1968</v>
      </c>
      <c r="D10" s="208">
        <f t="shared" ref="D10:D73" si="18">IF(AND(E10&gt;0,Q10&gt;0),D9+1,D9)</f>
        <v>0</v>
      </c>
      <c r="E10" s="257">
        <v>1968</v>
      </c>
      <c r="F10" s="258" t="str">
        <f>IF(E10&gt;0,VLOOKUP($E10,Parameter!$F:$J,3,FALSE)," ")</f>
        <v>ESP</v>
      </c>
      <c r="G10" s="259" t="str">
        <f>IF(E10&gt;0,VLOOKUP($E10,Parameter!$F:$J,4,FALSE)," ")</f>
        <v>Spain</v>
      </c>
      <c r="H10" s="260">
        <f t="shared" si="14"/>
        <v>0</v>
      </c>
      <c r="I10" s="260">
        <f t="shared" si="3"/>
        <v>0</v>
      </c>
      <c r="J10" s="260">
        <f t="shared" si="4"/>
        <v>0</v>
      </c>
      <c r="K10" s="260">
        <f t="shared" si="5"/>
        <v>0</v>
      </c>
      <c r="L10" s="260">
        <f t="shared" si="6"/>
        <v>0</v>
      </c>
      <c r="M10" s="260">
        <f t="shared" si="7"/>
        <v>0</v>
      </c>
      <c r="N10" s="260">
        <f t="shared" si="8"/>
        <v>0</v>
      </c>
      <c r="O10" s="260">
        <f t="shared" si="9"/>
        <v>0</v>
      </c>
      <c r="P10" s="260">
        <f t="shared" si="10"/>
        <v>0</v>
      </c>
      <c r="Q10" s="260">
        <f t="shared" si="15"/>
        <v>0</v>
      </c>
      <c r="R10" s="260">
        <f t="shared" si="16"/>
        <v>0</v>
      </c>
      <c r="S10" s="260">
        <f t="shared" si="17"/>
        <v>0</v>
      </c>
      <c r="T10" s="214"/>
      <c r="U10" s="22">
        <f>IF('enter-data'!G10='calc.nat.'!$C$4,1,0)</f>
        <v>0</v>
      </c>
      <c r="V10" s="22">
        <f>IF('enter-data'!H10='calc.nat.'!$C$4,1,0)</f>
        <v>0</v>
      </c>
      <c r="W10" s="22">
        <f>IF('enter-data'!I10='calc.nat.'!$C$4,1,0)</f>
        <v>0</v>
      </c>
      <c r="X10" s="22">
        <f>IF('enter-data'!J10='calc.nat.'!$C$4,1,0)</f>
        <v>0</v>
      </c>
      <c r="Y10" s="22">
        <f>IF('enter-data'!K10='calc.nat.'!$C$4,1,0)</f>
        <v>0</v>
      </c>
      <c r="Z10" s="22">
        <f>IF('enter-data'!L10='calc.nat.'!$C$4,1,0)</f>
        <v>0</v>
      </c>
      <c r="AA10" s="22">
        <f>IF('enter-data'!M10='calc.nat.'!$C$4,1,0)</f>
        <v>0</v>
      </c>
      <c r="AB10" s="22">
        <f>IF('enter-data'!N10='calc.nat.'!$C$4,1,0)</f>
        <v>0</v>
      </c>
      <c r="AC10" s="22">
        <f>IF('enter-data'!O10='calc.nat.'!$C$4,1,0)</f>
        <v>0</v>
      </c>
      <c r="AD10" s="22">
        <f>IF('enter-data'!P10='calc.nat.'!$C$4,1,0)</f>
        <v>0</v>
      </c>
      <c r="AE10" s="22">
        <f>IF('enter-data'!Q10='calc.nat.'!$C$4,1,0)</f>
        <v>0</v>
      </c>
      <c r="AF10" s="22">
        <f>IF('enter-data'!R10='calc.nat.'!$C$4,1,0)</f>
        <v>0</v>
      </c>
      <c r="AG10" s="22">
        <f>IF('enter-data'!S10='calc.nat.'!$C$4,1,0)</f>
        <v>0</v>
      </c>
      <c r="AH10" s="22">
        <f>IF('enter-data'!T10='calc.nat.'!$C$4,1,0)</f>
        <v>0</v>
      </c>
      <c r="AI10" s="22">
        <f>IF('enter-data'!U10='calc.nat.'!$C$4,1,0)</f>
        <v>0</v>
      </c>
      <c r="AJ10" s="22">
        <f>IF('enter-data'!V10='calc.nat.'!$C$4,1,0)</f>
        <v>0</v>
      </c>
      <c r="AK10" s="22">
        <f>IF('enter-data'!W10='calc.nat.'!$C$4,1,0)</f>
        <v>0</v>
      </c>
      <c r="AL10" s="22">
        <f>IF('enter-data'!X10='calc.nat.'!$C$4,1,0)</f>
        <v>0</v>
      </c>
      <c r="AM10" s="22">
        <f>IF('enter-data'!Y10='calc.nat.'!$C$4,1,0)</f>
        <v>0</v>
      </c>
      <c r="AN10" s="22">
        <f>IF('enter-data'!Z10='calc.nat.'!$C$4,1,0)</f>
        <v>0</v>
      </c>
      <c r="AO10" s="22">
        <f>IF('enter-data'!AA10='calc.nat.'!$C$4,1,0)</f>
        <v>0</v>
      </c>
      <c r="AP10" s="22">
        <f>IF('enter-data'!AB10='calc.nat.'!$C$4,1,0)</f>
        <v>0</v>
      </c>
      <c r="AQ10" s="22">
        <f>IF('enter-data'!AC10='calc.nat.'!$C$4,1,0)</f>
        <v>0</v>
      </c>
      <c r="AR10" s="22">
        <f>IF('enter-data'!AD10='calc.nat.'!$C$4,1,0)</f>
        <v>0</v>
      </c>
      <c r="AS10" s="22">
        <f>IF('enter-data'!AE10='calc.nat.'!$C$4,1,0)</f>
        <v>0</v>
      </c>
      <c r="AT10" s="22">
        <f>IF('enter-data'!AF10='calc.nat.'!$C$4,1,0)</f>
        <v>0</v>
      </c>
      <c r="AU10" s="22">
        <f>IF('enter-data'!AG10='calc.nat.'!$C$4,1,0)</f>
        <v>0</v>
      </c>
      <c r="AW10" s="22">
        <f>IF('enter-data'!AI10='calc.nat.'!$C$4,1,0)</f>
        <v>0</v>
      </c>
      <c r="AX10" s="22">
        <f>IF('enter-data'!AJ10='calc.nat.'!$C$4,1,0)</f>
        <v>0</v>
      </c>
      <c r="AY10" s="22">
        <f>IF('enter-data'!AK10='calc.nat.'!$C$4,1,0)</f>
        <v>0</v>
      </c>
      <c r="AZ10" s="22">
        <f>IF('enter-data'!AL10='calc.nat.'!$C$4,1,0)</f>
        <v>0</v>
      </c>
      <c r="BA10" s="22">
        <f>IF('enter-data'!AM10='calc.nat.'!$C$4,1,0)</f>
        <v>0</v>
      </c>
      <c r="BB10" s="22">
        <f>IF('enter-data'!AN10='calc.nat.'!$C$4,1,0)</f>
        <v>0</v>
      </c>
      <c r="BC10" s="22">
        <f>IF('enter-data'!AO10='calc.nat.'!$C$4,1,0)</f>
        <v>0</v>
      </c>
      <c r="BD10" s="22">
        <f>IF('enter-data'!AP10='calc.nat.'!$C$4,1,0)</f>
        <v>0</v>
      </c>
      <c r="BE10" s="22">
        <f>IF('enter-data'!AQ10='calc.nat.'!$C$4,1,0)</f>
        <v>0</v>
      </c>
      <c r="BF10" s="22">
        <f>IF('enter-data'!AR10='calc.nat.'!$C$4,1,0)</f>
        <v>0</v>
      </c>
      <c r="BG10" s="22">
        <f>IF('enter-data'!AS10='calc.nat.'!$C$4,1,0)</f>
        <v>0</v>
      </c>
      <c r="BH10" s="22">
        <f>IF('enter-data'!AT10='calc.nat.'!$C$4,1,0)</f>
        <v>0</v>
      </c>
      <c r="BI10" s="22">
        <f>IF('enter-data'!AU10='calc.nat.'!$C$4,1,0)</f>
        <v>0</v>
      </c>
      <c r="BJ10" s="22">
        <f>IF('enter-data'!AV10='calc.nat.'!$C$4,1,0)</f>
        <v>0</v>
      </c>
      <c r="BK10" s="22">
        <f>IF('enter-data'!AW10='calc.nat.'!$C$4,1,0)</f>
        <v>0</v>
      </c>
      <c r="BL10" s="22">
        <f>IF('enter-data'!AX10='calc.nat.'!$C$4,1,0)</f>
        <v>0</v>
      </c>
      <c r="BM10" s="22">
        <f>IF('enter-data'!AY10='calc.nat.'!$C$4,1,0)</f>
        <v>0</v>
      </c>
      <c r="BN10" s="22">
        <f>IF('enter-data'!AZ10='calc.nat.'!$C$4,1,0)</f>
        <v>0</v>
      </c>
      <c r="BO10" s="22">
        <f>IF('enter-data'!BA10='calc.nat.'!$C$4,1,0)</f>
        <v>0</v>
      </c>
      <c r="BP10" s="22">
        <f>IF('enter-data'!BB10='calc.nat.'!$C$4,1,0)</f>
        <v>0</v>
      </c>
      <c r="BQ10" s="22">
        <f>IF('enter-data'!BC10='calc.nat.'!$C$4,1,0)</f>
        <v>0</v>
      </c>
      <c r="BR10" s="22">
        <f>IF('enter-data'!BD10='calc.nat.'!$C$4,1,0)</f>
        <v>0</v>
      </c>
      <c r="BS10" s="22">
        <f>IF('enter-data'!BE10='calc.nat.'!$C$4,1,0)</f>
        <v>0</v>
      </c>
      <c r="BT10" s="22">
        <f>IF('enter-data'!BF10='calc.nat.'!$C$4,1,0)</f>
        <v>0</v>
      </c>
      <c r="BU10" s="22">
        <f>IF('enter-data'!BG10='calc.nat.'!$C$4,1,0)</f>
        <v>0</v>
      </c>
      <c r="BV10" s="22">
        <f>IF('enter-data'!BH10='calc.nat.'!$C$4,1,0)</f>
        <v>0</v>
      </c>
      <c r="BW10" s="22">
        <f>IF('enter-data'!BI10='calc.nat.'!$C$4,1,0)</f>
        <v>0</v>
      </c>
    </row>
    <row r="11" spans="1:75" ht="25.15" customHeight="1" x14ac:dyDescent="0.25">
      <c r="A11" s="219" t="str">
        <f t="shared" si="13"/>
        <v>1970.1</v>
      </c>
      <c r="B11" s="220">
        <f>COUNTIF($C$2:C11,C11)</f>
        <v>1</v>
      </c>
      <c r="C11" s="3">
        <f>'enter-data'!C11</f>
        <v>1970</v>
      </c>
      <c r="D11" s="208">
        <f t="shared" si="18"/>
        <v>0</v>
      </c>
      <c r="E11" s="257">
        <v>1970</v>
      </c>
      <c r="F11" s="258" t="str">
        <f>IF(E11&gt;0,VLOOKUP($E11,Parameter!$F:$J,3,FALSE)," ")</f>
        <v>GER</v>
      </c>
      <c r="G11" s="259" t="str">
        <f>IF(E11&gt;0,VLOOKUP($E11,Parameter!$F:$J,4,FALSE)," ")</f>
        <v>Germany</v>
      </c>
      <c r="H11" s="260">
        <f t="shared" si="14"/>
        <v>0</v>
      </c>
      <c r="I11" s="260">
        <f t="shared" si="3"/>
        <v>0</v>
      </c>
      <c r="J11" s="260">
        <f t="shared" si="4"/>
        <v>0</v>
      </c>
      <c r="K11" s="260">
        <f t="shared" si="5"/>
        <v>0</v>
      </c>
      <c r="L11" s="260">
        <f t="shared" si="6"/>
        <v>0</v>
      </c>
      <c r="M11" s="260">
        <f t="shared" si="7"/>
        <v>0</v>
      </c>
      <c r="N11" s="260">
        <f t="shared" si="8"/>
        <v>0</v>
      </c>
      <c r="O11" s="260">
        <f t="shared" si="9"/>
        <v>0</v>
      </c>
      <c r="P11" s="260">
        <f t="shared" si="10"/>
        <v>0</v>
      </c>
      <c r="Q11" s="260">
        <f t="shared" si="15"/>
        <v>0</v>
      </c>
      <c r="R11" s="260">
        <f t="shared" si="16"/>
        <v>0</v>
      </c>
      <c r="S11" s="260">
        <f t="shared" si="17"/>
        <v>0</v>
      </c>
      <c r="T11" s="214"/>
      <c r="U11" s="22">
        <f>IF('enter-data'!G11='calc.nat.'!$C$4,1,0)</f>
        <v>0</v>
      </c>
      <c r="V11" s="22">
        <f>IF('enter-data'!H11='calc.nat.'!$C$4,1,0)</f>
        <v>0</v>
      </c>
      <c r="W11" s="22">
        <f>IF('enter-data'!I11='calc.nat.'!$C$4,1,0)</f>
        <v>0</v>
      </c>
      <c r="X11" s="22">
        <f>IF('enter-data'!J11='calc.nat.'!$C$4,1,0)</f>
        <v>0</v>
      </c>
      <c r="Y11" s="22">
        <f>IF('enter-data'!K11='calc.nat.'!$C$4,1,0)</f>
        <v>0</v>
      </c>
      <c r="Z11" s="22">
        <f>IF('enter-data'!L11='calc.nat.'!$C$4,1,0)</f>
        <v>0</v>
      </c>
      <c r="AA11" s="22">
        <f>IF('enter-data'!M11='calc.nat.'!$C$4,1,0)</f>
        <v>0</v>
      </c>
      <c r="AB11" s="22">
        <f>IF('enter-data'!N11='calc.nat.'!$C$4,1,0)</f>
        <v>0</v>
      </c>
      <c r="AC11" s="22">
        <f>IF('enter-data'!O11='calc.nat.'!$C$4,1,0)</f>
        <v>0</v>
      </c>
      <c r="AD11" s="22">
        <f>IF('enter-data'!P11='calc.nat.'!$C$4,1,0)</f>
        <v>0</v>
      </c>
      <c r="AE11" s="22">
        <f>IF('enter-data'!Q11='calc.nat.'!$C$4,1,0)</f>
        <v>0</v>
      </c>
      <c r="AF11" s="22">
        <f>IF('enter-data'!R11='calc.nat.'!$C$4,1,0)</f>
        <v>0</v>
      </c>
      <c r="AG11" s="22">
        <f>IF('enter-data'!S11='calc.nat.'!$C$4,1,0)</f>
        <v>0</v>
      </c>
      <c r="AH11" s="22">
        <f>IF('enter-data'!T11='calc.nat.'!$C$4,1,0)</f>
        <v>0</v>
      </c>
      <c r="AI11" s="22">
        <f>IF('enter-data'!U11='calc.nat.'!$C$4,1,0)</f>
        <v>0</v>
      </c>
      <c r="AJ11" s="22">
        <f>IF('enter-data'!V11='calc.nat.'!$C$4,1,0)</f>
        <v>0</v>
      </c>
      <c r="AK11" s="22">
        <f>IF('enter-data'!W11='calc.nat.'!$C$4,1,0)</f>
        <v>0</v>
      </c>
      <c r="AL11" s="22">
        <f>IF('enter-data'!X11='calc.nat.'!$C$4,1,0)</f>
        <v>0</v>
      </c>
      <c r="AM11" s="22">
        <f>IF('enter-data'!Y11='calc.nat.'!$C$4,1,0)</f>
        <v>0</v>
      </c>
      <c r="AN11" s="22">
        <f>IF('enter-data'!Z11='calc.nat.'!$C$4,1,0)</f>
        <v>0</v>
      </c>
      <c r="AO11" s="22">
        <f>IF('enter-data'!AA11='calc.nat.'!$C$4,1,0)</f>
        <v>0</v>
      </c>
      <c r="AP11" s="22">
        <f>IF('enter-data'!AB11='calc.nat.'!$C$4,1,0)</f>
        <v>0</v>
      </c>
      <c r="AQ11" s="22">
        <f>IF('enter-data'!AC11='calc.nat.'!$C$4,1,0)</f>
        <v>0</v>
      </c>
      <c r="AR11" s="22">
        <f>IF('enter-data'!AD11='calc.nat.'!$C$4,1,0)</f>
        <v>0</v>
      </c>
      <c r="AS11" s="22">
        <f>IF('enter-data'!AE11='calc.nat.'!$C$4,1,0)</f>
        <v>0</v>
      </c>
      <c r="AT11" s="22">
        <f>IF('enter-data'!AF11='calc.nat.'!$C$4,1,0)</f>
        <v>0</v>
      </c>
      <c r="AU11" s="22">
        <f>IF('enter-data'!AG11='calc.nat.'!$C$4,1,0)</f>
        <v>0</v>
      </c>
      <c r="AW11" s="22">
        <f>IF('enter-data'!AI11='calc.nat.'!$C$4,1,0)</f>
        <v>0</v>
      </c>
      <c r="AX11" s="22">
        <f>IF('enter-data'!AJ11='calc.nat.'!$C$4,1,0)</f>
        <v>0</v>
      </c>
      <c r="AY11" s="22">
        <f>IF('enter-data'!AK11='calc.nat.'!$C$4,1,0)</f>
        <v>0</v>
      </c>
      <c r="AZ11" s="22">
        <f>IF('enter-data'!AL11='calc.nat.'!$C$4,1,0)</f>
        <v>0</v>
      </c>
      <c r="BA11" s="22">
        <f>IF('enter-data'!AM11='calc.nat.'!$C$4,1,0)</f>
        <v>0</v>
      </c>
      <c r="BB11" s="22">
        <f>IF('enter-data'!AN11='calc.nat.'!$C$4,1,0)</f>
        <v>0</v>
      </c>
      <c r="BC11" s="22">
        <f>IF('enter-data'!AO11='calc.nat.'!$C$4,1,0)</f>
        <v>0</v>
      </c>
      <c r="BD11" s="22">
        <f>IF('enter-data'!AP11='calc.nat.'!$C$4,1,0)</f>
        <v>0</v>
      </c>
      <c r="BE11" s="22">
        <f>IF('enter-data'!AQ11='calc.nat.'!$C$4,1,0)</f>
        <v>0</v>
      </c>
      <c r="BF11" s="22">
        <f>IF('enter-data'!AR11='calc.nat.'!$C$4,1,0)</f>
        <v>0</v>
      </c>
      <c r="BG11" s="22">
        <f>IF('enter-data'!AS11='calc.nat.'!$C$4,1,0)</f>
        <v>0</v>
      </c>
      <c r="BH11" s="22">
        <f>IF('enter-data'!AT11='calc.nat.'!$C$4,1,0)</f>
        <v>0</v>
      </c>
      <c r="BI11" s="22">
        <f>IF('enter-data'!AU11='calc.nat.'!$C$4,1,0)</f>
        <v>0</v>
      </c>
      <c r="BJ11" s="22">
        <f>IF('enter-data'!AV11='calc.nat.'!$C$4,1,0)</f>
        <v>0</v>
      </c>
      <c r="BK11" s="22">
        <f>IF('enter-data'!AW11='calc.nat.'!$C$4,1,0)</f>
        <v>0</v>
      </c>
      <c r="BL11" s="22">
        <f>IF('enter-data'!AX11='calc.nat.'!$C$4,1,0)</f>
        <v>0</v>
      </c>
      <c r="BM11" s="22">
        <f>IF('enter-data'!AY11='calc.nat.'!$C$4,1,0)</f>
        <v>0</v>
      </c>
      <c r="BN11" s="22">
        <f>IF('enter-data'!AZ11='calc.nat.'!$C$4,1,0)</f>
        <v>0</v>
      </c>
      <c r="BO11" s="22">
        <f>IF('enter-data'!BA11='calc.nat.'!$C$4,1,0)</f>
        <v>0</v>
      </c>
      <c r="BP11" s="22">
        <f>IF('enter-data'!BB11='calc.nat.'!$C$4,1,0)</f>
        <v>0</v>
      </c>
      <c r="BQ11" s="22">
        <f>IF('enter-data'!BC11='calc.nat.'!$C$4,1,0)</f>
        <v>0</v>
      </c>
      <c r="BR11" s="22">
        <f>IF('enter-data'!BD11='calc.nat.'!$C$4,1,0)</f>
        <v>0</v>
      </c>
      <c r="BS11" s="22">
        <f>IF('enter-data'!BE11='calc.nat.'!$C$4,1,0)</f>
        <v>0</v>
      </c>
      <c r="BT11" s="22">
        <f>IF('enter-data'!BF11='calc.nat.'!$C$4,1,0)</f>
        <v>0</v>
      </c>
      <c r="BU11" s="22">
        <f>IF('enter-data'!BG11='calc.nat.'!$C$4,1,0)</f>
        <v>0</v>
      </c>
      <c r="BV11" s="22">
        <f>IF('enter-data'!BH11='calc.nat.'!$C$4,1,0)</f>
        <v>0</v>
      </c>
      <c r="BW11" s="22">
        <f>IF('enter-data'!BI11='calc.nat.'!$C$4,1,0)</f>
        <v>0</v>
      </c>
    </row>
    <row r="12" spans="1:75" ht="25.15" customHeight="1" x14ac:dyDescent="0.25">
      <c r="A12" s="219" t="str">
        <f t="shared" si="13"/>
        <v>1971.1</v>
      </c>
      <c r="B12" s="220">
        <f>COUNTIF($C$2:C12,C12)</f>
        <v>1</v>
      </c>
      <c r="C12" s="3">
        <f>'enter-data'!C12</f>
        <v>1971</v>
      </c>
      <c r="D12" s="208">
        <f t="shared" si="18"/>
        <v>0</v>
      </c>
      <c r="E12" s="257">
        <v>1971</v>
      </c>
      <c r="F12" s="258" t="str">
        <f>IF(E12&gt;0,VLOOKUP($E12,Parameter!$F:$J,3,FALSE)," ")</f>
        <v>POR</v>
      </c>
      <c r="G12" s="259" t="str">
        <f>IF(E12&gt;0,VLOOKUP($E12,Parameter!$F:$J,4,FALSE)," ")</f>
        <v>Portugal</v>
      </c>
      <c r="H12" s="260">
        <f t="shared" si="14"/>
        <v>0</v>
      </c>
      <c r="I12" s="260">
        <f t="shared" si="3"/>
        <v>0</v>
      </c>
      <c r="J12" s="260">
        <f t="shared" si="4"/>
        <v>0</v>
      </c>
      <c r="K12" s="260">
        <f t="shared" si="5"/>
        <v>0</v>
      </c>
      <c r="L12" s="260">
        <f t="shared" si="6"/>
        <v>0</v>
      </c>
      <c r="M12" s="260">
        <f t="shared" si="7"/>
        <v>0</v>
      </c>
      <c r="N12" s="260">
        <f t="shared" si="8"/>
        <v>0</v>
      </c>
      <c r="O12" s="260">
        <f t="shared" si="9"/>
        <v>0</v>
      </c>
      <c r="P12" s="260">
        <f t="shared" si="10"/>
        <v>0</v>
      </c>
      <c r="Q12" s="260">
        <f t="shared" si="15"/>
        <v>0</v>
      </c>
      <c r="R12" s="260">
        <f t="shared" si="16"/>
        <v>0</v>
      </c>
      <c r="S12" s="260">
        <f t="shared" si="17"/>
        <v>0</v>
      </c>
      <c r="T12" s="214"/>
      <c r="U12" s="22">
        <f>IF('enter-data'!G12='calc.nat.'!$C$4,1,0)</f>
        <v>0</v>
      </c>
      <c r="V12" s="22">
        <f>IF('enter-data'!H12='calc.nat.'!$C$4,1,0)</f>
        <v>0</v>
      </c>
      <c r="W12" s="22">
        <f>IF('enter-data'!I12='calc.nat.'!$C$4,1,0)</f>
        <v>0</v>
      </c>
      <c r="X12" s="22">
        <f>IF('enter-data'!J12='calc.nat.'!$C$4,1,0)</f>
        <v>0</v>
      </c>
      <c r="Y12" s="22">
        <f>IF('enter-data'!K12='calc.nat.'!$C$4,1,0)</f>
        <v>0</v>
      </c>
      <c r="Z12" s="22">
        <f>IF('enter-data'!L12='calc.nat.'!$C$4,1,0)</f>
        <v>0</v>
      </c>
      <c r="AA12" s="22">
        <f>IF('enter-data'!M12='calc.nat.'!$C$4,1,0)</f>
        <v>0</v>
      </c>
      <c r="AB12" s="22">
        <f>IF('enter-data'!N12='calc.nat.'!$C$4,1,0)</f>
        <v>0</v>
      </c>
      <c r="AC12" s="22">
        <f>IF('enter-data'!O12='calc.nat.'!$C$4,1,0)</f>
        <v>0</v>
      </c>
      <c r="AD12" s="22">
        <f>IF('enter-data'!P12='calc.nat.'!$C$4,1,0)</f>
        <v>0</v>
      </c>
      <c r="AE12" s="22">
        <f>IF('enter-data'!Q12='calc.nat.'!$C$4,1,0)</f>
        <v>0</v>
      </c>
      <c r="AF12" s="22">
        <f>IF('enter-data'!R12='calc.nat.'!$C$4,1,0)</f>
        <v>0</v>
      </c>
      <c r="AG12" s="22">
        <f>IF('enter-data'!S12='calc.nat.'!$C$4,1,0)</f>
        <v>0</v>
      </c>
      <c r="AH12" s="22">
        <f>IF('enter-data'!T12='calc.nat.'!$C$4,1,0)</f>
        <v>0</v>
      </c>
      <c r="AI12" s="22">
        <f>IF('enter-data'!U12='calc.nat.'!$C$4,1,0)</f>
        <v>0</v>
      </c>
      <c r="AJ12" s="22">
        <f>IF('enter-data'!V12='calc.nat.'!$C$4,1,0)</f>
        <v>0</v>
      </c>
      <c r="AK12" s="22">
        <f>IF('enter-data'!W12='calc.nat.'!$C$4,1,0)</f>
        <v>0</v>
      </c>
      <c r="AL12" s="22">
        <f>IF('enter-data'!X12='calc.nat.'!$C$4,1,0)</f>
        <v>0</v>
      </c>
      <c r="AM12" s="22">
        <f>IF('enter-data'!Y12='calc.nat.'!$C$4,1,0)</f>
        <v>0</v>
      </c>
      <c r="AN12" s="22">
        <f>IF('enter-data'!Z12='calc.nat.'!$C$4,1,0)</f>
        <v>0</v>
      </c>
      <c r="AO12" s="22">
        <f>IF('enter-data'!AA12='calc.nat.'!$C$4,1,0)</f>
        <v>0</v>
      </c>
      <c r="AP12" s="22">
        <f>IF('enter-data'!AB12='calc.nat.'!$C$4,1,0)</f>
        <v>0</v>
      </c>
      <c r="AQ12" s="22">
        <f>IF('enter-data'!AC12='calc.nat.'!$C$4,1,0)</f>
        <v>0</v>
      </c>
      <c r="AR12" s="22">
        <f>IF('enter-data'!AD12='calc.nat.'!$C$4,1,0)</f>
        <v>0</v>
      </c>
      <c r="AS12" s="22">
        <f>IF('enter-data'!AE12='calc.nat.'!$C$4,1,0)</f>
        <v>0</v>
      </c>
      <c r="AT12" s="22">
        <f>IF('enter-data'!AF12='calc.nat.'!$C$4,1,0)</f>
        <v>0</v>
      </c>
      <c r="AU12" s="22">
        <f>IF('enter-data'!AG12='calc.nat.'!$C$4,1,0)</f>
        <v>0</v>
      </c>
      <c r="AW12" s="22">
        <f>IF('enter-data'!AI12='calc.nat.'!$C$4,1,0)</f>
        <v>0</v>
      </c>
      <c r="AX12" s="22">
        <f>IF('enter-data'!AJ12='calc.nat.'!$C$4,1,0)</f>
        <v>0</v>
      </c>
      <c r="AY12" s="22">
        <f>IF('enter-data'!AK12='calc.nat.'!$C$4,1,0)</f>
        <v>0</v>
      </c>
      <c r="AZ12" s="22">
        <f>IF('enter-data'!AL12='calc.nat.'!$C$4,1,0)</f>
        <v>0</v>
      </c>
      <c r="BA12" s="22">
        <f>IF('enter-data'!AM12='calc.nat.'!$C$4,1,0)</f>
        <v>0</v>
      </c>
      <c r="BB12" s="22">
        <f>IF('enter-data'!AN12='calc.nat.'!$C$4,1,0)</f>
        <v>0</v>
      </c>
      <c r="BC12" s="22">
        <f>IF('enter-data'!AO12='calc.nat.'!$C$4,1,0)</f>
        <v>0</v>
      </c>
      <c r="BD12" s="22">
        <f>IF('enter-data'!AP12='calc.nat.'!$C$4,1,0)</f>
        <v>0</v>
      </c>
      <c r="BE12" s="22">
        <f>IF('enter-data'!AQ12='calc.nat.'!$C$4,1,0)</f>
        <v>0</v>
      </c>
      <c r="BF12" s="22">
        <f>IF('enter-data'!AR12='calc.nat.'!$C$4,1,0)</f>
        <v>0</v>
      </c>
      <c r="BG12" s="22">
        <f>IF('enter-data'!AS12='calc.nat.'!$C$4,1,0)</f>
        <v>0</v>
      </c>
      <c r="BH12" s="22">
        <f>IF('enter-data'!AT12='calc.nat.'!$C$4,1,0)</f>
        <v>0</v>
      </c>
      <c r="BI12" s="22">
        <f>IF('enter-data'!AU12='calc.nat.'!$C$4,1,0)</f>
        <v>0</v>
      </c>
      <c r="BJ12" s="22">
        <f>IF('enter-data'!AV12='calc.nat.'!$C$4,1,0)</f>
        <v>0</v>
      </c>
      <c r="BK12" s="22">
        <f>IF('enter-data'!AW12='calc.nat.'!$C$4,1,0)</f>
        <v>0</v>
      </c>
      <c r="BL12" s="22">
        <f>IF('enter-data'!AX12='calc.nat.'!$C$4,1,0)</f>
        <v>0</v>
      </c>
      <c r="BM12" s="22">
        <f>IF('enter-data'!AY12='calc.nat.'!$C$4,1,0)</f>
        <v>0</v>
      </c>
      <c r="BN12" s="22">
        <f>IF('enter-data'!AZ12='calc.nat.'!$C$4,1,0)</f>
        <v>0</v>
      </c>
      <c r="BO12" s="22">
        <f>IF('enter-data'!BA12='calc.nat.'!$C$4,1,0)</f>
        <v>0</v>
      </c>
      <c r="BP12" s="22">
        <f>IF('enter-data'!BB12='calc.nat.'!$C$4,1,0)</f>
        <v>0</v>
      </c>
      <c r="BQ12" s="22">
        <f>IF('enter-data'!BC12='calc.nat.'!$C$4,1,0)</f>
        <v>0</v>
      </c>
      <c r="BR12" s="22">
        <f>IF('enter-data'!BD12='calc.nat.'!$C$4,1,0)</f>
        <v>0</v>
      </c>
      <c r="BS12" s="22">
        <f>IF('enter-data'!BE12='calc.nat.'!$C$4,1,0)</f>
        <v>0</v>
      </c>
      <c r="BT12" s="22">
        <f>IF('enter-data'!BF12='calc.nat.'!$C$4,1,0)</f>
        <v>0</v>
      </c>
      <c r="BU12" s="22">
        <f>IF('enter-data'!BG12='calc.nat.'!$C$4,1,0)</f>
        <v>0</v>
      </c>
      <c r="BV12" s="22">
        <f>IF('enter-data'!BH12='calc.nat.'!$C$4,1,0)</f>
        <v>0</v>
      </c>
      <c r="BW12" s="22">
        <f>IF('enter-data'!BI12='calc.nat.'!$C$4,1,0)</f>
        <v>0</v>
      </c>
    </row>
    <row r="13" spans="1:75" ht="25.15" customHeight="1" x14ac:dyDescent="0.25">
      <c r="A13" s="219" t="str">
        <f t="shared" si="13"/>
        <v>1973.1</v>
      </c>
      <c r="B13" s="220">
        <f>COUNTIF($C$2:C13,C13)</f>
        <v>1</v>
      </c>
      <c r="C13" s="3">
        <f>'enter-data'!C13</f>
        <v>1973</v>
      </c>
      <c r="D13" s="208">
        <f t="shared" si="18"/>
        <v>0</v>
      </c>
      <c r="E13" s="257">
        <v>1973</v>
      </c>
      <c r="F13" s="258" t="str">
        <f>IF(E13&gt;0,VLOOKUP($E13,Parameter!$F:$J,3,FALSE)," ")</f>
        <v>BEL</v>
      </c>
      <c r="G13" s="259" t="str">
        <f>IF(E13&gt;0,VLOOKUP($E13,Parameter!$F:$J,4,FALSE)," ")</f>
        <v>Belgium</v>
      </c>
      <c r="H13" s="260">
        <f t="shared" si="14"/>
        <v>0</v>
      </c>
      <c r="I13" s="260">
        <f t="shared" si="3"/>
        <v>0</v>
      </c>
      <c r="J13" s="260">
        <f t="shared" si="4"/>
        <v>0</v>
      </c>
      <c r="K13" s="260">
        <f t="shared" si="5"/>
        <v>0</v>
      </c>
      <c r="L13" s="260">
        <f t="shared" si="6"/>
        <v>0</v>
      </c>
      <c r="M13" s="260">
        <f t="shared" si="7"/>
        <v>0</v>
      </c>
      <c r="N13" s="260">
        <f t="shared" si="8"/>
        <v>0</v>
      </c>
      <c r="O13" s="260">
        <f t="shared" si="9"/>
        <v>0</v>
      </c>
      <c r="P13" s="260">
        <f t="shared" si="10"/>
        <v>0</v>
      </c>
      <c r="Q13" s="260">
        <f t="shared" si="15"/>
        <v>0</v>
      </c>
      <c r="R13" s="260">
        <f t="shared" si="16"/>
        <v>0</v>
      </c>
      <c r="S13" s="260">
        <f t="shared" si="17"/>
        <v>0</v>
      </c>
      <c r="T13" s="214"/>
      <c r="U13" s="22">
        <f>IF('enter-data'!G13='calc.nat.'!$C$4,1,0)</f>
        <v>0</v>
      </c>
      <c r="V13" s="22">
        <f>IF('enter-data'!H13='calc.nat.'!$C$4,1,0)</f>
        <v>0</v>
      </c>
      <c r="W13" s="22">
        <f>IF('enter-data'!I13='calc.nat.'!$C$4,1,0)</f>
        <v>0</v>
      </c>
      <c r="X13" s="22">
        <f>IF('enter-data'!J13='calc.nat.'!$C$4,1,0)</f>
        <v>0</v>
      </c>
      <c r="Y13" s="22">
        <f>IF('enter-data'!K13='calc.nat.'!$C$4,1,0)</f>
        <v>0</v>
      </c>
      <c r="Z13" s="22">
        <f>IF('enter-data'!L13='calc.nat.'!$C$4,1,0)</f>
        <v>0</v>
      </c>
      <c r="AA13" s="22">
        <f>IF('enter-data'!M13='calc.nat.'!$C$4,1,0)</f>
        <v>0</v>
      </c>
      <c r="AB13" s="22">
        <f>IF('enter-data'!N13='calc.nat.'!$C$4,1,0)</f>
        <v>0</v>
      </c>
      <c r="AC13" s="22">
        <f>IF('enter-data'!O13='calc.nat.'!$C$4,1,0)</f>
        <v>0</v>
      </c>
      <c r="AD13" s="22">
        <f>IF('enter-data'!P13='calc.nat.'!$C$4,1,0)</f>
        <v>0</v>
      </c>
      <c r="AE13" s="22">
        <f>IF('enter-data'!Q13='calc.nat.'!$C$4,1,0)</f>
        <v>0</v>
      </c>
      <c r="AF13" s="22">
        <f>IF('enter-data'!R13='calc.nat.'!$C$4,1,0)</f>
        <v>0</v>
      </c>
      <c r="AG13" s="22">
        <f>IF('enter-data'!S13='calc.nat.'!$C$4,1,0)</f>
        <v>0</v>
      </c>
      <c r="AH13" s="22">
        <f>IF('enter-data'!T13='calc.nat.'!$C$4,1,0)</f>
        <v>0</v>
      </c>
      <c r="AI13" s="22">
        <f>IF('enter-data'!U13='calc.nat.'!$C$4,1,0)</f>
        <v>0</v>
      </c>
      <c r="AJ13" s="22">
        <f>IF('enter-data'!V13='calc.nat.'!$C$4,1,0)</f>
        <v>0</v>
      </c>
      <c r="AK13" s="22">
        <f>IF('enter-data'!W13='calc.nat.'!$C$4,1,0)</f>
        <v>0</v>
      </c>
      <c r="AL13" s="22">
        <f>IF('enter-data'!X13='calc.nat.'!$C$4,1,0)</f>
        <v>0</v>
      </c>
      <c r="AM13" s="22">
        <f>IF('enter-data'!Y13='calc.nat.'!$C$4,1,0)</f>
        <v>0</v>
      </c>
      <c r="AN13" s="22">
        <f>IF('enter-data'!Z13='calc.nat.'!$C$4,1,0)</f>
        <v>0</v>
      </c>
      <c r="AO13" s="22">
        <f>IF('enter-data'!AA13='calc.nat.'!$C$4,1,0)</f>
        <v>0</v>
      </c>
      <c r="AP13" s="22">
        <f>IF('enter-data'!AB13='calc.nat.'!$C$4,1,0)</f>
        <v>0</v>
      </c>
      <c r="AQ13" s="22">
        <f>IF('enter-data'!AC13='calc.nat.'!$C$4,1,0)</f>
        <v>0</v>
      </c>
      <c r="AR13" s="22">
        <f>IF('enter-data'!AD13='calc.nat.'!$C$4,1,0)</f>
        <v>0</v>
      </c>
      <c r="AS13" s="22">
        <f>IF('enter-data'!AE13='calc.nat.'!$C$4,1,0)</f>
        <v>0</v>
      </c>
      <c r="AT13" s="22">
        <f>IF('enter-data'!AF13='calc.nat.'!$C$4,1,0)</f>
        <v>0</v>
      </c>
      <c r="AU13" s="22">
        <f>IF('enter-data'!AG13='calc.nat.'!$C$4,1,0)</f>
        <v>0</v>
      </c>
      <c r="AW13" s="22">
        <f>IF('enter-data'!AI13='calc.nat.'!$C$4,1,0)</f>
        <v>0</v>
      </c>
      <c r="AX13" s="22">
        <f>IF('enter-data'!AJ13='calc.nat.'!$C$4,1,0)</f>
        <v>0</v>
      </c>
      <c r="AY13" s="22">
        <f>IF('enter-data'!AK13='calc.nat.'!$C$4,1,0)</f>
        <v>0</v>
      </c>
      <c r="AZ13" s="22">
        <f>IF('enter-data'!AL13='calc.nat.'!$C$4,1,0)</f>
        <v>0</v>
      </c>
      <c r="BA13" s="22">
        <f>IF('enter-data'!AM13='calc.nat.'!$C$4,1,0)</f>
        <v>0</v>
      </c>
      <c r="BB13" s="22">
        <f>IF('enter-data'!AN13='calc.nat.'!$C$4,1,0)</f>
        <v>0</v>
      </c>
      <c r="BC13" s="22">
        <f>IF('enter-data'!AO13='calc.nat.'!$C$4,1,0)</f>
        <v>0</v>
      </c>
      <c r="BD13" s="22">
        <f>IF('enter-data'!AP13='calc.nat.'!$C$4,1,0)</f>
        <v>0</v>
      </c>
      <c r="BE13" s="22">
        <f>IF('enter-data'!AQ13='calc.nat.'!$C$4,1,0)</f>
        <v>0</v>
      </c>
      <c r="BF13" s="22">
        <f>IF('enter-data'!AR13='calc.nat.'!$C$4,1,0)</f>
        <v>0</v>
      </c>
      <c r="BG13" s="22">
        <f>IF('enter-data'!AS13='calc.nat.'!$C$4,1,0)</f>
        <v>0</v>
      </c>
      <c r="BH13" s="22">
        <f>IF('enter-data'!AT13='calc.nat.'!$C$4,1,0)</f>
        <v>0</v>
      </c>
      <c r="BI13" s="22">
        <f>IF('enter-data'!AU13='calc.nat.'!$C$4,1,0)</f>
        <v>0</v>
      </c>
      <c r="BJ13" s="22">
        <f>IF('enter-data'!AV13='calc.nat.'!$C$4,1,0)</f>
        <v>0</v>
      </c>
      <c r="BK13" s="22">
        <f>IF('enter-data'!AW13='calc.nat.'!$C$4,1,0)</f>
        <v>0</v>
      </c>
      <c r="BL13" s="22">
        <f>IF('enter-data'!AX13='calc.nat.'!$C$4,1,0)</f>
        <v>0</v>
      </c>
      <c r="BM13" s="22">
        <f>IF('enter-data'!AY13='calc.nat.'!$C$4,1,0)</f>
        <v>0</v>
      </c>
      <c r="BN13" s="22">
        <f>IF('enter-data'!AZ13='calc.nat.'!$C$4,1,0)</f>
        <v>0</v>
      </c>
      <c r="BO13" s="22">
        <f>IF('enter-data'!BA13='calc.nat.'!$C$4,1,0)</f>
        <v>0</v>
      </c>
      <c r="BP13" s="22">
        <f>IF('enter-data'!BB13='calc.nat.'!$C$4,1,0)</f>
        <v>0</v>
      </c>
      <c r="BQ13" s="22">
        <f>IF('enter-data'!BC13='calc.nat.'!$C$4,1,0)</f>
        <v>0</v>
      </c>
      <c r="BR13" s="22">
        <f>IF('enter-data'!BD13='calc.nat.'!$C$4,1,0)</f>
        <v>0</v>
      </c>
      <c r="BS13" s="22">
        <f>IF('enter-data'!BE13='calc.nat.'!$C$4,1,0)</f>
        <v>0</v>
      </c>
      <c r="BT13" s="22">
        <f>IF('enter-data'!BF13='calc.nat.'!$C$4,1,0)</f>
        <v>0</v>
      </c>
      <c r="BU13" s="22">
        <f>IF('enter-data'!BG13='calc.nat.'!$C$4,1,0)</f>
        <v>0</v>
      </c>
      <c r="BV13" s="22">
        <f>IF('enter-data'!BH13='calc.nat.'!$C$4,1,0)</f>
        <v>0</v>
      </c>
      <c r="BW13" s="22">
        <f>IF('enter-data'!BI13='calc.nat.'!$C$4,1,0)</f>
        <v>0</v>
      </c>
    </row>
    <row r="14" spans="1:75" ht="25.15" customHeight="1" x14ac:dyDescent="0.25">
      <c r="A14" s="219" t="str">
        <f t="shared" si="13"/>
        <v>1974.1</v>
      </c>
      <c r="B14" s="220">
        <f>COUNTIF($C$2:C14,C14)</f>
        <v>1</v>
      </c>
      <c r="C14" s="3">
        <f>'enter-data'!C14</f>
        <v>1974</v>
      </c>
      <c r="D14" s="208">
        <f t="shared" si="18"/>
        <v>0</v>
      </c>
      <c r="E14" s="257">
        <v>1974</v>
      </c>
      <c r="F14" s="258" t="str">
        <f>IF(E14&gt;0,VLOOKUP($E14,Parameter!$F:$J,3,FALSE)," ")</f>
        <v>USA</v>
      </c>
      <c r="G14" s="259" t="str">
        <f>IF(E14&gt;0,VLOOKUP($E14,Parameter!$F:$J,4,FALSE)," ")</f>
        <v>United States of America</v>
      </c>
      <c r="H14" s="260">
        <f t="shared" si="14"/>
        <v>0</v>
      </c>
      <c r="I14" s="260">
        <f t="shared" si="3"/>
        <v>0</v>
      </c>
      <c r="J14" s="260">
        <f t="shared" si="4"/>
        <v>0</v>
      </c>
      <c r="K14" s="260">
        <f t="shared" si="5"/>
        <v>0</v>
      </c>
      <c r="L14" s="260">
        <f t="shared" si="6"/>
        <v>0</v>
      </c>
      <c r="M14" s="260">
        <f t="shared" si="7"/>
        <v>0</v>
      </c>
      <c r="N14" s="260">
        <f t="shared" si="8"/>
        <v>0</v>
      </c>
      <c r="O14" s="260">
        <f t="shared" si="9"/>
        <v>0</v>
      </c>
      <c r="P14" s="260">
        <f t="shared" si="10"/>
        <v>0</v>
      </c>
      <c r="Q14" s="260">
        <f t="shared" si="15"/>
        <v>0</v>
      </c>
      <c r="R14" s="260">
        <f t="shared" si="16"/>
        <v>0</v>
      </c>
      <c r="S14" s="260">
        <f t="shared" si="17"/>
        <v>0</v>
      </c>
      <c r="T14" s="214"/>
      <c r="U14" s="22">
        <f>IF('enter-data'!G14='calc.nat.'!$C$4,1,0)</f>
        <v>0</v>
      </c>
      <c r="V14" s="22">
        <f>IF('enter-data'!H14='calc.nat.'!$C$4,1,0)</f>
        <v>0</v>
      </c>
      <c r="W14" s="22">
        <f>IF('enter-data'!I14='calc.nat.'!$C$4,1,0)</f>
        <v>0</v>
      </c>
      <c r="X14" s="22">
        <f>IF('enter-data'!J14='calc.nat.'!$C$4,1,0)</f>
        <v>0</v>
      </c>
      <c r="Y14" s="22">
        <f>IF('enter-data'!K14='calc.nat.'!$C$4,1,0)</f>
        <v>0</v>
      </c>
      <c r="Z14" s="22">
        <f>IF('enter-data'!L14='calc.nat.'!$C$4,1,0)</f>
        <v>0</v>
      </c>
      <c r="AA14" s="22">
        <f>IF('enter-data'!M14='calc.nat.'!$C$4,1,0)</f>
        <v>0</v>
      </c>
      <c r="AB14" s="22">
        <f>IF('enter-data'!N14='calc.nat.'!$C$4,1,0)</f>
        <v>0</v>
      </c>
      <c r="AC14" s="22">
        <f>IF('enter-data'!O14='calc.nat.'!$C$4,1,0)</f>
        <v>0</v>
      </c>
      <c r="AD14" s="22">
        <f>IF('enter-data'!P14='calc.nat.'!$C$4,1,0)</f>
        <v>0</v>
      </c>
      <c r="AE14" s="22">
        <f>IF('enter-data'!Q14='calc.nat.'!$C$4,1,0)</f>
        <v>0</v>
      </c>
      <c r="AF14" s="22">
        <f>IF('enter-data'!R14='calc.nat.'!$C$4,1,0)</f>
        <v>0</v>
      </c>
      <c r="AG14" s="22">
        <f>IF('enter-data'!S14='calc.nat.'!$C$4,1,0)</f>
        <v>0</v>
      </c>
      <c r="AH14" s="22">
        <f>IF('enter-data'!T14='calc.nat.'!$C$4,1,0)</f>
        <v>0</v>
      </c>
      <c r="AI14" s="22">
        <f>IF('enter-data'!U14='calc.nat.'!$C$4,1,0)</f>
        <v>0</v>
      </c>
      <c r="AJ14" s="22">
        <f>IF('enter-data'!V14='calc.nat.'!$C$4,1,0)</f>
        <v>0</v>
      </c>
      <c r="AK14" s="22">
        <f>IF('enter-data'!W14='calc.nat.'!$C$4,1,0)</f>
        <v>0</v>
      </c>
      <c r="AL14" s="22">
        <f>IF('enter-data'!X14='calc.nat.'!$C$4,1,0)</f>
        <v>0</v>
      </c>
      <c r="AM14" s="22">
        <f>IF('enter-data'!Y14='calc.nat.'!$C$4,1,0)</f>
        <v>0</v>
      </c>
      <c r="AN14" s="22">
        <f>IF('enter-data'!Z14='calc.nat.'!$C$4,1,0)</f>
        <v>0</v>
      </c>
      <c r="AO14" s="22">
        <f>IF('enter-data'!AA14='calc.nat.'!$C$4,1,0)</f>
        <v>0</v>
      </c>
      <c r="AP14" s="22">
        <f>IF('enter-data'!AB14='calc.nat.'!$C$4,1,0)</f>
        <v>0</v>
      </c>
      <c r="AQ14" s="22">
        <f>IF('enter-data'!AC14='calc.nat.'!$C$4,1,0)</f>
        <v>0</v>
      </c>
      <c r="AR14" s="22">
        <f>IF('enter-data'!AD14='calc.nat.'!$C$4,1,0)</f>
        <v>0</v>
      </c>
      <c r="AS14" s="22">
        <f>IF('enter-data'!AE14='calc.nat.'!$C$4,1,0)</f>
        <v>0</v>
      </c>
      <c r="AT14" s="22">
        <f>IF('enter-data'!AF14='calc.nat.'!$C$4,1,0)</f>
        <v>0</v>
      </c>
      <c r="AU14" s="22">
        <f>IF('enter-data'!AG14='calc.nat.'!$C$4,1,0)</f>
        <v>0</v>
      </c>
      <c r="AW14" s="22">
        <f>IF('enter-data'!AI14='calc.nat.'!$C$4,1,0)</f>
        <v>0</v>
      </c>
      <c r="AX14" s="22">
        <f>IF('enter-data'!AJ14='calc.nat.'!$C$4,1,0)</f>
        <v>0</v>
      </c>
      <c r="AY14" s="22">
        <f>IF('enter-data'!AK14='calc.nat.'!$C$4,1,0)</f>
        <v>0</v>
      </c>
      <c r="AZ14" s="22">
        <f>IF('enter-data'!AL14='calc.nat.'!$C$4,1,0)</f>
        <v>0</v>
      </c>
      <c r="BA14" s="22">
        <f>IF('enter-data'!AM14='calc.nat.'!$C$4,1,0)</f>
        <v>0</v>
      </c>
      <c r="BB14" s="22">
        <f>IF('enter-data'!AN14='calc.nat.'!$C$4,1,0)</f>
        <v>0</v>
      </c>
      <c r="BC14" s="22">
        <f>IF('enter-data'!AO14='calc.nat.'!$C$4,1,0)</f>
        <v>0</v>
      </c>
      <c r="BD14" s="22">
        <f>IF('enter-data'!AP14='calc.nat.'!$C$4,1,0)</f>
        <v>0</v>
      </c>
      <c r="BE14" s="22">
        <f>IF('enter-data'!AQ14='calc.nat.'!$C$4,1,0)</f>
        <v>0</v>
      </c>
      <c r="BF14" s="22">
        <f>IF('enter-data'!AR14='calc.nat.'!$C$4,1,0)</f>
        <v>0</v>
      </c>
      <c r="BG14" s="22">
        <f>IF('enter-data'!AS14='calc.nat.'!$C$4,1,0)</f>
        <v>0</v>
      </c>
      <c r="BH14" s="22">
        <f>IF('enter-data'!AT14='calc.nat.'!$C$4,1,0)</f>
        <v>0</v>
      </c>
      <c r="BI14" s="22">
        <f>IF('enter-data'!AU14='calc.nat.'!$C$4,1,0)</f>
        <v>0</v>
      </c>
      <c r="BJ14" s="22">
        <f>IF('enter-data'!AV14='calc.nat.'!$C$4,1,0)</f>
        <v>0</v>
      </c>
      <c r="BK14" s="22">
        <f>IF('enter-data'!AW14='calc.nat.'!$C$4,1,0)</f>
        <v>0</v>
      </c>
      <c r="BL14" s="22">
        <f>IF('enter-data'!AX14='calc.nat.'!$C$4,1,0)</f>
        <v>0</v>
      </c>
      <c r="BM14" s="22">
        <f>IF('enter-data'!AY14='calc.nat.'!$C$4,1,0)</f>
        <v>0</v>
      </c>
      <c r="BN14" s="22">
        <f>IF('enter-data'!AZ14='calc.nat.'!$C$4,1,0)</f>
        <v>0</v>
      </c>
      <c r="BO14" s="22">
        <f>IF('enter-data'!BA14='calc.nat.'!$C$4,1,0)</f>
        <v>0</v>
      </c>
      <c r="BP14" s="22">
        <f>IF('enter-data'!BB14='calc.nat.'!$C$4,1,0)</f>
        <v>0</v>
      </c>
      <c r="BQ14" s="22">
        <f>IF('enter-data'!BC14='calc.nat.'!$C$4,1,0)</f>
        <v>0</v>
      </c>
      <c r="BR14" s="22">
        <f>IF('enter-data'!BD14='calc.nat.'!$C$4,1,0)</f>
        <v>0</v>
      </c>
      <c r="BS14" s="22">
        <f>IF('enter-data'!BE14='calc.nat.'!$C$4,1,0)</f>
        <v>0</v>
      </c>
      <c r="BT14" s="22">
        <f>IF('enter-data'!BF14='calc.nat.'!$C$4,1,0)</f>
        <v>0</v>
      </c>
      <c r="BU14" s="22">
        <f>IF('enter-data'!BG14='calc.nat.'!$C$4,1,0)</f>
        <v>0</v>
      </c>
      <c r="BV14" s="22">
        <f>IF('enter-data'!BH14='calc.nat.'!$C$4,1,0)</f>
        <v>0</v>
      </c>
      <c r="BW14" s="22">
        <f>IF('enter-data'!BI14='calc.nat.'!$C$4,1,0)</f>
        <v>0</v>
      </c>
    </row>
    <row r="15" spans="1:75" ht="25.15" customHeight="1" x14ac:dyDescent="0.25">
      <c r="A15" s="219" t="str">
        <f t="shared" si="13"/>
        <v>1975.1</v>
      </c>
      <c r="B15" s="220">
        <f>COUNTIF($C$2:C15,C15)</f>
        <v>1</v>
      </c>
      <c r="C15" s="3">
        <f>'enter-data'!C15</f>
        <v>1975</v>
      </c>
      <c r="D15" s="208">
        <f t="shared" si="18"/>
        <v>0</v>
      </c>
      <c r="E15" s="257">
        <v>1975</v>
      </c>
      <c r="F15" s="258" t="str">
        <f>IF(E15&gt;0,VLOOKUP($E15,Parameter!$F:$J,3,FALSE)," ")</f>
        <v>FRA</v>
      </c>
      <c r="G15" s="259" t="str">
        <f>IF(E15&gt;0,VLOOKUP($E15,Parameter!$F:$J,4,FALSE)," ")</f>
        <v>France</v>
      </c>
      <c r="H15" s="260">
        <f t="shared" si="14"/>
        <v>0</v>
      </c>
      <c r="I15" s="260">
        <f t="shared" si="3"/>
        <v>0</v>
      </c>
      <c r="J15" s="260">
        <f t="shared" si="4"/>
        <v>0</v>
      </c>
      <c r="K15" s="260">
        <f t="shared" si="5"/>
        <v>0</v>
      </c>
      <c r="L15" s="260">
        <f t="shared" si="6"/>
        <v>0</v>
      </c>
      <c r="M15" s="260">
        <f t="shared" si="7"/>
        <v>0</v>
      </c>
      <c r="N15" s="260">
        <f t="shared" si="8"/>
        <v>0</v>
      </c>
      <c r="O15" s="260">
        <f t="shared" si="9"/>
        <v>0</v>
      </c>
      <c r="P15" s="260">
        <f t="shared" si="10"/>
        <v>0</v>
      </c>
      <c r="Q15" s="260">
        <f t="shared" si="15"/>
        <v>0</v>
      </c>
      <c r="R15" s="260">
        <f t="shared" si="16"/>
        <v>0</v>
      </c>
      <c r="S15" s="260">
        <f t="shared" si="17"/>
        <v>0</v>
      </c>
      <c r="T15" s="214"/>
      <c r="U15" s="22">
        <f>IF('enter-data'!G15='calc.nat.'!$C$4,1,0)</f>
        <v>0</v>
      </c>
      <c r="V15" s="22">
        <f>IF('enter-data'!H15='calc.nat.'!$C$4,1,0)</f>
        <v>0</v>
      </c>
      <c r="W15" s="22">
        <f>IF('enter-data'!I15='calc.nat.'!$C$4,1,0)</f>
        <v>0</v>
      </c>
      <c r="X15" s="22">
        <f>IF('enter-data'!J15='calc.nat.'!$C$4,1,0)</f>
        <v>0</v>
      </c>
      <c r="Y15" s="22">
        <f>IF('enter-data'!K15='calc.nat.'!$C$4,1,0)</f>
        <v>0</v>
      </c>
      <c r="Z15" s="22">
        <f>IF('enter-data'!L15='calc.nat.'!$C$4,1,0)</f>
        <v>0</v>
      </c>
      <c r="AA15" s="22">
        <f>IF('enter-data'!M15='calc.nat.'!$C$4,1,0)</f>
        <v>0</v>
      </c>
      <c r="AB15" s="22">
        <f>IF('enter-data'!N15='calc.nat.'!$C$4,1,0)</f>
        <v>0</v>
      </c>
      <c r="AC15" s="22">
        <f>IF('enter-data'!O15='calc.nat.'!$C$4,1,0)</f>
        <v>0</v>
      </c>
      <c r="AD15" s="22">
        <f>IF('enter-data'!P15='calc.nat.'!$C$4,1,0)</f>
        <v>0</v>
      </c>
      <c r="AE15" s="22">
        <f>IF('enter-data'!Q15='calc.nat.'!$C$4,1,0)</f>
        <v>0</v>
      </c>
      <c r="AF15" s="22">
        <f>IF('enter-data'!R15='calc.nat.'!$C$4,1,0)</f>
        <v>0</v>
      </c>
      <c r="AG15" s="22">
        <f>IF('enter-data'!S15='calc.nat.'!$C$4,1,0)</f>
        <v>0</v>
      </c>
      <c r="AH15" s="22">
        <f>IF('enter-data'!T15='calc.nat.'!$C$4,1,0)</f>
        <v>0</v>
      </c>
      <c r="AI15" s="22">
        <f>IF('enter-data'!U15='calc.nat.'!$C$4,1,0)</f>
        <v>0</v>
      </c>
      <c r="AJ15" s="22">
        <f>IF('enter-data'!V15='calc.nat.'!$C$4,1,0)</f>
        <v>0</v>
      </c>
      <c r="AK15" s="22">
        <f>IF('enter-data'!W15='calc.nat.'!$C$4,1,0)</f>
        <v>0</v>
      </c>
      <c r="AL15" s="22">
        <f>IF('enter-data'!X15='calc.nat.'!$C$4,1,0)</f>
        <v>0</v>
      </c>
      <c r="AM15" s="22">
        <f>IF('enter-data'!Y15='calc.nat.'!$C$4,1,0)</f>
        <v>0</v>
      </c>
      <c r="AN15" s="22">
        <f>IF('enter-data'!Z15='calc.nat.'!$C$4,1,0)</f>
        <v>0</v>
      </c>
      <c r="AO15" s="22">
        <f>IF('enter-data'!AA15='calc.nat.'!$C$4,1,0)</f>
        <v>0</v>
      </c>
      <c r="AP15" s="22">
        <f>IF('enter-data'!AB15='calc.nat.'!$C$4,1,0)</f>
        <v>0</v>
      </c>
      <c r="AQ15" s="22">
        <f>IF('enter-data'!AC15='calc.nat.'!$C$4,1,0)</f>
        <v>0</v>
      </c>
      <c r="AR15" s="22">
        <f>IF('enter-data'!AD15='calc.nat.'!$C$4,1,0)</f>
        <v>0</v>
      </c>
      <c r="AS15" s="22">
        <f>IF('enter-data'!AE15='calc.nat.'!$C$4,1,0)</f>
        <v>0</v>
      </c>
      <c r="AT15" s="22">
        <f>IF('enter-data'!AF15='calc.nat.'!$C$4,1,0)</f>
        <v>0</v>
      </c>
      <c r="AU15" s="22">
        <f>IF('enter-data'!AG15='calc.nat.'!$C$4,1,0)</f>
        <v>0</v>
      </c>
      <c r="AW15" s="22">
        <f>IF('enter-data'!AI15='calc.nat.'!$C$4,1,0)</f>
        <v>0</v>
      </c>
      <c r="AX15" s="22">
        <f>IF('enter-data'!AJ15='calc.nat.'!$C$4,1,0)</f>
        <v>0</v>
      </c>
      <c r="AY15" s="22">
        <f>IF('enter-data'!AK15='calc.nat.'!$C$4,1,0)</f>
        <v>0</v>
      </c>
      <c r="AZ15" s="22">
        <f>IF('enter-data'!AL15='calc.nat.'!$C$4,1,0)</f>
        <v>0</v>
      </c>
      <c r="BA15" s="22">
        <f>IF('enter-data'!AM15='calc.nat.'!$C$4,1,0)</f>
        <v>0</v>
      </c>
      <c r="BB15" s="22">
        <f>IF('enter-data'!AN15='calc.nat.'!$C$4,1,0)</f>
        <v>0</v>
      </c>
      <c r="BC15" s="22">
        <f>IF('enter-data'!AO15='calc.nat.'!$C$4,1,0)</f>
        <v>0</v>
      </c>
      <c r="BD15" s="22">
        <f>IF('enter-data'!AP15='calc.nat.'!$C$4,1,0)</f>
        <v>0</v>
      </c>
      <c r="BE15" s="22">
        <f>IF('enter-data'!AQ15='calc.nat.'!$C$4,1,0)</f>
        <v>0</v>
      </c>
      <c r="BF15" s="22">
        <f>IF('enter-data'!AR15='calc.nat.'!$C$4,1,0)</f>
        <v>0</v>
      </c>
      <c r="BG15" s="22">
        <f>IF('enter-data'!AS15='calc.nat.'!$C$4,1,0)</f>
        <v>0</v>
      </c>
      <c r="BH15" s="22">
        <f>IF('enter-data'!AT15='calc.nat.'!$C$4,1,0)</f>
        <v>0</v>
      </c>
      <c r="BI15" s="22">
        <f>IF('enter-data'!AU15='calc.nat.'!$C$4,1,0)</f>
        <v>0</v>
      </c>
      <c r="BJ15" s="22">
        <f>IF('enter-data'!AV15='calc.nat.'!$C$4,1,0)</f>
        <v>0</v>
      </c>
      <c r="BK15" s="22">
        <f>IF('enter-data'!AW15='calc.nat.'!$C$4,1,0)</f>
        <v>0</v>
      </c>
      <c r="BL15" s="22">
        <f>IF('enter-data'!AX15='calc.nat.'!$C$4,1,0)</f>
        <v>0</v>
      </c>
      <c r="BM15" s="22">
        <f>IF('enter-data'!AY15='calc.nat.'!$C$4,1,0)</f>
        <v>0</v>
      </c>
      <c r="BN15" s="22">
        <f>IF('enter-data'!AZ15='calc.nat.'!$C$4,1,0)</f>
        <v>0</v>
      </c>
      <c r="BO15" s="22">
        <f>IF('enter-data'!BA15='calc.nat.'!$C$4,1,0)</f>
        <v>0</v>
      </c>
      <c r="BP15" s="22">
        <f>IF('enter-data'!BB15='calc.nat.'!$C$4,1,0)</f>
        <v>0</v>
      </c>
      <c r="BQ15" s="22">
        <f>IF('enter-data'!BC15='calc.nat.'!$C$4,1,0)</f>
        <v>0</v>
      </c>
      <c r="BR15" s="22">
        <f>IF('enter-data'!BD15='calc.nat.'!$C$4,1,0)</f>
        <v>0</v>
      </c>
      <c r="BS15" s="22">
        <f>IF('enter-data'!BE15='calc.nat.'!$C$4,1,0)</f>
        <v>0</v>
      </c>
      <c r="BT15" s="22">
        <f>IF('enter-data'!BF15='calc.nat.'!$C$4,1,0)</f>
        <v>0</v>
      </c>
      <c r="BU15" s="22">
        <f>IF('enter-data'!BG15='calc.nat.'!$C$4,1,0)</f>
        <v>0</v>
      </c>
      <c r="BV15" s="22">
        <f>IF('enter-data'!BH15='calc.nat.'!$C$4,1,0)</f>
        <v>0</v>
      </c>
      <c r="BW15" s="22">
        <f>IF('enter-data'!BI15='calc.nat.'!$C$4,1,0)</f>
        <v>0</v>
      </c>
    </row>
    <row r="16" spans="1:75" ht="25.15" customHeight="1" x14ac:dyDescent="0.25">
      <c r="A16" s="219" t="str">
        <f t="shared" si="13"/>
        <v>1976.1</v>
      </c>
      <c r="B16" s="220">
        <f>COUNTIF($C$2:C16,C16)</f>
        <v>1</v>
      </c>
      <c r="C16" s="213">
        <f>'enter-data'!C16</f>
        <v>1976</v>
      </c>
      <c r="D16" s="208">
        <f t="shared" si="18"/>
        <v>0</v>
      </c>
      <c r="E16" s="257"/>
      <c r="F16" s="258" t="str">
        <f>IF(E16&gt;0,VLOOKUP($E16,Parameter!$F:$J,3,FALSE)," ")</f>
        <v xml:space="preserve"> </v>
      </c>
      <c r="G16" s="259" t="str">
        <f>IF(E16&gt;0,VLOOKUP($E16,Parameter!$F:$J,4,FALSE)," ")</f>
        <v xml:space="preserve"> </v>
      </c>
      <c r="H16" s="260">
        <f t="shared" si="14"/>
        <v>0</v>
      </c>
      <c r="I16" s="260">
        <f t="shared" si="3"/>
        <v>0</v>
      </c>
      <c r="J16" s="260">
        <f t="shared" si="4"/>
        <v>0</v>
      </c>
      <c r="K16" s="260">
        <f t="shared" si="5"/>
        <v>0</v>
      </c>
      <c r="L16" s="260">
        <f t="shared" si="6"/>
        <v>0</v>
      </c>
      <c r="M16" s="260">
        <f t="shared" si="7"/>
        <v>0</v>
      </c>
      <c r="N16" s="260">
        <f t="shared" si="8"/>
        <v>0</v>
      </c>
      <c r="O16" s="260">
        <f t="shared" si="9"/>
        <v>0</v>
      </c>
      <c r="P16" s="260">
        <f t="shared" si="10"/>
        <v>0</v>
      </c>
      <c r="Q16" s="260">
        <f t="shared" si="15"/>
        <v>0</v>
      </c>
      <c r="R16" s="260">
        <f t="shared" si="16"/>
        <v>0</v>
      </c>
      <c r="S16" s="260">
        <f t="shared" si="17"/>
        <v>0</v>
      </c>
      <c r="T16" s="214"/>
      <c r="U16" s="22">
        <f>IF('enter-data'!G16='calc.nat.'!$C$4,1,0)</f>
        <v>0</v>
      </c>
      <c r="V16" s="22">
        <f>IF('enter-data'!H16='calc.nat.'!$C$4,1,0)</f>
        <v>0</v>
      </c>
      <c r="W16" s="22">
        <f>IF('enter-data'!I16='calc.nat.'!$C$4,1,0)</f>
        <v>0</v>
      </c>
      <c r="X16" s="22">
        <f>IF('enter-data'!J16='calc.nat.'!$C$4,1,0)</f>
        <v>0</v>
      </c>
      <c r="Y16" s="22">
        <f>IF('enter-data'!K16='calc.nat.'!$C$4,1,0)</f>
        <v>0</v>
      </c>
      <c r="Z16" s="22">
        <f>IF('enter-data'!L16='calc.nat.'!$C$4,1,0)</f>
        <v>0</v>
      </c>
      <c r="AA16" s="22">
        <f>IF('enter-data'!M16='calc.nat.'!$C$4,1,0)</f>
        <v>0</v>
      </c>
      <c r="AB16" s="22">
        <f>IF('enter-data'!N16='calc.nat.'!$C$4,1,0)</f>
        <v>0</v>
      </c>
      <c r="AC16" s="22">
        <f>IF('enter-data'!O16='calc.nat.'!$C$4,1,0)</f>
        <v>0</v>
      </c>
      <c r="AD16" s="22">
        <f>IF('enter-data'!P16='calc.nat.'!$C$4,1,0)</f>
        <v>0</v>
      </c>
      <c r="AE16" s="22">
        <f>IF('enter-data'!Q16='calc.nat.'!$C$4,1,0)</f>
        <v>0</v>
      </c>
      <c r="AF16" s="22">
        <f>IF('enter-data'!R16='calc.nat.'!$C$4,1,0)</f>
        <v>0</v>
      </c>
      <c r="AG16" s="22">
        <f>IF('enter-data'!S16='calc.nat.'!$C$4,1,0)</f>
        <v>0</v>
      </c>
      <c r="AH16" s="22">
        <f>IF('enter-data'!T16='calc.nat.'!$C$4,1,0)</f>
        <v>0</v>
      </c>
      <c r="AI16" s="22">
        <f>IF('enter-data'!U16='calc.nat.'!$C$4,1,0)</f>
        <v>0</v>
      </c>
      <c r="AJ16" s="22">
        <f>IF('enter-data'!V16='calc.nat.'!$C$4,1,0)</f>
        <v>0</v>
      </c>
      <c r="AK16" s="22">
        <f>IF('enter-data'!W16='calc.nat.'!$C$4,1,0)</f>
        <v>0</v>
      </c>
      <c r="AL16" s="22">
        <f>IF('enter-data'!X16='calc.nat.'!$C$4,1,0)</f>
        <v>0</v>
      </c>
      <c r="AM16" s="22">
        <f>IF('enter-data'!Y16='calc.nat.'!$C$4,1,0)</f>
        <v>0</v>
      </c>
      <c r="AN16" s="22">
        <f>IF('enter-data'!Z16='calc.nat.'!$C$4,1,0)</f>
        <v>0</v>
      </c>
      <c r="AO16" s="22">
        <f>IF('enter-data'!AA16='calc.nat.'!$C$4,1,0)</f>
        <v>0</v>
      </c>
      <c r="AP16" s="22">
        <f>IF('enter-data'!AB16='calc.nat.'!$C$4,1,0)</f>
        <v>0</v>
      </c>
      <c r="AQ16" s="22">
        <f>IF('enter-data'!AC16='calc.nat.'!$C$4,1,0)</f>
        <v>0</v>
      </c>
      <c r="AR16" s="22">
        <f>IF('enter-data'!AD16='calc.nat.'!$C$4,1,0)</f>
        <v>0</v>
      </c>
      <c r="AS16" s="22">
        <f>IF('enter-data'!AE16='calc.nat.'!$C$4,1,0)</f>
        <v>0</v>
      </c>
      <c r="AT16" s="22">
        <f>IF('enter-data'!AF16='calc.nat.'!$C$4,1,0)</f>
        <v>0</v>
      </c>
      <c r="AU16" s="22">
        <f>IF('enter-data'!AG16='calc.nat.'!$C$4,1,0)</f>
        <v>0</v>
      </c>
      <c r="AW16" s="22">
        <f>IF('enter-data'!AI16='calc.nat.'!$C$4,1,0)</f>
        <v>0</v>
      </c>
      <c r="AX16" s="22">
        <f>IF('enter-data'!AJ16='calc.nat.'!$C$4,1,0)</f>
        <v>0</v>
      </c>
      <c r="AY16" s="22">
        <f>IF('enter-data'!AK16='calc.nat.'!$C$4,1,0)</f>
        <v>0</v>
      </c>
      <c r="AZ16" s="22">
        <f>IF('enter-data'!AL16='calc.nat.'!$C$4,1,0)</f>
        <v>0</v>
      </c>
      <c r="BA16" s="22">
        <f>IF('enter-data'!AM16='calc.nat.'!$C$4,1,0)</f>
        <v>0</v>
      </c>
      <c r="BB16" s="22">
        <f>IF('enter-data'!AN16='calc.nat.'!$C$4,1,0)</f>
        <v>0</v>
      </c>
      <c r="BC16" s="22">
        <f>IF('enter-data'!AO16='calc.nat.'!$C$4,1,0)</f>
        <v>0</v>
      </c>
      <c r="BD16" s="22">
        <f>IF('enter-data'!AP16='calc.nat.'!$C$4,1,0)</f>
        <v>0</v>
      </c>
      <c r="BE16" s="22">
        <f>IF('enter-data'!AQ16='calc.nat.'!$C$4,1,0)</f>
        <v>0</v>
      </c>
      <c r="BF16" s="22">
        <f>IF('enter-data'!AR16='calc.nat.'!$C$4,1,0)</f>
        <v>0</v>
      </c>
      <c r="BG16" s="22">
        <f>IF('enter-data'!AS16='calc.nat.'!$C$4,1,0)</f>
        <v>0</v>
      </c>
      <c r="BH16" s="22">
        <f>IF('enter-data'!AT16='calc.nat.'!$C$4,1,0)</f>
        <v>0</v>
      </c>
      <c r="BI16" s="22">
        <f>IF('enter-data'!AU16='calc.nat.'!$C$4,1,0)</f>
        <v>0</v>
      </c>
      <c r="BJ16" s="22">
        <f>IF('enter-data'!AV16='calc.nat.'!$C$4,1,0)</f>
        <v>0</v>
      </c>
      <c r="BK16" s="22">
        <f>IF('enter-data'!AW16='calc.nat.'!$C$4,1,0)</f>
        <v>0</v>
      </c>
      <c r="BL16" s="22">
        <f>IF('enter-data'!AX16='calc.nat.'!$C$4,1,0)</f>
        <v>0</v>
      </c>
      <c r="BM16" s="22">
        <f>IF('enter-data'!AY16='calc.nat.'!$C$4,1,0)</f>
        <v>0</v>
      </c>
      <c r="BN16" s="22">
        <f>IF('enter-data'!AZ16='calc.nat.'!$C$4,1,0)</f>
        <v>0</v>
      </c>
      <c r="BO16" s="22">
        <f>IF('enter-data'!BA16='calc.nat.'!$C$4,1,0)</f>
        <v>0</v>
      </c>
      <c r="BP16" s="22">
        <f>IF('enter-data'!BB16='calc.nat.'!$C$4,1,0)</f>
        <v>0</v>
      </c>
      <c r="BQ16" s="22">
        <f>IF('enter-data'!BC16='calc.nat.'!$C$4,1,0)</f>
        <v>0</v>
      </c>
      <c r="BR16" s="22">
        <f>IF('enter-data'!BD16='calc.nat.'!$C$4,1,0)</f>
        <v>0</v>
      </c>
      <c r="BS16" s="22">
        <f>IF('enter-data'!BE16='calc.nat.'!$C$4,1,0)</f>
        <v>0</v>
      </c>
      <c r="BT16" s="22">
        <f>IF('enter-data'!BF16='calc.nat.'!$C$4,1,0)</f>
        <v>0</v>
      </c>
      <c r="BU16" s="22">
        <f>IF('enter-data'!BG16='calc.nat.'!$C$4,1,0)</f>
        <v>0</v>
      </c>
      <c r="BV16" s="22">
        <f>IF('enter-data'!BH16='calc.nat.'!$C$4,1,0)</f>
        <v>0</v>
      </c>
      <c r="BW16" s="22">
        <f>IF('enter-data'!BI16='calc.nat.'!$C$4,1,0)</f>
        <v>0</v>
      </c>
    </row>
    <row r="17" spans="1:75" ht="25.15" customHeight="1" x14ac:dyDescent="0.25">
      <c r="A17" s="219" t="str">
        <f t="shared" si="13"/>
        <v>1976.2</v>
      </c>
      <c r="B17" s="220">
        <f>COUNTIF($C$2:C17,C17)</f>
        <v>2</v>
      </c>
      <c r="C17" s="213">
        <f>'enter-data'!C17</f>
        <v>1976</v>
      </c>
      <c r="D17" s="208">
        <f t="shared" si="18"/>
        <v>0</v>
      </c>
      <c r="E17" s="257"/>
      <c r="F17" s="258" t="str">
        <f>IF(E17&gt;0,VLOOKUP($E17,Parameter!$F:$J,3,FALSE)," ")</f>
        <v xml:space="preserve"> </v>
      </c>
      <c r="G17" s="259" t="str">
        <f>IF(E17&gt;0,VLOOKUP($E17,Parameter!$F:$J,4,FALSE)," ")</f>
        <v xml:space="preserve"> </v>
      </c>
      <c r="H17" s="260">
        <f t="shared" si="14"/>
        <v>0</v>
      </c>
      <c r="I17" s="260">
        <f t="shared" si="3"/>
        <v>0</v>
      </c>
      <c r="J17" s="260">
        <f t="shared" si="4"/>
        <v>0</v>
      </c>
      <c r="K17" s="260">
        <f t="shared" si="5"/>
        <v>0</v>
      </c>
      <c r="L17" s="260">
        <f t="shared" si="6"/>
        <v>0</v>
      </c>
      <c r="M17" s="260">
        <f t="shared" si="7"/>
        <v>0</v>
      </c>
      <c r="N17" s="260">
        <f t="shared" si="8"/>
        <v>0</v>
      </c>
      <c r="O17" s="260">
        <f t="shared" si="9"/>
        <v>0</v>
      </c>
      <c r="P17" s="260">
        <f t="shared" si="10"/>
        <v>0</v>
      </c>
      <c r="Q17" s="260">
        <f t="shared" si="15"/>
        <v>0</v>
      </c>
      <c r="R17" s="260">
        <f t="shared" si="16"/>
        <v>0</v>
      </c>
      <c r="S17" s="260">
        <f t="shared" si="17"/>
        <v>0</v>
      </c>
      <c r="T17" s="214"/>
      <c r="U17" s="22">
        <f>IF('enter-data'!G17='calc.nat.'!$C$4,1,0)</f>
        <v>0</v>
      </c>
      <c r="V17" s="22">
        <f>IF('enter-data'!H17='calc.nat.'!$C$4,1,0)</f>
        <v>0</v>
      </c>
      <c r="W17" s="22">
        <f>IF('enter-data'!I17='calc.nat.'!$C$4,1,0)</f>
        <v>0</v>
      </c>
      <c r="X17" s="22">
        <f>IF('enter-data'!J17='calc.nat.'!$C$4,1,0)</f>
        <v>0</v>
      </c>
      <c r="Y17" s="22">
        <f>IF('enter-data'!K17='calc.nat.'!$C$4,1,0)</f>
        <v>0</v>
      </c>
      <c r="Z17" s="22">
        <f>IF('enter-data'!L17='calc.nat.'!$C$4,1,0)</f>
        <v>0</v>
      </c>
      <c r="AA17" s="22">
        <f>IF('enter-data'!M17='calc.nat.'!$C$4,1,0)</f>
        <v>0</v>
      </c>
      <c r="AB17" s="22">
        <f>IF('enter-data'!N17='calc.nat.'!$C$4,1,0)</f>
        <v>0</v>
      </c>
      <c r="AC17" s="22">
        <f>IF('enter-data'!O17='calc.nat.'!$C$4,1,0)</f>
        <v>0</v>
      </c>
      <c r="AD17" s="22">
        <f>IF('enter-data'!P17='calc.nat.'!$C$4,1,0)</f>
        <v>0</v>
      </c>
      <c r="AE17" s="22">
        <f>IF('enter-data'!Q17='calc.nat.'!$C$4,1,0)</f>
        <v>0</v>
      </c>
      <c r="AF17" s="22">
        <f>IF('enter-data'!R17='calc.nat.'!$C$4,1,0)</f>
        <v>0</v>
      </c>
      <c r="AG17" s="22">
        <f>IF('enter-data'!S17='calc.nat.'!$C$4,1,0)</f>
        <v>0</v>
      </c>
      <c r="AH17" s="22">
        <f>IF('enter-data'!T17='calc.nat.'!$C$4,1,0)</f>
        <v>0</v>
      </c>
      <c r="AI17" s="22">
        <f>IF('enter-data'!U17='calc.nat.'!$C$4,1,0)</f>
        <v>0</v>
      </c>
      <c r="AJ17" s="22">
        <f>IF('enter-data'!V17='calc.nat.'!$C$4,1,0)</f>
        <v>0</v>
      </c>
      <c r="AK17" s="22">
        <f>IF('enter-data'!W17='calc.nat.'!$C$4,1,0)</f>
        <v>0</v>
      </c>
      <c r="AL17" s="22">
        <f>IF('enter-data'!X17='calc.nat.'!$C$4,1,0)</f>
        <v>0</v>
      </c>
      <c r="AM17" s="22">
        <f>IF('enter-data'!Y17='calc.nat.'!$C$4,1,0)</f>
        <v>0</v>
      </c>
      <c r="AN17" s="22">
        <f>IF('enter-data'!Z17='calc.nat.'!$C$4,1,0)</f>
        <v>0</v>
      </c>
      <c r="AO17" s="22">
        <f>IF('enter-data'!AA17='calc.nat.'!$C$4,1,0)</f>
        <v>0</v>
      </c>
      <c r="AP17" s="22">
        <f>IF('enter-data'!AB17='calc.nat.'!$C$4,1,0)</f>
        <v>0</v>
      </c>
      <c r="AQ17" s="22">
        <f>IF('enter-data'!AC17='calc.nat.'!$C$4,1,0)</f>
        <v>0</v>
      </c>
      <c r="AR17" s="22">
        <f>IF('enter-data'!AD17='calc.nat.'!$C$4,1,0)</f>
        <v>0</v>
      </c>
      <c r="AS17" s="22">
        <f>IF('enter-data'!AE17='calc.nat.'!$C$4,1,0)</f>
        <v>0</v>
      </c>
      <c r="AT17" s="22">
        <f>IF('enter-data'!AF17='calc.nat.'!$C$4,1,0)</f>
        <v>0</v>
      </c>
      <c r="AU17" s="22">
        <f>IF('enter-data'!AG17='calc.nat.'!$C$4,1,0)</f>
        <v>0</v>
      </c>
      <c r="AW17" s="22">
        <f>IF('enter-data'!AI17='calc.nat.'!$C$4,1,0)</f>
        <v>0</v>
      </c>
      <c r="AX17" s="22">
        <f>IF('enter-data'!AJ17='calc.nat.'!$C$4,1,0)</f>
        <v>0</v>
      </c>
      <c r="AY17" s="22">
        <f>IF('enter-data'!AK17='calc.nat.'!$C$4,1,0)</f>
        <v>0</v>
      </c>
      <c r="AZ17" s="22">
        <f>IF('enter-data'!AL17='calc.nat.'!$C$4,1,0)</f>
        <v>0</v>
      </c>
      <c r="BA17" s="22">
        <f>IF('enter-data'!AM17='calc.nat.'!$C$4,1,0)</f>
        <v>0</v>
      </c>
      <c r="BB17" s="22">
        <f>IF('enter-data'!AN17='calc.nat.'!$C$4,1,0)</f>
        <v>0</v>
      </c>
      <c r="BC17" s="22">
        <f>IF('enter-data'!AO17='calc.nat.'!$C$4,1,0)</f>
        <v>0</v>
      </c>
      <c r="BD17" s="22">
        <f>IF('enter-data'!AP17='calc.nat.'!$C$4,1,0)</f>
        <v>0</v>
      </c>
      <c r="BE17" s="22">
        <f>IF('enter-data'!AQ17='calc.nat.'!$C$4,1,0)</f>
        <v>0</v>
      </c>
      <c r="BF17" s="22">
        <f>IF('enter-data'!AR17='calc.nat.'!$C$4,1,0)</f>
        <v>0</v>
      </c>
      <c r="BG17" s="22">
        <f>IF('enter-data'!AS17='calc.nat.'!$C$4,1,0)</f>
        <v>0</v>
      </c>
      <c r="BH17" s="22">
        <f>IF('enter-data'!AT17='calc.nat.'!$C$4,1,0)</f>
        <v>0</v>
      </c>
      <c r="BI17" s="22">
        <f>IF('enter-data'!AU17='calc.nat.'!$C$4,1,0)</f>
        <v>0</v>
      </c>
      <c r="BJ17" s="22">
        <f>IF('enter-data'!AV17='calc.nat.'!$C$4,1,0)</f>
        <v>0</v>
      </c>
      <c r="BK17" s="22">
        <f>IF('enter-data'!AW17='calc.nat.'!$C$4,1,0)</f>
        <v>0</v>
      </c>
      <c r="BL17" s="22">
        <f>IF('enter-data'!AX17='calc.nat.'!$C$4,1,0)</f>
        <v>0</v>
      </c>
      <c r="BM17" s="22">
        <f>IF('enter-data'!AY17='calc.nat.'!$C$4,1,0)</f>
        <v>0</v>
      </c>
      <c r="BN17" s="22">
        <f>IF('enter-data'!AZ17='calc.nat.'!$C$4,1,0)</f>
        <v>0</v>
      </c>
      <c r="BO17" s="22">
        <f>IF('enter-data'!BA17='calc.nat.'!$C$4,1,0)</f>
        <v>0</v>
      </c>
      <c r="BP17" s="22">
        <f>IF('enter-data'!BB17='calc.nat.'!$C$4,1,0)</f>
        <v>0</v>
      </c>
      <c r="BQ17" s="22">
        <f>IF('enter-data'!BC17='calc.nat.'!$C$4,1,0)</f>
        <v>0</v>
      </c>
      <c r="BR17" s="22">
        <f>IF('enter-data'!BD17='calc.nat.'!$C$4,1,0)</f>
        <v>0</v>
      </c>
      <c r="BS17" s="22">
        <f>IF('enter-data'!BE17='calc.nat.'!$C$4,1,0)</f>
        <v>0</v>
      </c>
      <c r="BT17" s="22">
        <f>IF('enter-data'!BF17='calc.nat.'!$C$4,1,0)</f>
        <v>0</v>
      </c>
      <c r="BU17" s="22">
        <f>IF('enter-data'!BG17='calc.nat.'!$C$4,1,0)</f>
        <v>0</v>
      </c>
      <c r="BV17" s="22">
        <f>IF('enter-data'!BH17='calc.nat.'!$C$4,1,0)</f>
        <v>0</v>
      </c>
      <c r="BW17" s="22">
        <f>IF('enter-data'!BI17='calc.nat.'!$C$4,1,0)</f>
        <v>0</v>
      </c>
    </row>
    <row r="18" spans="1:75" ht="25.15" customHeight="1" x14ac:dyDescent="0.25">
      <c r="A18" s="219"/>
      <c r="B18" s="220"/>
      <c r="C18" s="213"/>
      <c r="D18" s="208">
        <f t="shared" si="18"/>
        <v>0</v>
      </c>
      <c r="E18" s="257">
        <v>1976</v>
      </c>
      <c r="F18" s="258" t="str">
        <f>IF(E18&gt;0,VLOOKUP($E18,Parameter!$F:$J,3,FALSE)," ")</f>
        <v>ESP</v>
      </c>
      <c r="G18" s="259" t="str">
        <f>IF(E18&gt;0,VLOOKUP($E18,Parameter!$F:$J,4,FALSE)," ")</f>
        <v>Spain</v>
      </c>
      <c r="H18" s="260">
        <f>SUM(H16:H17)</f>
        <v>0</v>
      </c>
      <c r="I18" s="260">
        <f t="shared" ref="I18:S18" si="19">SUM(I16:I17)</f>
        <v>0</v>
      </c>
      <c r="J18" s="260">
        <f t="shared" si="19"/>
        <v>0</v>
      </c>
      <c r="K18" s="260">
        <f t="shared" si="19"/>
        <v>0</v>
      </c>
      <c r="L18" s="260">
        <f t="shared" si="19"/>
        <v>0</v>
      </c>
      <c r="M18" s="260">
        <f t="shared" si="19"/>
        <v>0</v>
      </c>
      <c r="N18" s="260">
        <f t="shared" si="19"/>
        <v>0</v>
      </c>
      <c r="O18" s="260">
        <f t="shared" si="19"/>
        <v>0</v>
      </c>
      <c r="P18" s="260">
        <f t="shared" si="19"/>
        <v>0</v>
      </c>
      <c r="Q18" s="260">
        <f t="shared" si="19"/>
        <v>0</v>
      </c>
      <c r="R18" s="260">
        <f t="shared" si="19"/>
        <v>0</v>
      </c>
      <c r="S18" s="260">
        <f t="shared" si="19"/>
        <v>0</v>
      </c>
      <c r="T18" s="214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</row>
    <row r="19" spans="1:75" ht="25.15" customHeight="1" x14ac:dyDescent="0.25">
      <c r="A19" s="219" t="str">
        <f t="shared" si="13"/>
        <v>1977.1</v>
      </c>
      <c r="B19" s="220">
        <f>COUNTIF($C$2:C19,C19)</f>
        <v>1</v>
      </c>
      <c r="C19" s="3">
        <f>'enter-data'!C18</f>
        <v>1977</v>
      </c>
      <c r="D19" s="208">
        <f t="shared" si="18"/>
        <v>0</v>
      </c>
      <c r="E19" s="257">
        <v>1977</v>
      </c>
      <c r="F19" s="258" t="str">
        <f>IF(E19&gt;0,VLOOKUP($E19,Parameter!$F:$J,3,FALSE)," ")</f>
        <v>AUT</v>
      </c>
      <c r="G19" s="259" t="str">
        <f>IF(E19&gt;0,VLOOKUP($E19,Parameter!$F:$J,4,FALSE)," ")</f>
        <v>Austria</v>
      </c>
      <c r="H19" s="260">
        <f>I19+J19</f>
        <v>0</v>
      </c>
      <c r="I19" s="260">
        <f>U19+X19+AA19+AD19+AG19+AJ19+AM19+AP19+AS19</f>
        <v>0</v>
      </c>
      <c r="J19" s="260">
        <f>AW19+AZ19+BC19+BF19+BI19+BL19+BO19+BR19+BU19</f>
        <v>0</v>
      </c>
      <c r="K19" s="260">
        <f>L19+M19</f>
        <v>0</v>
      </c>
      <c r="L19" s="260">
        <f>V19+Y19+AB19+AE19+AH19+AK19+AN19+AQ19+AT19</f>
        <v>0</v>
      </c>
      <c r="M19" s="260">
        <f>AX19+BA19+BD19+BG19+BJ19+BM19+BP19+BS19+BV19</f>
        <v>0</v>
      </c>
      <c r="N19" s="260">
        <f>O19+P19</f>
        <v>0</v>
      </c>
      <c r="O19" s="260">
        <f>W19+Z19+AC19+AF19+AI19+AL19+AO19+AR19+AU19</f>
        <v>0</v>
      </c>
      <c r="P19" s="260">
        <f>AY19+BB19+BE19+BH19+BK19+BN19+BQ19+BT19+BW19</f>
        <v>0</v>
      </c>
      <c r="Q19" s="260">
        <f t="shared" si="15"/>
        <v>0</v>
      </c>
      <c r="R19" s="260">
        <f t="shared" si="16"/>
        <v>0</v>
      </c>
      <c r="S19" s="260">
        <f t="shared" si="17"/>
        <v>0</v>
      </c>
      <c r="T19" s="214"/>
      <c r="U19" s="22">
        <f>IF('enter-data'!G18='calc.nat.'!$C$4,1,0)</f>
        <v>0</v>
      </c>
      <c r="V19" s="22">
        <f>IF('enter-data'!H18='calc.nat.'!$C$4,1,0)</f>
        <v>0</v>
      </c>
      <c r="W19" s="22">
        <f>IF('enter-data'!I18='calc.nat.'!$C$4,1,0)</f>
        <v>0</v>
      </c>
      <c r="X19" s="22">
        <f>IF('enter-data'!J18='calc.nat.'!$C$4,1,0)</f>
        <v>0</v>
      </c>
      <c r="Y19" s="22">
        <f>IF('enter-data'!K18='calc.nat.'!$C$4,1,0)</f>
        <v>0</v>
      </c>
      <c r="Z19" s="22">
        <f>IF('enter-data'!L18='calc.nat.'!$C$4,1,0)</f>
        <v>0</v>
      </c>
      <c r="AA19" s="22">
        <f>IF('enter-data'!M18='calc.nat.'!$C$4,1,0)</f>
        <v>0</v>
      </c>
      <c r="AB19" s="22">
        <f>IF('enter-data'!N18='calc.nat.'!$C$4,1,0)</f>
        <v>0</v>
      </c>
      <c r="AC19" s="22">
        <f>IF('enter-data'!O18='calc.nat.'!$C$4,1,0)</f>
        <v>0</v>
      </c>
      <c r="AD19" s="22">
        <f>IF('enter-data'!P18='calc.nat.'!$C$4,1,0)</f>
        <v>0</v>
      </c>
      <c r="AE19" s="22">
        <f>IF('enter-data'!Q18='calc.nat.'!$C$4,1,0)</f>
        <v>0</v>
      </c>
      <c r="AF19" s="22">
        <f>IF('enter-data'!R18='calc.nat.'!$C$4,1,0)</f>
        <v>0</v>
      </c>
      <c r="AG19" s="22">
        <f>IF('enter-data'!S18='calc.nat.'!$C$4,1,0)</f>
        <v>0</v>
      </c>
      <c r="AH19" s="22">
        <f>IF('enter-data'!T18='calc.nat.'!$C$4,1,0)</f>
        <v>0</v>
      </c>
      <c r="AI19" s="22">
        <f>IF('enter-data'!U18='calc.nat.'!$C$4,1,0)</f>
        <v>0</v>
      </c>
      <c r="AJ19" s="22">
        <f>IF('enter-data'!V18='calc.nat.'!$C$4,1,0)</f>
        <v>0</v>
      </c>
      <c r="AK19" s="22">
        <f>IF('enter-data'!W18='calc.nat.'!$C$4,1,0)</f>
        <v>0</v>
      </c>
      <c r="AL19" s="22">
        <f>IF('enter-data'!X18='calc.nat.'!$C$4,1,0)</f>
        <v>0</v>
      </c>
      <c r="AM19" s="22">
        <f>IF('enter-data'!Y18='calc.nat.'!$C$4,1,0)</f>
        <v>0</v>
      </c>
      <c r="AN19" s="22">
        <f>IF('enter-data'!Z18='calc.nat.'!$C$4,1,0)</f>
        <v>0</v>
      </c>
      <c r="AO19" s="22">
        <f>IF('enter-data'!AA18='calc.nat.'!$C$4,1,0)</f>
        <v>0</v>
      </c>
      <c r="AP19" s="22">
        <f>IF('enter-data'!AB18='calc.nat.'!$C$4,1,0)</f>
        <v>0</v>
      </c>
      <c r="AQ19" s="22">
        <f>IF('enter-data'!AC18='calc.nat.'!$C$4,1,0)</f>
        <v>0</v>
      </c>
      <c r="AR19" s="22">
        <f>IF('enter-data'!AD18='calc.nat.'!$C$4,1,0)</f>
        <v>0</v>
      </c>
      <c r="AS19" s="22">
        <f>IF('enter-data'!AE18='calc.nat.'!$C$4,1,0)</f>
        <v>0</v>
      </c>
      <c r="AT19" s="22">
        <f>IF('enter-data'!AF18='calc.nat.'!$C$4,1,0)</f>
        <v>0</v>
      </c>
      <c r="AU19" s="22">
        <f>IF('enter-data'!AG18='calc.nat.'!$C$4,1,0)</f>
        <v>0</v>
      </c>
      <c r="AW19" s="22">
        <f>IF('enter-data'!AI18='calc.nat.'!$C$4,1,0)</f>
        <v>0</v>
      </c>
      <c r="AX19" s="22">
        <f>IF('enter-data'!AJ18='calc.nat.'!$C$4,1,0)</f>
        <v>0</v>
      </c>
      <c r="AY19" s="22">
        <f>IF('enter-data'!AK18='calc.nat.'!$C$4,1,0)</f>
        <v>0</v>
      </c>
      <c r="AZ19" s="22">
        <f>IF('enter-data'!AL18='calc.nat.'!$C$4,1,0)</f>
        <v>0</v>
      </c>
      <c r="BA19" s="22">
        <f>IF('enter-data'!AM18='calc.nat.'!$C$4,1,0)</f>
        <v>0</v>
      </c>
      <c r="BB19" s="22">
        <f>IF('enter-data'!AN18='calc.nat.'!$C$4,1,0)</f>
        <v>0</v>
      </c>
      <c r="BC19" s="22">
        <f>IF('enter-data'!AO18='calc.nat.'!$C$4,1,0)</f>
        <v>0</v>
      </c>
      <c r="BD19" s="22">
        <f>IF('enter-data'!AP18='calc.nat.'!$C$4,1,0)</f>
        <v>0</v>
      </c>
      <c r="BE19" s="22">
        <f>IF('enter-data'!AQ18='calc.nat.'!$C$4,1,0)</f>
        <v>0</v>
      </c>
      <c r="BF19" s="22">
        <f>IF('enter-data'!AR18='calc.nat.'!$C$4,1,0)</f>
        <v>0</v>
      </c>
      <c r="BG19" s="22">
        <f>IF('enter-data'!AS18='calc.nat.'!$C$4,1,0)</f>
        <v>0</v>
      </c>
      <c r="BH19" s="22">
        <f>IF('enter-data'!AT18='calc.nat.'!$C$4,1,0)</f>
        <v>0</v>
      </c>
      <c r="BI19" s="22">
        <f>IF('enter-data'!AU18='calc.nat.'!$C$4,1,0)</f>
        <v>0</v>
      </c>
      <c r="BJ19" s="22">
        <f>IF('enter-data'!AV18='calc.nat.'!$C$4,1,0)</f>
        <v>0</v>
      </c>
      <c r="BK19" s="22">
        <f>IF('enter-data'!AW18='calc.nat.'!$C$4,1,0)</f>
        <v>0</v>
      </c>
      <c r="BL19" s="22">
        <f>IF('enter-data'!AX18='calc.nat.'!$C$4,1,0)</f>
        <v>0</v>
      </c>
      <c r="BM19" s="22">
        <f>IF('enter-data'!AY18='calc.nat.'!$C$4,1,0)</f>
        <v>0</v>
      </c>
      <c r="BN19" s="22">
        <f>IF('enter-data'!AZ18='calc.nat.'!$C$4,1,0)</f>
        <v>0</v>
      </c>
      <c r="BO19" s="22">
        <f>IF('enter-data'!BA18='calc.nat.'!$C$4,1,0)</f>
        <v>0</v>
      </c>
      <c r="BP19" s="22">
        <f>IF('enter-data'!BB18='calc.nat.'!$C$4,1,0)</f>
        <v>0</v>
      </c>
      <c r="BQ19" s="22">
        <f>IF('enter-data'!BC18='calc.nat.'!$C$4,1,0)</f>
        <v>0</v>
      </c>
      <c r="BR19" s="22">
        <f>IF('enter-data'!BD18='calc.nat.'!$C$4,1,0)</f>
        <v>0</v>
      </c>
      <c r="BS19" s="22">
        <f>IF('enter-data'!BE18='calc.nat.'!$C$4,1,0)</f>
        <v>0</v>
      </c>
      <c r="BT19" s="22">
        <f>IF('enter-data'!BF18='calc.nat.'!$C$4,1,0)</f>
        <v>0</v>
      </c>
      <c r="BU19" s="22">
        <f>IF('enter-data'!BG18='calc.nat.'!$C$4,1,0)</f>
        <v>0</v>
      </c>
      <c r="BV19" s="22">
        <f>IF('enter-data'!BH18='calc.nat.'!$C$4,1,0)</f>
        <v>0</v>
      </c>
      <c r="BW19" s="22">
        <f>IF('enter-data'!BI18='calc.nat.'!$C$4,1,0)</f>
        <v>0</v>
      </c>
    </row>
    <row r="20" spans="1:75" ht="25.15" customHeight="1" x14ac:dyDescent="0.25">
      <c r="A20" s="219" t="str">
        <f t="shared" si="13"/>
        <v>1979.1</v>
      </c>
      <c r="B20" s="220">
        <f>COUNTIF($C$2:C20,C20)</f>
        <v>1</v>
      </c>
      <c r="C20" s="3">
        <f>'enter-data'!C19</f>
        <v>1979</v>
      </c>
      <c r="D20" s="208">
        <f t="shared" si="18"/>
        <v>0</v>
      </c>
      <c r="E20" s="257">
        <v>1979</v>
      </c>
      <c r="F20" s="258" t="str">
        <f>IF(E20&gt;0,VLOOKUP($E20,Parameter!$F:$J,3,FALSE)," ")</f>
        <v>SWE</v>
      </c>
      <c r="G20" s="259" t="str">
        <f>IF(E20&gt;0,VLOOKUP($E20,Parameter!$F:$J,4,FALSE)," ")</f>
        <v>Sweden</v>
      </c>
      <c r="H20" s="260">
        <f>I20+J20</f>
        <v>0</v>
      </c>
      <c r="I20" s="260">
        <f>U20+X20+AA20+AD20+AG20+AJ20+AM20+AP20+AS20</f>
        <v>0</v>
      </c>
      <c r="J20" s="260">
        <f>AW20+AZ20+BC20+BF20+BI20+BL20+BO20+BR20+BU20</f>
        <v>0</v>
      </c>
      <c r="K20" s="260">
        <f>L20+M20</f>
        <v>0</v>
      </c>
      <c r="L20" s="260">
        <f>V20+Y20+AB20+AE20+AH20+AK20+AN20+AQ20+AT20</f>
        <v>0</v>
      </c>
      <c r="M20" s="260">
        <f>AX20+BA20+BD20+BG20+BJ20+BM20+BP20+BS20+BV20</f>
        <v>0</v>
      </c>
      <c r="N20" s="260">
        <f>O20+P20</f>
        <v>0</v>
      </c>
      <c r="O20" s="260">
        <f>W20+Z20+AC20+AF20+AI20+AL20+AO20+AR20+AU20</f>
        <v>0</v>
      </c>
      <c r="P20" s="260">
        <f>AY20+BB20+BE20+BH20+BK20+BN20+BQ20+BT20+BW20</f>
        <v>0</v>
      </c>
      <c r="Q20" s="260">
        <f t="shared" si="15"/>
        <v>0</v>
      </c>
      <c r="R20" s="260">
        <f t="shared" si="16"/>
        <v>0</v>
      </c>
      <c r="S20" s="260">
        <f t="shared" si="17"/>
        <v>0</v>
      </c>
      <c r="T20" s="214"/>
      <c r="U20" s="22">
        <f>IF('enter-data'!G19='calc.nat.'!$C$4,1,0)</f>
        <v>0</v>
      </c>
      <c r="V20" s="22">
        <f>IF('enter-data'!H19='calc.nat.'!$C$4,1,0)</f>
        <v>0</v>
      </c>
      <c r="W20" s="22">
        <f>IF('enter-data'!I19='calc.nat.'!$C$4,1,0)</f>
        <v>0</v>
      </c>
      <c r="X20" s="22">
        <f>IF('enter-data'!J19='calc.nat.'!$C$4,1,0)</f>
        <v>0</v>
      </c>
      <c r="Y20" s="22">
        <f>IF('enter-data'!K19='calc.nat.'!$C$4,1,0)</f>
        <v>0</v>
      </c>
      <c r="Z20" s="22">
        <f>IF('enter-data'!L19='calc.nat.'!$C$4,1,0)</f>
        <v>0</v>
      </c>
      <c r="AA20" s="22">
        <f>IF('enter-data'!M19='calc.nat.'!$C$4,1,0)</f>
        <v>0</v>
      </c>
      <c r="AB20" s="22">
        <f>IF('enter-data'!N19='calc.nat.'!$C$4,1,0)</f>
        <v>0</v>
      </c>
      <c r="AC20" s="22">
        <f>IF('enter-data'!O19='calc.nat.'!$C$4,1,0)</f>
        <v>0</v>
      </c>
      <c r="AD20" s="22">
        <f>IF('enter-data'!P19='calc.nat.'!$C$4,1,0)</f>
        <v>0</v>
      </c>
      <c r="AE20" s="22">
        <f>IF('enter-data'!Q19='calc.nat.'!$C$4,1,0)</f>
        <v>0</v>
      </c>
      <c r="AF20" s="22">
        <f>IF('enter-data'!R19='calc.nat.'!$C$4,1,0)</f>
        <v>0</v>
      </c>
      <c r="AG20" s="22">
        <f>IF('enter-data'!S19='calc.nat.'!$C$4,1,0)</f>
        <v>0</v>
      </c>
      <c r="AH20" s="22">
        <f>IF('enter-data'!T19='calc.nat.'!$C$4,1,0)</f>
        <v>0</v>
      </c>
      <c r="AI20" s="22">
        <f>IF('enter-data'!U19='calc.nat.'!$C$4,1,0)</f>
        <v>0</v>
      </c>
      <c r="AJ20" s="22">
        <f>IF('enter-data'!V19='calc.nat.'!$C$4,1,0)</f>
        <v>0</v>
      </c>
      <c r="AK20" s="22">
        <f>IF('enter-data'!W19='calc.nat.'!$C$4,1,0)</f>
        <v>0</v>
      </c>
      <c r="AL20" s="22">
        <f>IF('enter-data'!X19='calc.nat.'!$C$4,1,0)</f>
        <v>0</v>
      </c>
      <c r="AM20" s="22">
        <f>IF('enter-data'!Y19='calc.nat.'!$C$4,1,0)</f>
        <v>0</v>
      </c>
      <c r="AN20" s="22">
        <f>IF('enter-data'!Z19='calc.nat.'!$C$4,1,0)</f>
        <v>0</v>
      </c>
      <c r="AO20" s="22">
        <f>IF('enter-data'!AA19='calc.nat.'!$C$4,1,0)</f>
        <v>0</v>
      </c>
      <c r="AP20" s="22">
        <f>IF('enter-data'!AB19='calc.nat.'!$C$4,1,0)</f>
        <v>0</v>
      </c>
      <c r="AQ20" s="22">
        <f>IF('enter-data'!AC19='calc.nat.'!$C$4,1,0)</f>
        <v>0</v>
      </c>
      <c r="AR20" s="22">
        <f>IF('enter-data'!AD19='calc.nat.'!$C$4,1,0)</f>
        <v>0</v>
      </c>
      <c r="AS20" s="22">
        <f>IF('enter-data'!AE19='calc.nat.'!$C$4,1,0)</f>
        <v>0</v>
      </c>
      <c r="AT20" s="22">
        <f>IF('enter-data'!AF19='calc.nat.'!$C$4,1,0)</f>
        <v>0</v>
      </c>
      <c r="AU20" s="22">
        <f>IF('enter-data'!AG19='calc.nat.'!$C$4,1,0)</f>
        <v>0</v>
      </c>
      <c r="AW20" s="22">
        <f>IF('enter-data'!AI19='calc.nat.'!$C$4,1,0)</f>
        <v>0</v>
      </c>
      <c r="AX20" s="22">
        <f>IF('enter-data'!AJ19='calc.nat.'!$C$4,1,0)</f>
        <v>0</v>
      </c>
      <c r="AY20" s="22">
        <f>IF('enter-data'!AK19='calc.nat.'!$C$4,1,0)</f>
        <v>0</v>
      </c>
      <c r="AZ20" s="22">
        <f>IF('enter-data'!AL19='calc.nat.'!$C$4,1,0)</f>
        <v>0</v>
      </c>
      <c r="BA20" s="22">
        <f>IF('enter-data'!AM19='calc.nat.'!$C$4,1,0)</f>
        <v>0</v>
      </c>
      <c r="BB20" s="22">
        <f>IF('enter-data'!AN19='calc.nat.'!$C$4,1,0)</f>
        <v>0</v>
      </c>
      <c r="BC20" s="22">
        <f>IF('enter-data'!AO19='calc.nat.'!$C$4,1,0)</f>
        <v>0</v>
      </c>
      <c r="BD20" s="22">
        <f>IF('enter-data'!AP19='calc.nat.'!$C$4,1,0)</f>
        <v>0</v>
      </c>
      <c r="BE20" s="22">
        <f>IF('enter-data'!AQ19='calc.nat.'!$C$4,1,0)</f>
        <v>0</v>
      </c>
      <c r="BF20" s="22">
        <f>IF('enter-data'!AR19='calc.nat.'!$C$4,1,0)</f>
        <v>0</v>
      </c>
      <c r="BG20" s="22">
        <f>IF('enter-data'!AS19='calc.nat.'!$C$4,1,0)</f>
        <v>0</v>
      </c>
      <c r="BH20" s="22">
        <f>IF('enter-data'!AT19='calc.nat.'!$C$4,1,0)</f>
        <v>0</v>
      </c>
      <c r="BI20" s="22">
        <f>IF('enter-data'!AU19='calc.nat.'!$C$4,1,0)</f>
        <v>0</v>
      </c>
      <c r="BJ20" s="22">
        <f>IF('enter-data'!AV19='calc.nat.'!$C$4,1,0)</f>
        <v>0</v>
      </c>
      <c r="BK20" s="22">
        <f>IF('enter-data'!AW19='calc.nat.'!$C$4,1,0)</f>
        <v>0</v>
      </c>
      <c r="BL20" s="22">
        <f>IF('enter-data'!AX19='calc.nat.'!$C$4,1,0)</f>
        <v>0</v>
      </c>
      <c r="BM20" s="22">
        <f>IF('enter-data'!AY19='calc.nat.'!$C$4,1,0)</f>
        <v>0</v>
      </c>
      <c r="BN20" s="22">
        <f>IF('enter-data'!AZ19='calc.nat.'!$C$4,1,0)</f>
        <v>0</v>
      </c>
      <c r="BO20" s="22">
        <f>IF('enter-data'!BA19='calc.nat.'!$C$4,1,0)</f>
        <v>0</v>
      </c>
      <c r="BP20" s="22">
        <f>IF('enter-data'!BB19='calc.nat.'!$C$4,1,0)</f>
        <v>0</v>
      </c>
      <c r="BQ20" s="22">
        <f>IF('enter-data'!BC19='calc.nat.'!$C$4,1,0)</f>
        <v>0</v>
      </c>
      <c r="BR20" s="22">
        <f>IF('enter-data'!BD19='calc.nat.'!$C$4,1,0)</f>
        <v>0</v>
      </c>
      <c r="BS20" s="22">
        <f>IF('enter-data'!BE19='calc.nat.'!$C$4,1,0)</f>
        <v>0</v>
      </c>
      <c r="BT20" s="22">
        <f>IF('enter-data'!BF19='calc.nat.'!$C$4,1,0)</f>
        <v>0</v>
      </c>
      <c r="BU20" s="22">
        <f>IF('enter-data'!BG19='calc.nat.'!$C$4,1,0)</f>
        <v>0</v>
      </c>
      <c r="BV20" s="22">
        <f>IF('enter-data'!BH19='calc.nat.'!$C$4,1,0)</f>
        <v>0</v>
      </c>
      <c r="BW20" s="22">
        <f>IF('enter-data'!BI19='calc.nat.'!$C$4,1,0)</f>
        <v>0</v>
      </c>
    </row>
    <row r="21" spans="1:75" ht="25.15" customHeight="1" x14ac:dyDescent="0.25">
      <c r="A21" s="219" t="str">
        <f t="shared" si="13"/>
        <v>1980.1</v>
      </c>
      <c r="B21" s="220">
        <f>COUNTIF($C$2:C21,C21)</f>
        <v>1</v>
      </c>
      <c r="C21" s="213">
        <f>'enter-data'!C20</f>
        <v>1980</v>
      </c>
      <c r="D21" s="208">
        <f t="shared" si="18"/>
        <v>0</v>
      </c>
      <c r="E21" s="257"/>
      <c r="F21" s="258" t="str">
        <f>IF(E21&gt;0,VLOOKUP($E21,Parameter!$F:$J,3,FALSE)," ")</f>
        <v xml:space="preserve"> </v>
      </c>
      <c r="G21" s="259" t="str">
        <f>IF(E21&gt;0,VLOOKUP($E21,Parameter!$F:$J,4,FALSE)," ")</f>
        <v xml:space="preserve"> </v>
      </c>
      <c r="H21" s="260">
        <f>I21+J21</f>
        <v>0</v>
      </c>
      <c r="I21" s="260">
        <f>U21+X21+AA21+AD21+AG21+AJ21+AM21+AP21+AS21</f>
        <v>0</v>
      </c>
      <c r="J21" s="260">
        <f>AW21+AZ21+BC21+BF21+BI21+BL21+BO21+BR21+BU21</f>
        <v>0</v>
      </c>
      <c r="K21" s="260">
        <f>L21+M21</f>
        <v>0</v>
      </c>
      <c r="L21" s="260">
        <f>V21+Y21+AB21+AE21+AH21+AK21+AN21+AQ21+AT21</f>
        <v>0</v>
      </c>
      <c r="M21" s="260">
        <f>AX21+BA21+BD21+BG21+BJ21+BM21+BP21+BS21+BV21</f>
        <v>0</v>
      </c>
      <c r="N21" s="260">
        <f>O21+P21</f>
        <v>0</v>
      </c>
      <c r="O21" s="260">
        <f>W21+Z21+AC21+AF21+AI21+AL21+AO21+AR21+AU21</f>
        <v>0</v>
      </c>
      <c r="P21" s="260">
        <f>AY21+BB21+BE21+BH21+BK21+BN21+BQ21+BT21+BW21</f>
        <v>0</v>
      </c>
      <c r="Q21" s="260">
        <f t="shared" si="15"/>
        <v>0</v>
      </c>
      <c r="R21" s="260">
        <f t="shared" si="16"/>
        <v>0</v>
      </c>
      <c r="S21" s="260">
        <f t="shared" si="17"/>
        <v>0</v>
      </c>
      <c r="T21" s="214"/>
      <c r="U21" s="22">
        <f>IF('enter-data'!G20='calc.nat.'!$C$4,1,0)</f>
        <v>0</v>
      </c>
      <c r="V21" s="22">
        <f>IF('enter-data'!H20='calc.nat.'!$C$4,1,0)</f>
        <v>0</v>
      </c>
      <c r="W21" s="22">
        <f>IF('enter-data'!I20='calc.nat.'!$C$4,1,0)</f>
        <v>0</v>
      </c>
      <c r="X21" s="22">
        <f>IF('enter-data'!J20='calc.nat.'!$C$4,1,0)</f>
        <v>0</v>
      </c>
      <c r="Y21" s="22">
        <f>IF('enter-data'!K20='calc.nat.'!$C$4,1,0)</f>
        <v>0</v>
      </c>
      <c r="Z21" s="22">
        <f>IF('enter-data'!L20='calc.nat.'!$C$4,1,0)</f>
        <v>0</v>
      </c>
      <c r="AA21" s="22">
        <f>IF('enter-data'!M20='calc.nat.'!$C$4,1,0)</f>
        <v>0</v>
      </c>
      <c r="AB21" s="22">
        <f>IF('enter-data'!N20='calc.nat.'!$C$4,1,0)</f>
        <v>0</v>
      </c>
      <c r="AC21" s="22">
        <f>IF('enter-data'!O20='calc.nat.'!$C$4,1,0)</f>
        <v>0</v>
      </c>
      <c r="AD21" s="22">
        <f>IF('enter-data'!P20='calc.nat.'!$C$4,1,0)</f>
        <v>0</v>
      </c>
      <c r="AE21" s="22">
        <f>IF('enter-data'!Q20='calc.nat.'!$C$4,1,0)</f>
        <v>0</v>
      </c>
      <c r="AF21" s="22">
        <f>IF('enter-data'!R20='calc.nat.'!$C$4,1,0)</f>
        <v>0</v>
      </c>
      <c r="AG21" s="22">
        <f>IF('enter-data'!S20='calc.nat.'!$C$4,1,0)</f>
        <v>0</v>
      </c>
      <c r="AH21" s="22">
        <f>IF('enter-data'!T20='calc.nat.'!$C$4,1,0)</f>
        <v>0</v>
      </c>
      <c r="AI21" s="22">
        <f>IF('enter-data'!U20='calc.nat.'!$C$4,1,0)</f>
        <v>0</v>
      </c>
      <c r="AJ21" s="22">
        <f>IF('enter-data'!V20='calc.nat.'!$C$4,1,0)</f>
        <v>0</v>
      </c>
      <c r="AK21" s="22">
        <f>IF('enter-data'!W20='calc.nat.'!$C$4,1,0)</f>
        <v>0</v>
      </c>
      <c r="AL21" s="22">
        <f>IF('enter-data'!X20='calc.nat.'!$C$4,1,0)</f>
        <v>0</v>
      </c>
      <c r="AM21" s="22">
        <f>IF('enter-data'!Y20='calc.nat.'!$C$4,1,0)</f>
        <v>0</v>
      </c>
      <c r="AN21" s="22">
        <f>IF('enter-data'!Z20='calc.nat.'!$C$4,1,0)</f>
        <v>0</v>
      </c>
      <c r="AO21" s="22">
        <f>IF('enter-data'!AA20='calc.nat.'!$C$4,1,0)</f>
        <v>0</v>
      </c>
      <c r="AP21" s="22">
        <f>IF('enter-data'!AB20='calc.nat.'!$C$4,1,0)</f>
        <v>0</v>
      </c>
      <c r="AQ21" s="22">
        <f>IF('enter-data'!AC20='calc.nat.'!$C$4,1,0)</f>
        <v>0</v>
      </c>
      <c r="AR21" s="22">
        <f>IF('enter-data'!AD20='calc.nat.'!$C$4,1,0)</f>
        <v>0</v>
      </c>
      <c r="AS21" s="22">
        <f>IF('enter-data'!AE20='calc.nat.'!$C$4,1,0)</f>
        <v>0</v>
      </c>
      <c r="AT21" s="22">
        <f>IF('enter-data'!AF20='calc.nat.'!$C$4,1,0)</f>
        <v>0</v>
      </c>
      <c r="AU21" s="22">
        <f>IF('enter-data'!AG20='calc.nat.'!$C$4,1,0)</f>
        <v>0</v>
      </c>
      <c r="AW21" s="22">
        <f>IF('enter-data'!AI20='calc.nat.'!$C$4,1,0)</f>
        <v>0</v>
      </c>
      <c r="AX21" s="22">
        <f>IF('enter-data'!AJ20='calc.nat.'!$C$4,1,0)</f>
        <v>0</v>
      </c>
      <c r="AY21" s="22">
        <f>IF('enter-data'!AK20='calc.nat.'!$C$4,1,0)</f>
        <v>0</v>
      </c>
      <c r="AZ21" s="22">
        <f>IF('enter-data'!AL20='calc.nat.'!$C$4,1,0)</f>
        <v>0</v>
      </c>
      <c r="BA21" s="22">
        <f>IF('enter-data'!AM20='calc.nat.'!$C$4,1,0)</f>
        <v>0</v>
      </c>
      <c r="BB21" s="22">
        <f>IF('enter-data'!AN20='calc.nat.'!$C$4,1,0)</f>
        <v>0</v>
      </c>
      <c r="BC21" s="22">
        <f>IF('enter-data'!AO20='calc.nat.'!$C$4,1,0)</f>
        <v>0</v>
      </c>
      <c r="BD21" s="22">
        <f>IF('enter-data'!AP20='calc.nat.'!$C$4,1,0)</f>
        <v>0</v>
      </c>
      <c r="BE21" s="22">
        <f>IF('enter-data'!AQ20='calc.nat.'!$C$4,1,0)</f>
        <v>0</v>
      </c>
      <c r="BF21" s="22">
        <f>IF('enter-data'!AR20='calc.nat.'!$C$4,1,0)</f>
        <v>0</v>
      </c>
      <c r="BG21" s="22">
        <f>IF('enter-data'!AS20='calc.nat.'!$C$4,1,0)</f>
        <v>0</v>
      </c>
      <c r="BH21" s="22">
        <f>IF('enter-data'!AT20='calc.nat.'!$C$4,1,0)</f>
        <v>0</v>
      </c>
      <c r="BI21" s="22">
        <f>IF('enter-data'!AU20='calc.nat.'!$C$4,1,0)</f>
        <v>0</v>
      </c>
      <c r="BJ21" s="22">
        <f>IF('enter-data'!AV20='calc.nat.'!$C$4,1,0)</f>
        <v>0</v>
      </c>
      <c r="BK21" s="22">
        <f>IF('enter-data'!AW20='calc.nat.'!$C$4,1,0)</f>
        <v>0</v>
      </c>
      <c r="BL21" s="22">
        <f>IF('enter-data'!AX20='calc.nat.'!$C$4,1,0)</f>
        <v>0</v>
      </c>
      <c r="BM21" s="22">
        <f>IF('enter-data'!AY20='calc.nat.'!$C$4,1,0)</f>
        <v>0</v>
      </c>
      <c r="BN21" s="22">
        <f>IF('enter-data'!AZ20='calc.nat.'!$C$4,1,0)</f>
        <v>0</v>
      </c>
      <c r="BO21" s="22">
        <f>IF('enter-data'!BA20='calc.nat.'!$C$4,1,0)</f>
        <v>0</v>
      </c>
      <c r="BP21" s="22">
        <f>IF('enter-data'!BB20='calc.nat.'!$C$4,1,0)</f>
        <v>0</v>
      </c>
      <c r="BQ21" s="22">
        <f>IF('enter-data'!BC20='calc.nat.'!$C$4,1,0)</f>
        <v>0</v>
      </c>
      <c r="BR21" s="22">
        <f>IF('enter-data'!BD20='calc.nat.'!$C$4,1,0)</f>
        <v>0</v>
      </c>
      <c r="BS21" s="22">
        <f>IF('enter-data'!BE20='calc.nat.'!$C$4,1,0)</f>
        <v>0</v>
      </c>
      <c r="BT21" s="22">
        <f>IF('enter-data'!BF20='calc.nat.'!$C$4,1,0)</f>
        <v>0</v>
      </c>
      <c r="BU21" s="22">
        <f>IF('enter-data'!BG20='calc.nat.'!$C$4,1,0)</f>
        <v>0</v>
      </c>
      <c r="BV21" s="22">
        <f>IF('enter-data'!BH20='calc.nat.'!$C$4,1,0)</f>
        <v>0</v>
      </c>
      <c r="BW21" s="22">
        <f>IF('enter-data'!BI20='calc.nat.'!$C$4,1,0)</f>
        <v>0</v>
      </c>
    </row>
    <row r="22" spans="1:75" ht="25.15" customHeight="1" x14ac:dyDescent="0.25">
      <c r="A22" s="219" t="str">
        <f t="shared" si="13"/>
        <v>1980.2</v>
      </c>
      <c r="B22" s="220">
        <f>COUNTIF($C$2:C22,C22)</f>
        <v>2</v>
      </c>
      <c r="C22" s="213">
        <f>'enter-data'!C21</f>
        <v>1980</v>
      </c>
      <c r="D22" s="208">
        <f t="shared" si="18"/>
        <v>0</v>
      </c>
      <c r="E22" s="257"/>
      <c r="F22" s="258" t="str">
        <f>IF(E22&gt;0,VLOOKUP($E22,Parameter!$F:$J,3,FALSE)," ")</f>
        <v xml:space="preserve"> </v>
      </c>
      <c r="G22" s="259" t="str">
        <f>IF(E22&gt;0,VLOOKUP($E22,Parameter!$F:$J,4,FALSE)," ")</f>
        <v xml:space="preserve"> </v>
      </c>
      <c r="H22" s="260">
        <f>I22+J22</f>
        <v>0</v>
      </c>
      <c r="I22" s="260">
        <f>U22+X22+AA22+AD22+AG22+AJ22+AM22+AP22+AS22</f>
        <v>0</v>
      </c>
      <c r="J22" s="260">
        <f>AW22+AZ22+BC22+BF22+BI22+BL22+BO22+BR22+BU22</f>
        <v>0</v>
      </c>
      <c r="K22" s="260">
        <f>L22+M22</f>
        <v>0</v>
      </c>
      <c r="L22" s="260">
        <f>V22+Y22+AB22+AE22+AH22+AK22+AN22+AQ22+AT22</f>
        <v>0</v>
      </c>
      <c r="M22" s="260">
        <f>AX22+BA22+BD22+BG22+BJ22+BM22+BP22+BS22+BV22</f>
        <v>0</v>
      </c>
      <c r="N22" s="260">
        <f>O22+P22</f>
        <v>0</v>
      </c>
      <c r="O22" s="260">
        <f>W22+Z22+AC22+AF22+AI22+AL22+AO22+AR22+AU22</f>
        <v>0</v>
      </c>
      <c r="P22" s="260">
        <f>AY22+BB22+BE22+BH22+BK22+BN22+BQ22+BT22+BW22</f>
        <v>0</v>
      </c>
      <c r="Q22" s="260">
        <f t="shared" si="15"/>
        <v>0</v>
      </c>
      <c r="R22" s="260">
        <f t="shared" si="16"/>
        <v>0</v>
      </c>
      <c r="S22" s="260">
        <f t="shared" si="17"/>
        <v>0</v>
      </c>
      <c r="T22" s="214"/>
      <c r="U22" s="22">
        <f>IF('enter-data'!G21='calc.nat.'!$C$4,1,0)</f>
        <v>0</v>
      </c>
      <c r="V22" s="22">
        <f>IF('enter-data'!H21='calc.nat.'!$C$4,1,0)</f>
        <v>0</v>
      </c>
      <c r="W22" s="22">
        <f>IF('enter-data'!I21='calc.nat.'!$C$4,1,0)</f>
        <v>0</v>
      </c>
      <c r="X22" s="22">
        <f>IF('enter-data'!J21='calc.nat.'!$C$4,1,0)</f>
        <v>0</v>
      </c>
      <c r="Y22" s="22">
        <f>IF('enter-data'!K21='calc.nat.'!$C$4,1,0)</f>
        <v>0</v>
      </c>
      <c r="Z22" s="22">
        <f>IF('enter-data'!L21='calc.nat.'!$C$4,1,0)</f>
        <v>0</v>
      </c>
      <c r="AA22" s="22">
        <f>IF('enter-data'!M21='calc.nat.'!$C$4,1,0)</f>
        <v>0</v>
      </c>
      <c r="AB22" s="22">
        <f>IF('enter-data'!N21='calc.nat.'!$C$4,1,0)</f>
        <v>0</v>
      </c>
      <c r="AC22" s="22">
        <f>IF('enter-data'!O21='calc.nat.'!$C$4,1,0)</f>
        <v>0</v>
      </c>
      <c r="AD22" s="22">
        <f>IF('enter-data'!P21='calc.nat.'!$C$4,1,0)</f>
        <v>0</v>
      </c>
      <c r="AE22" s="22">
        <f>IF('enter-data'!Q21='calc.nat.'!$C$4,1,0)</f>
        <v>0</v>
      </c>
      <c r="AF22" s="22">
        <f>IF('enter-data'!R21='calc.nat.'!$C$4,1,0)</f>
        <v>0</v>
      </c>
      <c r="AG22" s="22">
        <f>IF('enter-data'!S21='calc.nat.'!$C$4,1,0)</f>
        <v>0</v>
      </c>
      <c r="AH22" s="22">
        <f>IF('enter-data'!T21='calc.nat.'!$C$4,1,0)</f>
        <v>0</v>
      </c>
      <c r="AI22" s="22">
        <f>IF('enter-data'!U21='calc.nat.'!$C$4,1,0)</f>
        <v>0</v>
      </c>
      <c r="AJ22" s="22">
        <f>IF('enter-data'!V21='calc.nat.'!$C$4,1,0)</f>
        <v>0</v>
      </c>
      <c r="AK22" s="22">
        <f>IF('enter-data'!W21='calc.nat.'!$C$4,1,0)</f>
        <v>0</v>
      </c>
      <c r="AL22" s="22">
        <f>IF('enter-data'!X21='calc.nat.'!$C$4,1,0)</f>
        <v>0</v>
      </c>
      <c r="AM22" s="22">
        <f>IF('enter-data'!Y21='calc.nat.'!$C$4,1,0)</f>
        <v>0</v>
      </c>
      <c r="AN22" s="22">
        <f>IF('enter-data'!Z21='calc.nat.'!$C$4,1,0)</f>
        <v>0</v>
      </c>
      <c r="AO22" s="22">
        <f>IF('enter-data'!AA21='calc.nat.'!$C$4,1,0)</f>
        <v>0</v>
      </c>
      <c r="AP22" s="22">
        <f>IF('enter-data'!AB21='calc.nat.'!$C$4,1,0)</f>
        <v>0</v>
      </c>
      <c r="AQ22" s="22">
        <f>IF('enter-data'!AC21='calc.nat.'!$C$4,1,0)</f>
        <v>0</v>
      </c>
      <c r="AR22" s="22">
        <f>IF('enter-data'!AD21='calc.nat.'!$C$4,1,0)</f>
        <v>0</v>
      </c>
      <c r="AS22" s="22">
        <f>IF('enter-data'!AE21='calc.nat.'!$C$4,1,0)</f>
        <v>0</v>
      </c>
      <c r="AT22" s="22">
        <f>IF('enter-data'!AF21='calc.nat.'!$C$4,1,0)</f>
        <v>0</v>
      </c>
      <c r="AU22" s="22">
        <f>IF('enter-data'!AG21='calc.nat.'!$C$4,1,0)</f>
        <v>0</v>
      </c>
      <c r="AW22" s="22">
        <f>IF('enter-data'!AI21='calc.nat.'!$C$4,1,0)</f>
        <v>0</v>
      </c>
      <c r="AX22" s="22">
        <f>IF('enter-data'!AJ21='calc.nat.'!$C$4,1,0)</f>
        <v>0</v>
      </c>
      <c r="AY22" s="22">
        <f>IF('enter-data'!AK21='calc.nat.'!$C$4,1,0)</f>
        <v>0</v>
      </c>
      <c r="AZ22" s="22">
        <f>IF('enter-data'!AL21='calc.nat.'!$C$4,1,0)</f>
        <v>0</v>
      </c>
      <c r="BA22" s="22">
        <f>IF('enter-data'!AM21='calc.nat.'!$C$4,1,0)</f>
        <v>0</v>
      </c>
      <c r="BB22" s="22">
        <f>IF('enter-data'!AN21='calc.nat.'!$C$4,1,0)</f>
        <v>0</v>
      </c>
      <c r="BC22" s="22">
        <f>IF('enter-data'!AO21='calc.nat.'!$C$4,1,0)</f>
        <v>0</v>
      </c>
      <c r="BD22" s="22">
        <f>IF('enter-data'!AP21='calc.nat.'!$C$4,1,0)</f>
        <v>0</v>
      </c>
      <c r="BE22" s="22">
        <f>IF('enter-data'!AQ21='calc.nat.'!$C$4,1,0)</f>
        <v>0</v>
      </c>
      <c r="BF22" s="22">
        <f>IF('enter-data'!AR21='calc.nat.'!$C$4,1,0)</f>
        <v>0</v>
      </c>
      <c r="BG22" s="22">
        <f>IF('enter-data'!AS21='calc.nat.'!$C$4,1,0)</f>
        <v>0</v>
      </c>
      <c r="BH22" s="22">
        <f>IF('enter-data'!AT21='calc.nat.'!$C$4,1,0)</f>
        <v>0</v>
      </c>
      <c r="BI22" s="22">
        <f>IF('enter-data'!AU21='calc.nat.'!$C$4,1,0)</f>
        <v>0</v>
      </c>
      <c r="BJ22" s="22">
        <f>IF('enter-data'!AV21='calc.nat.'!$C$4,1,0)</f>
        <v>0</v>
      </c>
      <c r="BK22" s="22">
        <f>IF('enter-data'!AW21='calc.nat.'!$C$4,1,0)</f>
        <v>0</v>
      </c>
      <c r="BL22" s="22">
        <f>IF('enter-data'!AX21='calc.nat.'!$C$4,1,0)</f>
        <v>0</v>
      </c>
      <c r="BM22" s="22">
        <f>IF('enter-data'!AY21='calc.nat.'!$C$4,1,0)</f>
        <v>0</v>
      </c>
      <c r="BN22" s="22">
        <f>IF('enter-data'!AZ21='calc.nat.'!$C$4,1,0)</f>
        <v>0</v>
      </c>
      <c r="BO22" s="22">
        <f>IF('enter-data'!BA21='calc.nat.'!$C$4,1,0)</f>
        <v>0</v>
      </c>
      <c r="BP22" s="22">
        <f>IF('enter-data'!BB21='calc.nat.'!$C$4,1,0)</f>
        <v>0</v>
      </c>
      <c r="BQ22" s="22">
        <f>IF('enter-data'!BC21='calc.nat.'!$C$4,1,0)</f>
        <v>0</v>
      </c>
      <c r="BR22" s="22">
        <f>IF('enter-data'!BD21='calc.nat.'!$C$4,1,0)</f>
        <v>0</v>
      </c>
      <c r="BS22" s="22">
        <f>IF('enter-data'!BE21='calc.nat.'!$C$4,1,0)</f>
        <v>0</v>
      </c>
      <c r="BT22" s="22">
        <f>IF('enter-data'!BF21='calc.nat.'!$C$4,1,0)</f>
        <v>0</v>
      </c>
      <c r="BU22" s="22">
        <f>IF('enter-data'!BG21='calc.nat.'!$C$4,1,0)</f>
        <v>0</v>
      </c>
      <c r="BV22" s="22">
        <f>IF('enter-data'!BH21='calc.nat.'!$C$4,1,0)</f>
        <v>0</v>
      </c>
      <c r="BW22" s="22">
        <f>IF('enter-data'!BI21='calc.nat.'!$C$4,1,0)</f>
        <v>0</v>
      </c>
    </row>
    <row r="23" spans="1:75" ht="25.15" customHeight="1" x14ac:dyDescent="0.25">
      <c r="A23" s="219" t="str">
        <f t="shared" si="13"/>
        <v>1980.3</v>
      </c>
      <c r="B23" s="220">
        <f>COUNTIF($C$2:C23,C23)</f>
        <v>3</v>
      </c>
      <c r="C23" s="213">
        <f>'enter-data'!C22</f>
        <v>1980</v>
      </c>
      <c r="D23" s="208">
        <f t="shared" si="18"/>
        <v>0</v>
      </c>
      <c r="E23" s="257"/>
      <c r="F23" s="258" t="str">
        <f>IF(E23&gt;0,VLOOKUP($E23,Parameter!$F:$J,3,FALSE)," ")</f>
        <v xml:space="preserve"> </v>
      </c>
      <c r="G23" s="259" t="str">
        <f>IF(E23&gt;0,VLOOKUP($E23,Parameter!$F:$J,4,FALSE)," ")</f>
        <v xml:space="preserve"> </v>
      </c>
      <c r="H23" s="260">
        <f>I23+J23</f>
        <v>0</v>
      </c>
      <c r="I23" s="260">
        <f>U23+X23+AA23+AD23+AG23+AJ23+AM23+AP23+AS23</f>
        <v>0</v>
      </c>
      <c r="J23" s="260">
        <f>AW23+AZ23+BC23+BF23+BI23+BL23+BO23+BR23+BU23</f>
        <v>0</v>
      </c>
      <c r="K23" s="260">
        <f>L23+M23</f>
        <v>0</v>
      </c>
      <c r="L23" s="260">
        <f>V23+Y23+AB23+AE23+AH23+AK23+AN23+AQ23+AT23</f>
        <v>0</v>
      </c>
      <c r="M23" s="260">
        <f>AX23+BA23+BD23+BG23+BJ23+BM23+BP23+BS23+BV23</f>
        <v>0</v>
      </c>
      <c r="N23" s="260">
        <f>O23+P23</f>
        <v>0</v>
      </c>
      <c r="O23" s="260">
        <f>W23+Z23+AC23+AF23+AI23+AL23+AO23+AR23+AU23</f>
        <v>0</v>
      </c>
      <c r="P23" s="260">
        <f>AY23+BB23+BE23+BH23+BK23+BN23+BQ23+BT23+BW23</f>
        <v>0</v>
      </c>
      <c r="Q23" s="260">
        <f t="shared" si="15"/>
        <v>0</v>
      </c>
      <c r="R23" s="260">
        <f t="shared" si="16"/>
        <v>0</v>
      </c>
      <c r="S23" s="260">
        <f t="shared" si="17"/>
        <v>0</v>
      </c>
      <c r="T23" s="214"/>
      <c r="U23" s="22">
        <f>IF('enter-data'!G22='calc.nat.'!$C$4,1,0)</f>
        <v>0</v>
      </c>
      <c r="V23" s="22">
        <f>IF('enter-data'!H22='calc.nat.'!$C$4,1,0)</f>
        <v>0</v>
      </c>
      <c r="W23" s="22">
        <f>IF('enter-data'!I22='calc.nat.'!$C$4,1,0)</f>
        <v>0</v>
      </c>
      <c r="X23" s="22">
        <f>IF('enter-data'!J22='calc.nat.'!$C$4,1,0)</f>
        <v>0</v>
      </c>
      <c r="Y23" s="22">
        <f>IF('enter-data'!K22='calc.nat.'!$C$4,1,0)</f>
        <v>0</v>
      </c>
      <c r="Z23" s="22">
        <f>IF('enter-data'!L22='calc.nat.'!$C$4,1,0)</f>
        <v>0</v>
      </c>
      <c r="AA23" s="22">
        <f>IF('enter-data'!M22='calc.nat.'!$C$4,1,0)</f>
        <v>0</v>
      </c>
      <c r="AB23" s="22">
        <f>IF('enter-data'!N22='calc.nat.'!$C$4,1,0)</f>
        <v>0</v>
      </c>
      <c r="AC23" s="22">
        <f>IF('enter-data'!O22='calc.nat.'!$C$4,1,0)</f>
        <v>0</v>
      </c>
      <c r="AD23" s="22">
        <f>IF('enter-data'!P22='calc.nat.'!$C$4,1,0)</f>
        <v>0</v>
      </c>
      <c r="AE23" s="22">
        <f>IF('enter-data'!Q22='calc.nat.'!$C$4,1,0)</f>
        <v>0</v>
      </c>
      <c r="AF23" s="22">
        <f>IF('enter-data'!R22='calc.nat.'!$C$4,1,0)</f>
        <v>0</v>
      </c>
      <c r="AG23" s="22">
        <f>IF('enter-data'!S22='calc.nat.'!$C$4,1,0)</f>
        <v>0</v>
      </c>
      <c r="AH23" s="22">
        <f>IF('enter-data'!T22='calc.nat.'!$C$4,1,0)</f>
        <v>0</v>
      </c>
      <c r="AI23" s="22">
        <f>IF('enter-data'!U22='calc.nat.'!$C$4,1,0)</f>
        <v>0</v>
      </c>
      <c r="AJ23" s="22">
        <f>IF('enter-data'!V22='calc.nat.'!$C$4,1,0)</f>
        <v>0</v>
      </c>
      <c r="AK23" s="22">
        <f>IF('enter-data'!W22='calc.nat.'!$C$4,1,0)</f>
        <v>0</v>
      </c>
      <c r="AL23" s="22">
        <f>IF('enter-data'!X22='calc.nat.'!$C$4,1,0)</f>
        <v>0</v>
      </c>
      <c r="AM23" s="22">
        <f>IF('enter-data'!Y22='calc.nat.'!$C$4,1,0)</f>
        <v>0</v>
      </c>
      <c r="AN23" s="22">
        <f>IF('enter-data'!Z22='calc.nat.'!$C$4,1,0)</f>
        <v>0</v>
      </c>
      <c r="AO23" s="22">
        <f>IF('enter-data'!AA22='calc.nat.'!$C$4,1,0)</f>
        <v>0</v>
      </c>
      <c r="AP23" s="22">
        <f>IF('enter-data'!AB22='calc.nat.'!$C$4,1,0)</f>
        <v>0</v>
      </c>
      <c r="AQ23" s="22">
        <f>IF('enter-data'!AC22='calc.nat.'!$C$4,1,0)</f>
        <v>0</v>
      </c>
      <c r="AR23" s="22">
        <f>IF('enter-data'!AD22='calc.nat.'!$C$4,1,0)</f>
        <v>0</v>
      </c>
      <c r="AS23" s="22">
        <f>IF('enter-data'!AE22='calc.nat.'!$C$4,1,0)</f>
        <v>0</v>
      </c>
      <c r="AT23" s="22">
        <f>IF('enter-data'!AF22='calc.nat.'!$C$4,1,0)</f>
        <v>0</v>
      </c>
      <c r="AU23" s="22">
        <f>IF('enter-data'!AG22='calc.nat.'!$C$4,1,0)</f>
        <v>0</v>
      </c>
      <c r="AW23" s="22">
        <f>IF('enter-data'!AI22='calc.nat.'!$C$4,1,0)</f>
        <v>0</v>
      </c>
      <c r="AX23" s="22">
        <f>IF('enter-data'!AJ22='calc.nat.'!$C$4,1,0)</f>
        <v>0</v>
      </c>
      <c r="AY23" s="22">
        <f>IF('enter-data'!AK22='calc.nat.'!$C$4,1,0)</f>
        <v>0</v>
      </c>
      <c r="AZ23" s="22">
        <f>IF('enter-data'!AL22='calc.nat.'!$C$4,1,0)</f>
        <v>0</v>
      </c>
      <c r="BA23" s="22">
        <f>IF('enter-data'!AM22='calc.nat.'!$C$4,1,0)</f>
        <v>0</v>
      </c>
      <c r="BB23" s="22">
        <f>IF('enter-data'!AN22='calc.nat.'!$C$4,1,0)</f>
        <v>0</v>
      </c>
      <c r="BC23" s="22">
        <f>IF('enter-data'!AO22='calc.nat.'!$C$4,1,0)</f>
        <v>0</v>
      </c>
      <c r="BD23" s="22">
        <f>IF('enter-data'!AP22='calc.nat.'!$C$4,1,0)</f>
        <v>0</v>
      </c>
      <c r="BE23" s="22">
        <f>IF('enter-data'!AQ22='calc.nat.'!$C$4,1,0)</f>
        <v>0</v>
      </c>
      <c r="BF23" s="22">
        <f>IF('enter-data'!AR22='calc.nat.'!$C$4,1,0)</f>
        <v>0</v>
      </c>
      <c r="BG23" s="22">
        <f>IF('enter-data'!AS22='calc.nat.'!$C$4,1,0)</f>
        <v>0</v>
      </c>
      <c r="BH23" s="22">
        <f>IF('enter-data'!AT22='calc.nat.'!$C$4,1,0)</f>
        <v>0</v>
      </c>
      <c r="BI23" s="22">
        <f>IF('enter-data'!AU22='calc.nat.'!$C$4,1,0)</f>
        <v>0</v>
      </c>
      <c r="BJ23" s="22">
        <f>IF('enter-data'!AV22='calc.nat.'!$C$4,1,0)</f>
        <v>0</v>
      </c>
      <c r="BK23" s="22">
        <f>IF('enter-data'!AW22='calc.nat.'!$C$4,1,0)</f>
        <v>0</v>
      </c>
      <c r="BL23" s="22">
        <f>IF('enter-data'!AX22='calc.nat.'!$C$4,1,0)</f>
        <v>0</v>
      </c>
      <c r="BM23" s="22">
        <f>IF('enter-data'!AY22='calc.nat.'!$C$4,1,0)</f>
        <v>0</v>
      </c>
      <c r="BN23" s="22">
        <f>IF('enter-data'!AZ22='calc.nat.'!$C$4,1,0)</f>
        <v>0</v>
      </c>
      <c r="BO23" s="22">
        <f>IF('enter-data'!BA22='calc.nat.'!$C$4,1,0)</f>
        <v>0</v>
      </c>
      <c r="BP23" s="22">
        <f>IF('enter-data'!BB22='calc.nat.'!$C$4,1,0)</f>
        <v>0</v>
      </c>
      <c r="BQ23" s="22">
        <f>IF('enter-data'!BC22='calc.nat.'!$C$4,1,0)</f>
        <v>0</v>
      </c>
      <c r="BR23" s="22">
        <f>IF('enter-data'!BD22='calc.nat.'!$C$4,1,0)</f>
        <v>0</v>
      </c>
      <c r="BS23" s="22">
        <f>IF('enter-data'!BE22='calc.nat.'!$C$4,1,0)</f>
        <v>0</v>
      </c>
      <c r="BT23" s="22">
        <f>IF('enter-data'!BF22='calc.nat.'!$C$4,1,0)</f>
        <v>0</v>
      </c>
      <c r="BU23" s="22">
        <f>IF('enter-data'!BG22='calc.nat.'!$C$4,1,0)</f>
        <v>0</v>
      </c>
      <c r="BV23" s="22">
        <f>IF('enter-data'!BH22='calc.nat.'!$C$4,1,0)</f>
        <v>0</v>
      </c>
      <c r="BW23" s="22">
        <f>IF('enter-data'!BI22='calc.nat.'!$C$4,1,0)</f>
        <v>0</v>
      </c>
    </row>
    <row r="24" spans="1:75" ht="25.15" customHeight="1" x14ac:dyDescent="0.25">
      <c r="A24" s="219"/>
      <c r="B24" s="220"/>
      <c r="C24" s="213"/>
      <c r="D24" s="208">
        <f t="shared" si="18"/>
        <v>0</v>
      </c>
      <c r="E24" s="257">
        <v>1980</v>
      </c>
      <c r="F24" s="258" t="str">
        <f>IF(E24&gt;0,VLOOKUP($E24,Parameter!$F:$J,3,FALSE)," ")</f>
        <v>CHI</v>
      </c>
      <c r="G24" s="259" t="str">
        <f>IF(E24&gt;0,VLOOKUP($E24,Parameter!$F:$J,4,FALSE)," ")</f>
        <v>Chile</v>
      </c>
      <c r="H24" s="260">
        <f>SUM(H21:H23)</f>
        <v>0</v>
      </c>
      <c r="I24" s="260">
        <f t="shared" ref="I24:S24" si="20">SUM(I21:I23)</f>
        <v>0</v>
      </c>
      <c r="J24" s="260">
        <f t="shared" si="20"/>
        <v>0</v>
      </c>
      <c r="K24" s="260">
        <f t="shared" si="20"/>
        <v>0</v>
      </c>
      <c r="L24" s="260">
        <f t="shared" si="20"/>
        <v>0</v>
      </c>
      <c r="M24" s="260">
        <f t="shared" si="20"/>
        <v>0</v>
      </c>
      <c r="N24" s="260">
        <f t="shared" si="20"/>
        <v>0</v>
      </c>
      <c r="O24" s="260">
        <f t="shared" si="20"/>
        <v>0</v>
      </c>
      <c r="P24" s="260">
        <f t="shared" si="20"/>
        <v>0</v>
      </c>
      <c r="Q24" s="260">
        <f t="shared" si="20"/>
        <v>0</v>
      </c>
      <c r="R24" s="260">
        <f t="shared" si="20"/>
        <v>0</v>
      </c>
      <c r="S24" s="260">
        <f t="shared" si="20"/>
        <v>0</v>
      </c>
      <c r="T24" s="214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</row>
    <row r="25" spans="1:75" ht="25.15" customHeight="1" x14ac:dyDescent="0.25">
      <c r="A25" s="219" t="str">
        <f t="shared" si="13"/>
        <v>1981.1</v>
      </c>
      <c r="B25" s="220">
        <f>COUNTIF($C$2:C25,C25)</f>
        <v>1</v>
      </c>
      <c r="C25" s="213">
        <f>'enter-data'!C23</f>
        <v>1981</v>
      </c>
      <c r="D25" s="208">
        <f t="shared" si="18"/>
        <v>0</v>
      </c>
      <c r="E25" s="257"/>
      <c r="F25" s="258" t="str">
        <f>IF(E25&gt;0,VLOOKUP($E25,Parameter!$F:$J,3,FALSE)," ")</f>
        <v xml:space="preserve"> </v>
      </c>
      <c r="G25" s="259" t="str">
        <f>IF(E25&gt;0,VLOOKUP($E25,Parameter!$F:$J,4,FALSE)," ")</f>
        <v xml:space="preserve"> </v>
      </c>
      <c r="H25" s="260">
        <f>I25+J25</f>
        <v>0</v>
      </c>
      <c r="I25" s="260">
        <f>U25+X25+AA25+AD25+AG25+AJ25+AM25+AP25+AS25</f>
        <v>0</v>
      </c>
      <c r="J25" s="260">
        <f>AW25+AZ25+BC25+BF25+BI25+BL25+BO25+BR25+BU25</f>
        <v>0</v>
      </c>
      <c r="K25" s="260">
        <f>L25+M25</f>
        <v>0</v>
      </c>
      <c r="L25" s="260">
        <f>V25+Y25+AB25+AE25+AH25+AK25+AN25+AQ25+AT25</f>
        <v>0</v>
      </c>
      <c r="M25" s="260">
        <f>AX25+BA25+BD25+BG25+BJ25+BM25+BP25+BS25+BV25</f>
        <v>0</v>
      </c>
      <c r="N25" s="260">
        <f>O25+P25</f>
        <v>0</v>
      </c>
      <c r="O25" s="260">
        <f>W25+Z25+AC25+AF25+AI25+AL25+AO25+AR25+AU25</f>
        <v>0</v>
      </c>
      <c r="P25" s="260">
        <f>AY25+BB25+BE25+BH25+BK25+BN25+BQ25+BT25+BW25</f>
        <v>0</v>
      </c>
      <c r="Q25" s="260">
        <f t="shared" si="15"/>
        <v>0</v>
      </c>
      <c r="R25" s="260">
        <f t="shared" si="16"/>
        <v>0</v>
      </c>
      <c r="S25" s="260">
        <f t="shared" si="17"/>
        <v>0</v>
      </c>
      <c r="T25" s="214"/>
      <c r="U25" s="22">
        <f>IF('enter-data'!G23='calc.nat.'!$C$4,1,0)</f>
        <v>0</v>
      </c>
      <c r="V25" s="22">
        <f>IF('enter-data'!H23='calc.nat.'!$C$4,1,0)</f>
        <v>0</v>
      </c>
      <c r="W25" s="22">
        <f>IF('enter-data'!I23='calc.nat.'!$C$4,1,0)</f>
        <v>0</v>
      </c>
      <c r="X25" s="22">
        <f>IF('enter-data'!J23='calc.nat.'!$C$4,1,0)</f>
        <v>0</v>
      </c>
      <c r="Y25" s="22">
        <f>IF('enter-data'!K23='calc.nat.'!$C$4,1,0)</f>
        <v>0</v>
      </c>
      <c r="Z25" s="22">
        <f>IF('enter-data'!L23='calc.nat.'!$C$4,1,0)</f>
        <v>0</v>
      </c>
      <c r="AA25" s="22">
        <f>IF('enter-data'!M23='calc.nat.'!$C$4,1,0)</f>
        <v>0</v>
      </c>
      <c r="AB25" s="22">
        <f>IF('enter-data'!N23='calc.nat.'!$C$4,1,0)</f>
        <v>0</v>
      </c>
      <c r="AC25" s="22">
        <f>IF('enter-data'!O23='calc.nat.'!$C$4,1,0)</f>
        <v>0</v>
      </c>
      <c r="AD25" s="22">
        <f>IF('enter-data'!P23='calc.nat.'!$C$4,1,0)</f>
        <v>0</v>
      </c>
      <c r="AE25" s="22">
        <f>IF('enter-data'!Q23='calc.nat.'!$C$4,1,0)</f>
        <v>0</v>
      </c>
      <c r="AF25" s="22">
        <f>IF('enter-data'!R23='calc.nat.'!$C$4,1,0)</f>
        <v>0</v>
      </c>
      <c r="AG25" s="22">
        <f>IF('enter-data'!S23='calc.nat.'!$C$4,1,0)</f>
        <v>0</v>
      </c>
      <c r="AH25" s="22">
        <f>IF('enter-data'!T23='calc.nat.'!$C$4,1,0)</f>
        <v>0</v>
      </c>
      <c r="AI25" s="22">
        <f>IF('enter-data'!U23='calc.nat.'!$C$4,1,0)</f>
        <v>0</v>
      </c>
      <c r="AJ25" s="22">
        <f>IF('enter-data'!V23='calc.nat.'!$C$4,1,0)</f>
        <v>0</v>
      </c>
      <c r="AK25" s="22">
        <f>IF('enter-data'!W23='calc.nat.'!$C$4,1,0)</f>
        <v>0</v>
      </c>
      <c r="AL25" s="22">
        <f>IF('enter-data'!X23='calc.nat.'!$C$4,1,0)</f>
        <v>0</v>
      </c>
      <c r="AM25" s="22">
        <f>IF('enter-data'!Y23='calc.nat.'!$C$4,1,0)</f>
        <v>0</v>
      </c>
      <c r="AN25" s="22">
        <f>IF('enter-data'!Z23='calc.nat.'!$C$4,1,0)</f>
        <v>0</v>
      </c>
      <c r="AO25" s="22">
        <f>IF('enter-data'!AA23='calc.nat.'!$C$4,1,0)</f>
        <v>0</v>
      </c>
      <c r="AP25" s="22">
        <f>IF('enter-data'!AB23='calc.nat.'!$C$4,1,0)</f>
        <v>0</v>
      </c>
      <c r="AQ25" s="22">
        <f>IF('enter-data'!AC23='calc.nat.'!$C$4,1,0)</f>
        <v>0</v>
      </c>
      <c r="AR25" s="22">
        <f>IF('enter-data'!AD23='calc.nat.'!$C$4,1,0)</f>
        <v>0</v>
      </c>
      <c r="AS25" s="22">
        <f>IF('enter-data'!AE23='calc.nat.'!$C$4,1,0)</f>
        <v>0</v>
      </c>
      <c r="AT25" s="22">
        <f>IF('enter-data'!AF23='calc.nat.'!$C$4,1,0)</f>
        <v>0</v>
      </c>
      <c r="AU25" s="22">
        <f>IF('enter-data'!AG23='calc.nat.'!$C$4,1,0)</f>
        <v>0</v>
      </c>
      <c r="AW25" s="22">
        <f>IF('enter-data'!AI23='calc.nat.'!$C$4,1,0)</f>
        <v>0</v>
      </c>
      <c r="AX25" s="22">
        <f>IF('enter-data'!AJ23='calc.nat.'!$C$4,1,0)</f>
        <v>0</v>
      </c>
      <c r="AY25" s="22">
        <f>IF('enter-data'!AK23='calc.nat.'!$C$4,1,0)</f>
        <v>0</v>
      </c>
      <c r="AZ25" s="22">
        <f>IF('enter-data'!AL23='calc.nat.'!$C$4,1,0)</f>
        <v>0</v>
      </c>
      <c r="BA25" s="22">
        <f>IF('enter-data'!AM23='calc.nat.'!$C$4,1,0)</f>
        <v>0</v>
      </c>
      <c r="BB25" s="22">
        <f>IF('enter-data'!AN23='calc.nat.'!$C$4,1,0)</f>
        <v>0</v>
      </c>
      <c r="BC25" s="22">
        <f>IF('enter-data'!AO23='calc.nat.'!$C$4,1,0)</f>
        <v>0</v>
      </c>
      <c r="BD25" s="22">
        <f>IF('enter-data'!AP23='calc.nat.'!$C$4,1,0)</f>
        <v>0</v>
      </c>
      <c r="BE25" s="22">
        <f>IF('enter-data'!AQ23='calc.nat.'!$C$4,1,0)</f>
        <v>0</v>
      </c>
      <c r="BF25" s="22">
        <f>IF('enter-data'!AR23='calc.nat.'!$C$4,1,0)</f>
        <v>0</v>
      </c>
      <c r="BG25" s="22">
        <f>IF('enter-data'!AS23='calc.nat.'!$C$4,1,0)</f>
        <v>0</v>
      </c>
      <c r="BH25" s="22">
        <f>IF('enter-data'!AT23='calc.nat.'!$C$4,1,0)</f>
        <v>0</v>
      </c>
      <c r="BI25" s="22">
        <f>IF('enter-data'!AU23='calc.nat.'!$C$4,1,0)</f>
        <v>0</v>
      </c>
      <c r="BJ25" s="22">
        <f>IF('enter-data'!AV23='calc.nat.'!$C$4,1,0)</f>
        <v>0</v>
      </c>
      <c r="BK25" s="22">
        <f>IF('enter-data'!AW23='calc.nat.'!$C$4,1,0)</f>
        <v>0</v>
      </c>
      <c r="BL25" s="22">
        <f>IF('enter-data'!AX23='calc.nat.'!$C$4,1,0)</f>
        <v>0</v>
      </c>
      <c r="BM25" s="22">
        <f>IF('enter-data'!AY23='calc.nat.'!$C$4,1,0)</f>
        <v>0</v>
      </c>
      <c r="BN25" s="22">
        <f>IF('enter-data'!AZ23='calc.nat.'!$C$4,1,0)</f>
        <v>0</v>
      </c>
      <c r="BO25" s="22">
        <f>IF('enter-data'!BA23='calc.nat.'!$C$4,1,0)</f>
        <v>0</v>
      </c>
      <c r="BP25" s="22">
        <f>IF('enter-data'!BB23='calc.nat.'!$C$4,1,0)</f>
        <v>0</v>
      </c>
      <c r="BQ25" s="22">
        <f>IF('enter-data'!BC23='calc.nat.'!$C$4,1,0)</f>
        <v>0</v>
      </c>
      <c r="BR25" s="22">
        <f>IF('enter-data'!BD23='calc.nat.'!$C$4,1,0)</f>
        <v>0</v>
      </c>
      <c r="BS25" s="22">
        <f>IF('enter-data'!BE23='calc.nat.'!$C$4,1,0)</f>
        <v>0</v>
      </c>
      <c r="BT25" s="22">
        <f>IF('enter-data'!BF23='calc.nat.'!$C$4,1,0)</f>
        <v>0</v>
      </c>
      <c r="BU25" s="22">
        <f>IF('enter-data'!BG23='calc.nat.'!$C$4,1,0)</f>
        <v>0</v>
      </c>
      <c r="BV25" s="22">
        <f>IF('enter-data'!BH23='calc.nat.'!$C$4,1,0)</f>
        <v>0</v>
      </c>
      <c r="BW25" s="22">
        <f>IF('enter-data'!BI23='calc.nat.'!$C$4,1,0)</f>
        <v>0</v>
      </c>
    </row>
    <row r="26" spans="1:75" ht="25.15" customHeight="1" x14ac:dyDescent="0.25">
      <c r="A26" s="219" t="str">
        <f t="shared" si="13"/>
        <v>1981.2</v>
      </c>
      <c r="B26" s="220">
        <f>COUNTIF($C$2:C26,C26)</f>
        <v>2</v>
      </c>
      <c r="C26" s="213">
        <f>'enter-data'!C24</f>
        <v>1981</v>
      </c>
      <c r="D26" s="208">
        <f t="shared" si="18"/>
        <v>0</v>
      </c>
      <c r="E26" s="257"/>
      <c r="F26" s="258" t="str">
        <f>IF(E26&gt;0,VLOOKUP($E26,Parameter!$F:$J,3,FALSE)," ")</f>
        <v xml:space="preserve"> </v>
      </c>
      <c r="G26" s="259" t="str">
        <f>IF(E26&gt;0,VLOOKUP($E26,Parameter!$F:$J,4,FALSE)," ")</f>
        <v xml:space="preserve"> </v>
      </c>
      <c r="H26" s="260">
        <f>I26+J26</f>
        <v>0</v>
      </c>
      <c r="I26" s="260">
        <f>U26+X26+AA26+AD26+AG26+AJ26+AM26+AP26+AS26</f>
        <v>0</v>
      </c>
      <c r="J26" s="260">
        <f>AW26+AZ26+BC26+BF26+BI26+BL26+BO26+BR26+BU26</f>
        <v>0</v>
      </c>
      <c r="K26" s="260">
        <f>L26+M26</f>
        <v>0</v>
      </c>
      <c r="L26" s="260">
        <f>V26+Y26+AB26+AE26+AH26+AK26+AN26+AQ26+AT26</f>
        <v>0</v>
      </c>
      <c r="M26" s="260">
        <f>AX26+BA26+BD26+BG26+BJ26+BM26+BP26+BS26+BV26</f>
        <v>0</v>
      </c>
      <c r="N26" s="260">
        <f>O26+P26</f>
        <v>0</v>
      </c>
      <c r="O26" s="260">
        <f>W26+Z26+AC26+AF26+AI26+AL26+AO26+AR26+AU26</f>
        <v>0</v>
      </c>
      <c r="P26" s="260">
        <f>AY26+BB26+BE26+BH26+BK26+BN26+BQ26+BT26+BW26</f>
        <v>0</v>
      </c>
      <c r="Q26" s="260">
        <f t="shared" si="15"/>
        <v>0</v>
      </c>
      <c r="R26" s="260">
        <f t="shared" si="16"/>
        <v>0</v>
      </c>
      <c r="S26" s="260">
        <f t="shared" si="17"/>
        <v>0</v>
      </c>
      <c r="T26" s="214"/>
      <c r="U26" s="22">
        <f>IF('enter-data'!G24='calc.nat.'!$C$4,1,0)</f>
        <v>0</v>
      </c>
      <c r="V26" s="22">
        <f>IF('enter-data'!H24='calc.nat.'!$C$4,1,0)</f>
        <v>0</v>
      </c>
      <c r="W26" s="22">
        <f>IF('enter-data'!I24='calc.nat.'!$C$4,1,0)</f>
        <v>0</v>
      </c>
      <c r="X26" s="22">
        <f>IF('enter-data'!J24='calc.nat.'!$C$4,1,0)</f>
        <v>0</v>
      </c>
      <c r="Y26" s="22">
        <f>IF('enter-data'!K24='calc.nat.'!$C$4,1,0)</f>
        <v>0</v>
      </c>
      <c r="Z26" s="22">
        <f>IF('enter-data'!L24='calc.nat.'!$C$4,1,0)</f>
        <v>0</v>
      </c>
      <c r="AA26" s="22">
        <f>IF('enter-data'!M24='calc.nat.'!$C$4,1,0)</f>
        <v>0</v>
      </c>
      <c r="AB26" s="22">
        <f>IF('enter-data'!N24='calc.nat.'!$C$4,1,0)</f>
        <v>0</v>
      </c>
      <c r="AC26" s="22">
        <f>IF('enter-data'!O24='calc.nat.'!$C$4,1,0)</f>
        <v>0</v>
      </c>
      <c r="AD26" s="22">
        <f>IF('enter-data'!P24='calc.nat.'!$C$4,1,0)</f>
        <v>0</v>
      </c>
      <c r="AE26" s="22">
        <f>IF('enter-data'!Q24='calc.nat.'!$C$4,1,0)</f>
        <v>0</v>
      </c>
      <c r="AF26" s="22">
        <f>IF('enter-data'!R24='calc.nat.'!$C$4,1,0)</f>
        <v>0</v>
      </c>
      <c r="AG26" s="22">
        <f>IF('enter-data'!S24='calc.nat.'!$C$4,1,0)</f>
        <v>0</v>
      </c>
      <c r="AH26" s="22">
        <f>IF('enter-data'!T24='calc.nat.'!$C$4,1,0)</f>
        <v>0</v>
      </c>
      <c r="AI26" s="22">
        <f>IF('enter-data'!U24='calc.nat.'!$C$4,1,0)</f>
        <v>0</v>
      </c>
      <c r="AJ26" s="22">
        <f>IF('enter-data'!V24='calc.nat.'!$C$4,1,0)</f>
        <v>0</v>
      </c>
      <c r="AK26" s="22">
        <f>IF('enter-data'!W24='calc.nat.'!$C$4,1,0)</f>
        <v>0</v>
      </c>
      <c r="AL26" s="22">
        <f>IF('enter-data'!X24='calc.nat.'!$C$4,1,0)</f>
        <v>0</v>
      </c>
      <c r="AM26" s="22">
        <f>IF('enter-data'!Y24='calc.nat.'!$C$4,1,0)</f>
        <v>0</v>
      </c>
      <c r="AN26" s="22">
        <f>IF('enter-data'!Z24='calc.nat.'!$C$4,1,0)</f>
        <v>0</v>
      </c>
      <c r="AO26" s="22">
        <f>IF('enter-data'!AA24='calc.nat.'!$C$4,1,0)</f>
        <v>0</v>
      </c>
      <c r="AP26" s="22">
        <f>IF('enter-data'!AB24='calc.nat.'!$C$4,1,0)</f>
        <v>0</v>
      </c>
      <c r="AQ26" s="22">
        <f>IF('enter-data'!AC24='calc.nat.'!$C$4,1,0)</f>
        <v>0</v>
      </c>
      <c r="AR26" s="22">
        <f>IF('enter-data'!AD24='calc.nat.'!$C$4,1,0)</f>
        <v>0</v>
      </c>
      <c r="AS26" s="22">
        <f>IF('enter-data'!AE24='calc.nat.'!$C$4,1,0)</f>
        <v>0</v>
      </c>
      <c r="AT26" s="22">
        <f>IF('enter-data'!AF24='calc.nat.'!$C$4,1,0)</f>
        <v>0</v>
      </c>
      <c r="AU26" s="22">
        <f>IF('enter-data'!AG24='calc.nat.'!$C$4,1,0)</f>
        <v>0</v>
      </c>
      <c r="AW26" s="22">
        <f>IF('enter-data'!AI24='calc.nat.'!$C$4,1,0)</f>
        <v>0</v>
      </c>
      <c r="AX26" s="22">
        <f>IF('enter-data'!AJ24='calc.nat.'!$C$4,1,0)</f>
        <v>0</v>
      </c>
      <c r="AY26" s="22">
        <f>IF('enter-data'!AK24='calc.nat.'!$C$4,1,0)</f>
        <v>0</v>
      </c>
      <c r="AZ26" s="22">
        <f>IF('enter-data'!AL24='calc.nat.'!$C$4,1,0)</f>
        <v>0</v>
      </c>
      <c r="BA26" s="22">
        <f>IF('enter-data'!AM24='calc.nat.'!$C$4,1,0)</f>
        <v>0</v>
      </c>
      <c r="BB26" s="22">
        <f>IF('enter-data'!AN24='calc.nat.'!$C$4,1,0)</f>
        <v>0</v>
      </c>
      <c r="BC26" s="22">
        <f>IF('enter-data'!AO24='calc.nat.'!$C$4,1,0)</f>
        <v>0</v>
      </c>
      <c r="BD26" s="22">
        <f>IF('enter-data'!AP24='calc.nat.'!$C$4,1,0)</f>
        <v>0</v>
      </c>
      <c r="BE26" s="22">
        <f>IF('enter-data'!AQ24='calc.nat.'!$C$4,1,0)</f>
        <v>0</v>
      </c>
      <c r="BF26" s="22">
        <f>IF('enter-data'!AR24='calc.nat.'!$C$4,1,0)</f>
        <v>0</v>
      </c>
      <c r="BG26" s="22">
        <f>IF('enter-data'!AS24='calc.nat.'!$C$4,1,0)</f>
        <v>0</v>
      </c>
      <c r="BH26" s="22">
        <f>IF('enter-data'!AT24='calc.nat.'!$C$4,1,0)</f>
        <v>0</v>
      </c>
      <c r="BI26" s="22">
        <f>IF('enter-data'!AU24='calc.nat.'!$C$4,1,0)</f>
        <v>0</v>
      </c>
      <c r="BJ26" s="22">
        <f>IF('enter-data'!AV24='calc.nat.'!$C$4,1,0)</f>
        <v>0</v>
      </c>
      <c r="BK26" s="22">
        <f>IF('enter-data'!AW24='calc.nat.'!$C$4,1,0)</f>
        <v>0</v>
      </c>
      <c r="BL26" s="22">
        <f>IF('enter-data'!AX24='calc.nat.'!$C$4,1,0)</f>
        <v>0</v>
      </c>
      <c r="BM26" s="22">
        <f>IF('enter-data'!AY24='calc.nat.'!$C$4,1,0)</f>
        <v>0</v>
      </c>
      <c r="BN26" s="22">
        <f>IF('enter-data'!AZ24='calc.nat.'!$C$4,1,0)</f>
        <v>0</v>
      </c>
      <c r="BO26" s="22">
        <f>IF('enter-data'!BA24='calc.nat.'!$C$4,1,0)</f>
        <v>0</v>
      </c>
      <c r="BP26" s="22">
        <f>IF('enter-data'!BB24='calc.nat.'!$C$4,1,0)</f>
        <v>0</v>
      </c>
      <c r="BQ26" s="22">
        <f>IF('enter-data'!BC24='calc.nat.'!$C$4,1,0)</f>
        <v>0</v>
      </c>
      <c r="BR26" s="22">
        <f>IF('enter-data'!BD24='calc.nat.'!$C$4,1,0)</f>
        <v>0</v>
      </c>
      <c r="BS26" s="22">
        <f>IF('enter-data'!BE24='calc.nat.'!$C$4,1,0)</f>
        <v>0</v>
      </c>
      <c r="BT26" s="22">
        <f>IF('enter-data'!BF24='calc.nat.'!$C$4,1,0)</f>
        <v>0</v>
      </c>
      <c r="BU26" s="22">
        <f>IF('enter-data'!BG24='calc.nat.'!$C$4,1,0)</f>
        <v>0</v>
      </c>
      <c r="BV26" s="22">
        <f>IF('enter-data'!BH24='calc.nat.'!$C$4,1,0)</f>
        <v>0</v>
      </c>
      <c r="BW26" s="22">
        <f>IF('enter-data'!BI24='calc.nat.'!$C$4,1,0)</f>
        <v>0</v>
      </c>
    </row>
    <row r="27" spans="1:75" ht="25.15" customHeight="1" x14ac:dyDescent="0.25">
      <c r="A27" s="219" t="str">
        <f t="shared" si="13"/>
        <v>1981.3</v>
      </c>
      <c r="B27" s="220">
        <f>COUNTIF($C$2:C27,C27)</f>
        <v>3</v>
      </c>
      <c r="C27" s="213">
        <f>'enter-data'!C25</f>
        <v>1981</v>
      </c>
      <c r="D27" s="208">
        <f t="shared" si="18"/>
        <v>0</v>
      </c>
      <c r="E27" s="257"/>
      <c r="F27" s="258" t="str">
        <f>IF(E27&gt;0,VLOOKUP($E27,Parameter!$F:$J,3,FALSE)," ")</f>
        <v xml:space="preserve"> </v>
      </c>
      <c r="G27" s="259" t="str">
        <f>IF(E27&gt;0,VLOOKUP($E27,Parameter!$F:$J,4,FALSE)," ")</f>
        <v xml:space="preserve"> </v>
      </c>
      <c r="H27" s="260">
        <f>I27+J27</f>
        <v>0</v>
      </c>
      <c r="I27" s="260">
        <f>U27+X27+AA27+AD27+AG27+AJ27+AM27+AP27+AS27</f>
        <v>0</v>
      </c>
      <c r="J27" s="260">
        <f>AW27+AZ27+BC27+BF27+BI27+BL27+BO27+BR27+BU27</f>
        <v>0</v>
      </c>
      <c r="K27" s="260">
        <f>L27+M27</f>
        <v>0</v>
      </c>
      <c r="L27" s="260">
        <f>V27+Y27+AB27+AE27+AH27+AK27+AN27+AQ27+AT27</f>
        <v>0</v>
      </c>
      <c r="M27" s="260">
        <f>AX27+BA27+BD27+BG27+BJ27+BM27+BP27+BS27+BV27</f>
        <v>0</v>
      </c>
      <c r="N27" s="260">
        <f>O27+P27</f>
        <v>0</v>
      </c>
      <c r="O27" s="260">
        <f>W27+Z27+AC27+AF27+AI27+AL27+AO27+AR27+AU27</f>
        <v>0</v>
      </c>
      <c r="P27" s="260">
        <f>AY27+BB27+BE27+BH27+BK27+BN27+BQ27+BT27+BW27</f>
        <v>0</v>
      </c>
      <c r="Q27" s="260">
        <f t="shared" si="15"/>
        <v>0</v>
      </c>
      <c r="R27" s="260">
        <f t="shared" si="16"/>
        <v>0</v>
      </c>
      <c r="S27" s="260">
        <f t="shared" si="17"/>
        <v>0</v>
      </c>
      <c r="T27" s="214"/>
      <c r="U27" s="22">
        <f>IF('enter-data'!G25='calc.nat.'!$C$4,1,0)</f>
        <v>0</v>
      </c>
      <c r="V27" s="22">
        <f>IF('enter-data'!H25='calc.nat.'!$C$4,1,0)</f>
        <v>0</v>
      </c>
      <c r="W27" s="22">
        <f>IF('enter-data'!I25='calc.nat.'!$C$4,1,0)</f>
        <v>0</v>
      </c>
      <c r="X27" s="22">
        <f>IF('enter-data'!J25='calc.nat.'!$C$4,1,0)</f>
        <v>0</v>
      </c>
      <c r="Y27" s="22">
        <f>IF('enter-data'!K25='calc.nat.'!$C$4,1,0)</f>
        <v>0</v>
      </c>
      <c r="Z27" s="22">
        <f>IF('enter-data'!L25='calc.nat.'!$C$4,1,0)</f>
        <v>0</v>
      </c>
      <c r="AA27" s="22">
        <f>IF('enter-data'!M25='calc.nat.'!$C$4,1,0)</f>
        <v>0</v>
      </c>
      <c r="AB27" s="22">
        <f>IF('enter-data'!N25='calc.nat.'!$C$4,1,0)</f>
        <v>0</v>
      </c>
      <c r="AC27" s="22">
        <f>IF('enter-data'!O25='calc.nat.'!$C$4,1,0)</f>
        <v>0</v>
      </c>
      <c r="AD27" s="22">
        <f>IF('enter-data'!P25='calc.nat.'!$C$4,1,0)</f>
        <v>0</v>
      </c>
      <c r="AE27" s="22">
        <f>IF('enter-data'!Q25='calc.nat.'!$C$4,1,0)</f>
        <v>0</v>
      </c>
      <c r="AF27" s="22">
        <f>IF('enter-data'!R25='calc.nat.'!$C$4,1,0)</f>
        <v>0</v>
      </c>
      <c r="AG27" s="22">
        <f>IF('enter-data'!S25='calc.nat.'!$C$4,1,0)</f>
        <v>0</v>
      </c>
      <c r="AH27" s="22">
        <f>IF('enter-data'!T25='calc.nat.'!$C$4,1,0)</f>
        <v>0</v>
      </c>
      <c r="AI27" s="22">
        <f>IF('enter-data'!U25='calc.nat.'!$C$4,1,0)</f>
        <v>0</v>
      </c>
      <c r="AJ27" s="22">
        <f>IF('enter-data'!V25='calc.nat.'!$C$4,1,0)</f>
        <v>0</v>
      </c>
      <c r="AK27" s="22">
        <f>IF('enter-data'!W25='calc.nat.'!$C$4,1,0)</f>
        <v>0</v>
      </c>
      <c r="AL27" s="22">
        <f>IF('enter-data'!X25='calc.nat.'!$C$4,1,0)</f>
        <v>0</v>
      </c>
      <c r="AM27" s="22">
        <f>IF('enter-data'!Y25='calc.nat.'!$C$4,1,0)</f>
        <v>0</v>
      </c>
      <c r="AN27" s="22">
        <f>IF('enter-data'!Z25='calc.nat.'!$C$4,1,0)</f>
        <v>0</v>
      </c>
      <c r="AO27" s="22">
        <f>IF('enter-data'!AA25='calc.nat.'!$C$4,1,0)</f>
        <v>0</v>
      </c>
      <c r="AP27" s="22">
        <f>IF('enter-data'!AB25='calc.nat.'!$C$4,1,0)</f>
        <v>0</v>
      </c>
      <c r="AQ27" s="22">
        <f>IF('enter-data'!AC25='calc.nat.'!$C$4,1,0)</f>
        <v>0</v>
      </c>
      <c r="AR27" s="22">
        <f>IF('enter-data'!AD25='calc.nat.'!$C$4,1,0)</f>
        <v>0</v>
      </c>
      <c r="AS27" s="22">
        <f>IF('enter-data'!AE25='calc.nat.'!$C$4,1,0)</f>
        <v>0</v>
      </c>
      <c r="AT27" s="22">
        <f>IF('enter-data'!AF25='calc.nat.'!$C$4,1,0)</f>
        <v>0</v>
      </c>
      <c r="AU27" s="22">
        <f>IF('enter-data'!AG25='calc.nat.'!$C$4,1,0)</f>
        <v>0</v>
      </c>
      <c r="AW27" s="22">
        <f>IF('enter-data'!AI25='calc.nat.'!$C$4,1,0)</f>
        <v>0</v>
      </c>
      <c r="AX27" s="22">
        <f>IF('enter-data'!AJ25='calc.nat.'!$C$4,1,0)</f>
        <v>0</v>
      </c>
      <c r="AY27" s="22">
        <f>IF('enter-data'!AK25='calc.nat.'!$C$4,1,0)</f>
        <v>0</v>
      </c>
      <c r="AZ27" s="22">
        <f>IF('enter-data'!AL25='calc.nat.'!$C$4,1,0)</f>
        <v>0</v>
      </c>
      <c r="BA27" s="22">
        <f>IF('enter-data'!AM25='calc.nat.'!$C$4,1,0)</f>
        <v>0</v>
      </c>
      <c r="BB27" s="22">
        <f>IF('enter-data'!AN25='calc.nat.'!$C$4,1,0)</f>
        <v>0</v>
      </c>
      <c r="BC27" s="22">
        <f>IF('enter-data'!AO25='calc.nat.'!$C$4,1,0)</f>
        <v>0</v>
      </c>
      <c r="BD27" s="22">
        <f>IF('enter-data'!AP25='calc.nat.'!$C$4,1,0)</f>
        <v>0</v>
      </c>
      <c r="BE27" s="22">
        <f>IF('enter-data'!AQ25='calc.nat.'!$C$4,1,0)</f>
        <v>0</v>
      </c>
      <c r="BF27" s="22">
        <f>IF('enter-data'!AR25='calc.nat.'!$C$4,1,0)</f>
        <v>0</v>
      </c>
      <c r="BG27" s="22">
        <f>IF('enter-data'!AS25='calc.nat.'!$C$4,1,0)</f>
        <v>0</v>
      </c>
      <c r="BH27" s="22">
        <f>IF('enter-data'!AT25='calc.nat.'!$C$4,1,0)</f>
        <v>0</v>
      </c>
      <c r="BI27" s="22">
        <f>IF('enter-data'!AU25='calc.nat.'!$C$4,1,0)</f>
        <v>0</v>
      </c>
      <c r="BJ27" s="22">
        <f>IF('enter-data'!AV25='calc.nat.'!$C$4,1,0)</f>
        <v>0</v>
      </c>
      <c r="BK27" s="22">
        <f>IF('enter-data'!AW25='calc.nat.'!$C$4,1,0)</f>
        <v>0</v>
      </c>
      <c r="BL27" s="22">
        <f>IF('enter-data'!AX25='calc.nat.'!$C$4,1,0)</f>
        <v>0</v>
      </c>
      <c r="BM27" s="22">
        <f>IF('enter-data'!AY25='calc.nat.'!$C$4,1,0)</f>
        <v>0</v>
      </c>
      <c r="BN27" s="22">
        <f>IF('enter-data'!AZ25='calc.nat.'!$C$4,1,0)</f>
        <v>0</v>
      </c>
      <c r="BO27" s="22">
        <f>IF('enter-data'!BA25='calc.nat.'!$C$4,1,0)</f>
        <v>0</v>
      </c>
      <c r="BP27" s="22">
        <f>IF('enter-data'!BB25='calc.nat.'!$C$4,1,0)</f>
        <v>0</v>
      </c>
      <c r="BQ27" s="22">
        <f>IF('enter-data'!BC25='calc.nat.'!$C$4,1,0)</f>
        <v>0</v>
      </c>
      <c r="BR27" s="22">
        <f>IF('enter-data'!BD25='calc.nat.'!$C$4,1,0)</f>
        <v>0</v>
      </c>
      <c r="BS27" s="22">
        <f>IF('enter-data'!BE25='calc.nat.'!$C$4,1,0)</f>
        <v>0</v>
      </c>
      <c r="BT27" s="22">
        <f>IF('enter-data'!BF25='calc.nat.'!$C$4,1,0)</f>
        <v>0</v>
      </c>
      <c r="BU27" s="22">
        <f>IF('enter-data'!BG25='calc.nat.'!$C$4,1,0)</f>
        <v>0</v>
      </c>
      <c r="BV27" s="22">
        <f>IF('enter-data'!BH25='calc.nat.'!$C$4,1,0)</f>
        <v>0</v>
      </c>
      <c r="BW27" s="22">
        <f>IF('enter-data'!BI25='calc.nat.'!$C$4,1,0)</f>
        <v>0</v>
      </c>
    </row>
    <row r="28" spans="1:75" ht="25.15" customHeight="1" x14ac:dyDescent="0.25">
      <c r="A28" s="219" t="str">
        <f t="shared" si="13"/>
        <v>1981.4</v>
      </c>
      <c r="B28" s="220">
        <f>COUNTIF($C$2:C28,C28)</f>
        <v>4</v>
      </c>
      <c r="C28" s="213">
        <f>'enter-data'!C26</f>
        <v>1981</v>
      </c>
      <c r="D28" s="208">
        <f t="shared" si="18"/>
        <v>0</v>
      </c>
      <c r="E28" s="257"/>
      <c r="F28" s="258" t="str">
        <f>IF(E28&gt;0,VLOOKUP($E28,Parameter!$F:$J,3,FALSE)," ")</f>
        <v xml:space="preserve"> </v>
      </c>
      <c r="G28" s="259" t="str">
        <f>IF(E28&gt;0,VLOOKUP($E28,Parameter!$F:$J,4,FALSE)," ")</f>
        <v xml:space="preserve"> </v>
      </c>
      <c r="H28" s="260">
        <f>I28+J28</f>
        <v>0</v>
      </c>
      <c r="I28" s="260">
        <f>U28+X28+AA28+AD28+AG28+AJ28+AM28+AP28+AS28</f>
        <v>0</v>
      </c>
      <c r="J28" s="260">
        <f>AW28+AZ28+BC28+BF28+BI28+BL28+BO28+BR28+BU28</f>
        <v>0</v>
      </c>
      <c r="K28" s="260">
        <f>L28+M28</f>
        <v>0</v>
      </c>
      <c r="L28" s="260">
        <f>V28+Y28+AB28+AE28+AH28+AK28+AN28+AQ28+AT28</f>
        <v>0</v>
      </c>
      <c r="M28" s="260">
        <f>AX28+BA28+BD28+BG28+BJ28+BM28+BP28+BS28+BV28</f>
        <v>0</v>
      </c>
      <c r="N28" s="260">
        <f>O28+P28</f>
        <v>0</v>
      </c>
      <c r="O28" s="260">
        <f>W28+Z28+AC28+AF28+AI28+AL28+AO28+AR28+AU28</f>
        <v>0</v>
      </c>
      <c r="P28" s="260">
        <f>AY28+BB28+BE28+BH28+BK28+BN28+BQ28+BT28+BW28</f>
        <v>0</v>
      </c>
      <c r="Q28" s="260">
        <f t="shared" si="15"/>
        <v>0</v>
      </c>
      <c r="R28" s="260">
        <f t="shared" si="16"/>
        <v>0</v>
      </c>
      <c r="S28" s="260">
        <f t="shared" si="17"/>
        <v>0</v>
      </c>
      <c r="T28" s="214"/>
      <c r="U28" s="22">
        <f>IF('enter-data'!G26='calc.nat.'!$C$4,1,0)</f>
        <v>0</v>
      </c>
      <c r="V28" s="22">
        <f>IF('enter-data'!H26='calc.nat.'!$C$4,1,0)</f>
        <v>0</v>
      </c>
      <c r="W28" s="22">
        <f>IF('enter-data'!I26='calc.nat.'!$C$4,1,0)</f>
        <v>0</v>
      </c>
      <c r="X28" s="22">
        <f>IF('enter-data'!J26='calc.nat.'!$C$4,1,0)</f>
        <v>0</v>
      </c>
      <c r="Y28" s="22">
        <f>IF('enter-data'!K26='calc.nat.'!$C$4,1,0)</f>
        <v>0</v>
      </c>
      <c r="Z28" s="22">
        <f>IF('enter-data'!L26='calc.nat.'!$C$4,1,0)</f>
        <v>0</v>
      </c>
      <c r="AA28" s="22">
        <f>IF('enter-data'!M26='calc.nat.'!$C$4,1,0)</f>
        <v>0</v>
      </c>
      <c r="AB28" s="22">
        <f>IF('enter-data'!N26='calc.nat.'!$C$4,1,0)</f>
        <v>0</v>
      </c>
      <c r="AC28" s="22">
        <f>IF('enter-data'!O26='calc.nat.'!$C$4,1,0)</f>
        <v>0</v>
      </c>
      <c r="AD28" s="22">
        <f>IF('enter-data'!P26='calc.nat.'!$C$4,1,0)</f>
        <v>0</v>
      </c>
      <c r="AE28" s="22">
        <f>IF('enter-data'!Q26='calc.nat.'!$C$4,1,0)</f>
        <v>0</v>
      </c>
      <c r="AF28" s="22">
        <f>IF('enter-data'!R26='calc.nat.'!$C$4,1,0)</f>
        <v>0</v>
      </c>
      <c r="AG28" s="22">
        <f>IF('enter-data'!S26='calc.nat.'!$C$4,1,0)</f>
        <v>0</v>
      </c>
      <c r="AH28" s="22">
        <f>IF('enter-data'!T26='calc.nat.'!$C$4,1,0)</f>
        <v>0</v>
      </c>
      <c r="AI28" s="22">
        <f>IF('enter-data'!U26='calc.nat.'!$C$4,1,0)</f>
        <v>0</v>
      </c>
      <c r="AJ28" s="22">
        <f>IF('enter-data'!V26='calc.nat.'!$C$4,1,0)</f>
        <v>0</v>
      </c>
      <c r="AK28" s="22">
        <f>IF('enter-data'!W26='calc.nat.'!$C$4,1,0)</f>
        <v>0</v>
      </c>
      <c r="AL28" s="22">
        <f>IF('enter-data'!X26='calc.nat.'!$C$4,1,0)</f>
        <v>0</v>
      </c>
      <c r="AM28" s="22">
        <f>IF('enter-data'!Y26='calc.nat.'!$C$4,1,0)</f>
        <v>0</v>
      </c>
      <c r="AN28" s="22">
        <f>IF('enter-data'!Z26='calc.nat.'!$C$4,1,0)</f>
        <v>0</v>
      </c>
      <c r="AO28" s="22">
        <f>IF('enter-data'!AA26='calc.nat.'!$C$4,1,0)</f>
        <v>0</v>
      </c>
      <c r="AP28" s="22">
        <f>IF('enter-data'!AB26='calc.nat.'!$C$4,1,0)</f>
        <v>0</v>
      </c>
      <c r="AQ28" s="22">
        <f>IF('enter-data'!AC26='calc.nat.'!$C$4,1,0)</f>
        <v>0</v>
      </c>
      <c r="AR28" s="22">
        <f>IF('enter-data'!AD26='calc.nat.'!$C$4,1,0)</f>
        <v>0</v>
      </c>
      <c r="AS28" s="22">
        <f>IF('enter-data'!AE26='calc.nat.'!$C$4,1,0)</f>
        <v>0</v>
      </c>
      <c r="AT28" s="22">
        <f>IF('enter-data'!AF26='calc.nat.'!$C$4,1,0)</f>
        <v>0</v>
      </c>
      <c r="AU28" s="22">
        <f>IF('enter-data'!AG26='calc.nat.'!$C$4,1,0)</f>
        <v>0</v>
      </c>
      <c r="AW28" s="22">
        <f>IF('enter-data'!AI26='calc.nat.'!$C$4,1,0)</f>
        <v>0</v>
      </c>
      <c r="AX28" s="22">
        <f>IF('enter-data'!AJ26='calc.nat.'!$C$4,1,0)</f>
        <v>0</v>
      </c>
      <c r="AY28" s="22">
        <f>IF('enter-data'!AK26='calc.nat.'!$C$4,1,0)</f>
        <v>0</v>
      </c>
      <c r="AZ28" s="22">
        <f>IF('enter-data'!AL26='calc.nat.'!$C$4,1,0)</f>
        <v>0</v>
      </c>
      <c r="BA28" s="22">
        <f>IF('enter-data'!AM26='calc.nat.'!$C$4,1,0)</f>
        <v>0</v>
      </c>
      <c r="BB28" s="22">
        <f>IF('enter-data'!AN26='calc.nat.'!$C$4,1,0)</f>
        <v>0</v>
      </c>
      <c r="BC28" s="22">
        <f>IF('enter-data'!AO26='calc.nat.'!$C$4,1,0)</f>
        <v>0</v>
      </c>
      <c r="BD28" s="22">
        <f>IF('enter-data'!AP26='calc.nat.'!$C$4,1,0)</f>
        <v>0</v>
      </c>
      <c r="BE28" s="22">
        <f>IF('enter-data'!AQ26='calc.nat.'!$C$4,1,0)</f>
        <v>0</v>
      </c>
      <c r="BF28" s="22">
        <f>IF('enter-data'!AR26='calc.nat.'!$C$4,1,0)</f>
        <v>0</v>
      </c>
      <c r="BG28" s="22">
        <f>IF('enter-data'!AS26='calc.nat.'!$C$4,1,0)</f>
        <v>0</v>
      </c>
      <c r="BH28" s="22">
        <f>IF('enter-data'!AT26='calc.nat.'!$C$4,1,0)</f>
        <v>0</v>
      </c>
      <c r="BI28" s="22">
        <f>IF('enter-data'!AU26='calc.nat.'!$C$4,1,0)</f>
        <v>0</v>
      </c>
      <c r="BJ28" s="22">
        <f>IF('enter-data'!AV26='calc.nat.'!$C$4,1,0)</f>
        <v>0</v>
      </c>
      <c r="BK28" s="22">
        <f>IF('enter-data'!AW26='calc.nat.'!$C$4,1,0)</f>
        <v>0</v>
      </c>
      <c r="BL28" s="22">
        <f>IF('enter-data'!AX26='calc.nat.'!$C$4,1,0)</f>
        <v>0</v>
      </c>
      <c r="BM28" s="22">
        <f>IF('enter-data'!AY26='calc.nat.'!$C$4,1,0)</f>
        <v>0</v>
      </c>
      <c r="BN28" s="22">
        <f>IF('enter-data'!AZ26='calc.nat.'!$C$4,1,0)</f>
        <v>0</v>
      </c>
      <c r="BO28" s="22">
        <f>IF('enter-data'!BA26='calc.nat.'!$C$4,1,0)</f>
        <v>0</v>
      </c>
      <c r="BP28" s="22">
        <f>IF('enter-data'!BB26='calc.nat.'!$C$4,1,0)</f>
        <v>0</v>
      </c>
      <c r="BQ28" s="22">
        <f>IF('enter-data'!BC26='calc.nat.'!$C$4,1,0)</f>
        <v>0</v>
      </c>
      <c r="BR28" s="22">
        <f>IF('enter-data'!BD26='calc.nat.'!$C$4,1,0)</f>
        <v>0</v>
      </c>
      <c r="BS28" s="22">
        <f>IF('enter-data'!BE26='calc.nat.'!$C$4,1,0)</f>
        <v>0</v>
      </c>
      <c r="BT28" s="22">
        <f>IF('enter-data'!BF26='calc.nat.'!$C$4,1,0)</f>
        <v>0</v>
      </c>
      <c r="BU28" s="22">
        <f>IF('enter-data'!BG26='calc.nat.'!$C$4,1,0)</f>
        <v>0</v>
      </c>
      <c r="BV28" s="22">
        <f>IF('enter-data'!BH26='calc.nat.'!$C$4,1,0)</f>
        <v>0</v>
      </c>
      <c r="BW28" s="22">
        <f>IF('enter-data'!BI26='calc.nat.'!$C$4,1,0)</f>
        <v>0</v>
      </c>
    </row>
    <row r="29" spans="1:75" ht="25.15" customHeight="1" x14ac:dyDescent="0.25">
      <c r="A29" s="219" t="str">
        <f t="shared" si="13"/>
        <v>1981.5</v>
      </c>
      <c r="B29" s="220">
        <f>COUNTIF($C$2:C29,C29)</f>
        <v>5</v>
      </c>
      <c r="C29" s="213">
        <f>'enter-data'!C27</f>
        <v>1981</v>
      </c>
      <c r="D29" s="208">
        <f t="shared" si="18"/>
        <v>0</v>
      </c>
      <c r="E29" s="257"/>
      <c r="F29" s="258" t="str">
        <f>IF(E29&gt;0,VLOOKUP($E29,Parameter!$F:$J,3,FALSE)," ")</f>
        <v xml:space="preserve"> </v>
      </c>
      <c r="G29" s="259" t="str">
        <f>IF(E29&gt;0,VLOOKUP($E29,Parameter!$F:$J,4,FALSE)," ")</f>
        <v xml:space="preserve"> </v>
      </c>
      <c r="H29" s="260">
        <f>I29+J29</f>
        <v>0</v>
      </c>
      <c r="I29" s="260">
        <f>U29+X29+AA29+AD29+AG29+AJ29+AM29+AP29+AS29</f>
        <v>0</v>
      </c>
      <c r="J29" s="260">
        <f>AW29+AZ29+BC29+BF29+BI29+BL29+BO29+BR29+BU29</f>
        <v>0</v>
      </c>
      <c r="K29" s="260">
        <f>L29+M29</f>
        <v>0</v>
      </c>
      <c r="L29" s="260">
        <f>V29+Y29+AB29+AE29+AH29+AK29+AN29+AQ29+AT29</f>
        <v>0</v>
      </c>
      <c r="M29" s="260">
        <f>AX29+BA29+BD29+BG29+BJ29+BM29+BP29+BS29+BV29</f>
        <v>0</v>
      </c>
      <c r="N29" s="260">
        <f>O29+P29</f>
        <v>0</v>
      </c>
      <c r="O29" s="260">
        <f>W29+Z29+AC29+AF29+AI29+AL29+AO29+AR29+AU29</f>
        <v>0</v>
      </c>
      <c r="P29" s="260">
        <f>AY29+BB29+BE29+BH29+BK29+BN29+BQ29+BT29+BW29</f>
        <v>0</v>
      </c>
      <c r="Q29" s="260">
        <f t="shared" si="15"/>
        <v>0</v>
      </c>
      <c r="R29" s="260">
        <f t="shared" si="16"/>
        <v>0</v>
      </c>
      <c r="S29" s="260">
        <f t="shared" si="17"/>
        <v>0</v>
      </c>
      <c r="T29" s="214"/>
      <c r="U29" s="22">
        <f>IF('enter-data'!G27='calc.nat.'!$C$4,1,0)</f>
        <v>0</v>
      </c>
      <c r="V29" s="22">
        <f>IF('enter-data'!H27='calc.nat.'!$C$4,1,0)</f>
        <v>0</v>
      </c>
      <c r="W29" s="22">
        <f>IF('enter-data'!I27='calc.nat.'!$C$4,1,0)</f>
        <v>0</v>
      </c>
      <c r="X29" s="22">
        <f>IF('enter-data'!J27='calc.nat.'!$C$4,1,0)</f>
        <v>0</v>
      </c>
      <c r="Y29" s="22">
        <f>IF('enter-data'!K27='calc.nat.'!$C$4,1,0)</f>
        <v>0</v>
      </c>
      <c r="Z29" s="22">
        <f>IF('enter-data'!L27='calc.nat.'!$C$4,1,0)</f>
        <v>0</v>
      </c>
      <c r="AA29" s="22">
        <f>IF('enter-data'!M27='calc.nat.'!$C$4,1,0)</f>
        <v>0</v>
      </c>
      <c r="AB29" s="22">
        <f>IF('enter-data'!N27='calc.nat.'!$C$4,1,0)</f>
        <v>0</v>
      </c>
      <c r="AC29" s="22">
        <f>IF('enter-data'!O27='calc.nat.'!$C$4,1,0)</f>
        <v>0</v>
      </c>
      <c r="AD29" s="22">
        <f>IF('enter-data'!P27='calc.nat.'!$C$4,1,0)</f>
        <v>0</v>
      </c>
      <c r="AE29" s="22">
        <f>IF('enter-data'!Q27='calc.nat.'!$C$4,1,0)</f>
        <v>0</v>
      </c>
      <c r="AF29" s="22">
        <f>IF('enter-data'!R27='calc.nat.'!$C$4,1,0)</f>
        <v>0</v>
      </c>
      <c r="AG29" s="22">
        <f>IF('enter-data'!S27='calc.nat.'!$C$4,1,0)</f>
        <v>0</v>
      </c>
      <c r="AH29" s="22">
        <f>IF('enter-data'!T27='calc.nat.'!$C$4,1,0)</f>
        <v>0</v>
      </c>
      <c r="AI29" s="22">
        <f>IF('enter-data'!U27='calc.nat.'!$C$4,1,0)</f>
        <v>0</v>
      </c>
      <c r="AJ29" s="22">
        <f>IF('enter-data'!V27='calc.nat.'!$C$4,1,0)</f>
        <v>0</v>
      </c>
      <c r="AK29" s="22">
        <f>IF('enter-data'!W27='calc.nat.'!$C$4,1,0)</f>
        <v>0</v>
      </c>
      <c r="AL29" s="22">
        <f>IF('enter-data'!X27='calc.nat.'!$C$4,1,0)</f>
        <v>0</v>
      </c>
      <c r="AM29" s="22">
        <f>IF('enter-data'!Y27='calc.nat.'!$C$4,1,0)</f>
        <v>0</v>
      </c>
      <c r="AN29" s="22">
        <f>IF('enter-data'!Z27='calc.nat.'!$C$4,1,0)</f>
        <v>0</v>
      </c>
      <c r="AO29" s="22">
        <f>IF('enter-data'!AA27='calc.nat.'!$C$4,1,0)</f>
        <v>0</v>
      </c>
      <c r="AP29" s="22">
        <f>IF('enter-data'!AB27='calc.nat.'!$C$4,1,0)</f>
        <v>0</v>
      </c>
      <c r="AQ29" s="22">
        <f>IF('enter-data'!AC27='calc.nat.'!$C$4,1,0)</f>
        <v>0</v>
      </c>
      <c r="AR29" s="22">
        <f>IF('enter-data'!AD27='calc.nat.'!$C$4,1,0)</f>
        <v>0</v>
      </c>
      <c r="AS29" s="22">
        <f>IF('enter-data'!AE27='calc.nat.'!$C$4,1,0)</f>
        <v>0</v>
      </c>
      <c r="AT29" s="22">
        <f>IF('enter-data'!AF27='calc.nat.'!$C$4,1,0)</f>
        <v>0</v>
      </c>
      <c r="AU29" s="22">
        <f>IF('enter-data'!AG27='calc.nat.'!$C$4,1,0)</f>
        <v>0</v>
      </c>
      <c r="AW29" s="22">
        <f>IF('enter-data'!AI27='calc.nat.'!$C$4,1,0)</f>
        <v>0</v>
      </c>
      <c r="AX29" s="22">
        <f>IF('enter-data'!AJ27='calc.nat.'!$C$4,1,0)</f>
        <v>0</v>
      </c>
      <c r="AY29" s="22">
        <f>IF('enter-data'!AK27='calc.nat.'!$C$4,1,0)</f>
        <v>0</v>
      </c>
      <c r="AZ29" s="22">
        <f>IF('enter-data'!AL27='calc.nat.'!$C$4,1,0)</f>
        <v>0</v>
      </c>
      <c r="BA29" s="22">
        <f>IF('enter-data'!AM27='calc.nat.'!$C$4,1,0)</f>
        <v>0</v>
      </c>
      <c r="BB29" s="22">
        <f>IF('enter-data'!AN27='calc.nat.'!$C$4,1,0)</f>
        <v>0</v>
      </c>
      <c r="BC29" s="22">
        <f>IF('enter-data'!AO27='calc.nat.'!$C$4,1,0)</f>
        <v>0</v>
      </c>
      <c r="BD29" s="22">
        <f>IF('enter-data'!AP27='calc.nat.'!$C$4,1,0)</f>
        <v>0</v>
      </c>
      <c r="BE29" s="22">
        <f>IF('enter-data'!AQ27='calc.nat.'!$C$4,1,0)</f>
        <v>0</v>
      </c>
      <c r="BF29" s="22">
        <f>IF('enter-data'!AR27='calc.nat.'!$C$4,1,0)</f>
        <v>0</v>
      </c>
      <c r="BG29" s="22">
        <f>IF('enter-data'!AS27='calc.nat.'!$C$4,1,0)</f>
        <v>0</v>
      </c>
      <c r="BH29" s="22">
        <f>IF('enter-data'!AT27='calc.nat.'!$C$4,1,0)</f>
        <v>0</v>
      </c>
      <c r="BI29" s="22">
        <f>IF('enter-data'!AU27='calc.nat.'!$C$4,1,0)</f>
        <v>0</v>
      </c>
      <c r="BJ29" s="22">
        <f>IF('enter-data'!AV27='calc.nat.'!$C$4,1,0)</f>
        <v>0</v>
      </c>
      <c r="BK29" s="22">
        <f>IF('enter-data'!AW27='calc.nat.'!$C$4,1,0)</f>
        <v>0</v>
      </c>
      <c r="BL29" s="22">
        <f>IF('enter-data'!AX27='calc.nat.'!$C$4,1,0)</f>
        <v>0</v>
      </c>
      <c r="BM29" s="22">
        <f>IF('enter-data'!AY27='calc.nat.'!$C$4,1,0)</f>
        <v>0</v>
      </c>
      <c r="BN29" s="22">
        <f>IF('enter-data'!AZ27='calc.nat.'!$C$4,1,0)</f>
        <v>0</v>
      </c>
      <c r="BO29" s="22">
        <f>IF('enter-data'!BA27='calc.nat.'!$C$4,1,0)</f>
        <v>0</v>
      </c>
      <c r="BP29" s="22">
        <f>IF('enter-data'!BB27='calc.nat.'!$C$4,1,0)</f>
        <v>0</v>
      </c>
      <c r="BQ29" s="22">
        <f>IF('enter-data'!BC27='calc.nat.'!$C$4,1,0)</f>
        <v>0</v>
      </c>
      <c r="BR29" s="22">
        <f>IF('enter-data'!BD27='calc.nat.'!$C$4,1,0)</f>
        <v>0</v>
      </c>
      <c r="BS29" s="22">
        <f>IF('enter-data'!BE27='calc.nat.'!$C$4,1,0)</f>
        <v>0</v>
      </c>
      <c r="BT29" s="22">
        <f>IF('enter-data'!BF27='calc.nat.'!$C$4,1,0)</f>
        <v>0</v>
      </c>
      <c r="BU29" s="22">
        <f>IF('enter-data'!BG27='calc.nat.'!$C$4,1,0)</f>
        <v>0</v>
      </c>
      <c r="BV29" s="22">
        <f>IF('enter-data'!BH27='calc.nat.'!$C$4,1,0)</f>
        <v>0</v>
      </c>
      <c r="BW29" s="22">
        <f>IF('enter-data'!BI27='calc.nat.'!$C$4,1,0)</f>
        <v>0</v>
      </c>
    </row>
    <row r="30" spans="1:75" ht="25.15" customHeight="1" x14ac:dyDescent="0.25">
      <c r="A30" s="219"/>
      <c r="B30" s="220"/>
      <c r="C30" s="213"/>
      <c r="D30" s="208">
        <f t="shared" si="18"/>
        <v>0</v>
      </c>
      <c r="E30" s="257">
        <v>1981</v>
      </c>
      <c r="F30" s="258" t="str">
        <f>IF(E30&gt;0,VLOOKUP($E30,Parameter!$F:$J,3,FALSE)," ")</f>
        <v>UAE</v>
      </c>
      <c r="G30" s="259" t="str">
        <f>IF(E30&gt;0,VLOOKUP($E30,Parameter!$F:$J,4,FALSE)," ")</f>
        <v>United Arab Emirates</v>
      </c>
      <c r="H30" s="260">
        <f>SUM(H25:H29)</f>
        <v>0</v>
      </c>
      <c r="I30" s="260">
        <f t="shared" ref="I30:S30" si="21">SUM(I25:I29)</f>
        <v>0</v>
      </c>
      <c r="J30" s="260">
        <f t="shared" si="21"/>
        <v>0</v>
      </c>
      <c r="K30" s="260">
        <f t="shared" si="21"/>
        <v>0</v>
      </c>
      <c r="L30" s="260">
        <f t="shared" si="21"/>
        <v>0</v>
      </c>
      <c r="M30" s="260">
        <f t="shared" si="21"/>
        <v>0</v>
      </c>
      <c r="N30" s="260">
        <f t="shared" si="21"/>
        <v>0</v>
      </c>
      <c r="O30" s="260">
        <f t="shared" si="21"/>
        <v>0</v>
      </c>
      <c r="P30" s="260">
        <f t="shared" si="21"/>
        <v>0</v>
      </c>
      <c r="Q30" s="260">
        <f t="shared" si="21"/>
        <v>0</v>
      </c>
      <c r="R30" s="260">
        <f t="shared" si="21"/>
        <v>0</v>
      </c>
      <c r="S30" s="260">
        <f t="shared" si="21"/>
        <v>0</v>
      </c>
      <c r="T30" s="214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</row>
    <row r="31" spans="1:75" ht="25.15" customHeight="1" x14ac:dyDescent="0.25">
      <c r="A31" s="219" t="str">
        <f t="shared" si="13"/>
        <v>1982.1</v>
      </c>
      <c r="B31" s="220">
        <f>COUNTIF($C$2:C31,C31)</f>
        <v>1</v>
      </c>
      <c r="C31" s="3">
        <f>'enter-data'!C28</f>
        <v>1982</v>
      </c>
      <c r="D31" s="208">
        <f t="shared" si="18"/>
        <v>0</v>
      </c>
      <c r="E31" s="257">
        <v>1982</v>
      </c>
      <c r="F31" s="258" t="str">
        <f>IF(E31&gt;0,VLOOKUP($E31,Parameter!$F:$J,3,FALSE)," ")</f>
        <v>FRA</v>
      </c>
      <c r="G31" s="259" t="str">
        <f>IF(E31&gt;0,VLOOKUP($E31,Parameter!$F:$J,4,FALSE)," ")</f>
        <v>France</v>
      </c>
      <c r="H31" s="260">
        <f t="shared" ref="H31:H41" si="22">I31+J31</f>
        <v>0</v>
      </c>
      <c r="I31" s="260">
        <f t="shared" ref="I31:I41" si="23">U31+X31+AA31+AD31+AG31+AJ31+AM31+AP31+AS31</f>
        <v>0</v>
      </c>
      <c r="J31" s="260">
        <f t="shared" ref="J31:J41" si="24">AW31+AZ31+BC31+BF31+BI31+BL31+BO31+BR31+BU31</f>
        <v>0</v>
      </c>
      <c r="K31" s="260">
        <f t="shared" ref="K31:K41" si="25">L31+M31</f>
        <v>0</v>
      </c>
      <c r="L31" s="260">
        <f t="shared" ref="L31:L41" si="26">V31+Y31+AB31+AE31+AH31+AK31+AN31+AQ31+AT31</f>
        <v>0</v>
      </c>
      <c r="M31" s="260">
        <f t="shared" ref="M31:M41" si="27">AX31+BA31+BD31+BG31+BJ31+BM31+BP31+BS31+BV31</f>
        <v>0</v>
      </c>
      <c r="N31" s="260">
        <f t="shared" ref="N31:N41" si="28">O31+P31</f>
        <v>0</v>
      </c>
      <c r="O31" s="260">
        <f t="shared" ref="O31:O41" si="29">W31+Z31+AC31+AF31+AI31+AL31+AO31+AR31+AU31</f>
        <v>0</v>
      </c>
      <c r="P31" s="260">
        <f t="shared" ref="P31:P41" si="30">AY31+BB31+BE31+BH31+BK31+BN31+BQ31+BT31+BW31</f>
        <v>0</v>
      </c>
      <c r="Q31" s="260">
        <f t="shared" si="15"/>
        <v>0</v>
      </c>
      <c r="R31" s="260">
        <f t="shared" si="16"/>
        <v>0</v>
      </c>
      <c r="S31" s="260">
        <f t="shared" si="17"/>
        <v>0</v>
      </c>
      <c r="T31" s="214"/>
      <c r="U31" s="22">
        <f>IF('enter-data'!G28='calc.nat.'!$C$4,1,0)</f>
        <v>0</v>
      </c>
      <c r="V31" s="22">
        <f>IF('enter-data'!H28='calc.nat.'!$C$4,1,0)</f>
        <v>0</v>
      </c>
      <c r="W31" s="22">
        <f>IF('enter-data'!I28='calc.nat.'!$C$4,1,0)</f>
        <v>0</v>
      </c>
      <c r="X31" s="22">
        <f>IF('enter-data'!J28='calc.nat.'!$C$4,1,0)</f>
        <v>0</v>
      </c>
      <c r="Y31" s="22">
        <f>IF('enter-data'!K28='calc.nat.'!$C$4,1,0)</f>
        <v>0</v>
      </c>
      <c r="Z31" s="22">
        <f>IF('enter-data'!L28='calc.nat.'!$C$4,1,0)</f>
        <v>0</v>
      </c>
      <c r="AA31" s="22">
        <f>IF('enter-data'!M28='calc.nat.'!$C$4,1,0)</f>
        <v>0</v>
      </c>
      <c r="AB31" s="22">
        <f>IF('enter-data'!N28='calc.nat.'!$C$4,1,0)</f>
        <v>0</v>
      </c>
      <c r="AC31" s="22">
        <f>IF('enter-data'!O28='calc.nat.'!$C$4,1,0)</f>
        <v>0</v>
      </c>
      <c r="AD31" s="22">
        <f>IF('enter-data'!P28='calc.nat.'!$C$4,1,0)</f>
        <v>0</v>
      </c>
      <c r="AE31" s="22">
        <f>IF('enter-data'!Q28='calc.nat.'!$C$4,1,0)</f>
        <v>0</v>
      </c>
      <c r="AF31" s="22">
        <f>IF('enter-data'!R28='calc.nat.'!$C$4,1,0)</f>
        <v>0</v>
      </c>
      <c r="AG31" s="22">
        <f>IF('enter-data'!S28='calc.nat.'!$C$4,1,0)</f>
        <v>0</v>
      </c>
      <c r="AH31" s="22">
        <f>IF('enter-data'!T28='calc.nat.'!$C$4,1,0)</f>
        <v>0</v>
      </c>
      <c r="AI31" s="22">
        <f>IF('enter-data'!U28='calc.nat.'!$C$4,1,0)</f>
        <v>0</v>
      </c>
      <c r="AJ31" s="22">
        <f>IF('enter-data'!V28='calc.nat.'!$C$4,1,0)</f>
        <v>0</v>
      </c>
      <c r="AK31" s="22">
        <f>IF('enter-data'!W28='calc.nat.'!$C$4,1,0)</f>
        <v>0</v>
      </c>
      <c r="AL31" s="22">
        <f>IF('enter-data'!X28='calc.nat.'!$C$4,1,0)</f>
        <v>0</v>
      </c>
      <c r="AM31" s="22">
        <f>IF('enter-data'!Y28='calc.nat.'!$C$4,1,0)</f>
        <v>0</v>
      </c>
      <c r="AN31" s="22">
        <f>IF('enter-data'!Z28='calc.nat.'!$C$4,1,0)</f>
        <v>0</v>
      </c>
      <c r="AO31" s="22">
        <f>IF('enter-data'!AA28='calc.nat.'!$C$4,1,0)</f>
        <v>0</v>
      </c>
      <c r="AP31" s="22">
        <f>IF('enter-data'!AB28='calc.nat.'!$C$4,1,0)</f>
        <v>0</v>
      </c>
      <c r="AQ31" s="22">
        <f>IF('enter-data'!AC28='calc.nat.'!$C$4,1,0)</f>
        <v>0</v>
      </c>
      <c r="AR31" s="22">
        <f>IF('enter-data'!AD28='calc.nat.'!$C$4,1,0)</f>
        <v>0</v>
      </c>
      <c r="AS31" s="22">
        <f>IF('enter-data'!AE28='calc.nat.'!$C$4,1,0)</f>
        <v>0</v>
      </c>
      <c r="AT31" s="22">
        <f>IF('enter-data'!AF28='calc.nat.'!$C$4,1,0)</f>
        <v>0</v>
      </c>
      <c r="AU31" s="22">
        <f>IF('enter-data'!AG28='calc.nat.'!$C$4,1,0)</f>
        <v>0</v>
      </c>
      <c r="AW31" s="22">
        <f>IF('enter-data'!AI28='calc.nat.'!$C$4,1,0)</f>
        <v>0</v>
      </c>
      <c r="AX31" s="22">
        <f>IF('enter-data'!AJ28='calc.nat.'!$C$4,1,0)</f>
        <v>0</v>
      </c>
      <c r="AY31" s="22">
        <f>IF('enter-data'!AK28='calc.nat.'!$C$4,1,0)</f>
        <v>0</v>
      </c>
      <c r="AZ31" s="22">
        <f>IF('enter-data'!AL28='calc.nat.'!$C$4,1,0)</f>
        <v>0</v>
      </c>
      <c r="BA31" s="22">
        <f>IF('enter-data'!AM28='calc.nat.'!$C$4,1,0)</f>
        <v>0</v>
      </c>
      <c r="BB31" s="22">
        <f>IF('enter-data'!AN28='calc.nat.'!$C$4,1,0)</f>
        <v>0</v>
      </c>
      <c r="BC31" s="22">
        <f>IF('enter-data'!AO28='calc.nat.'!$C$4,1,0)</f>
        <v>0</v>
      </c>
      <c r="BD31" s="22">
        <f>IF('enter-data'!AP28='calc.nat.'!$C$4,1,0)</f>
        <v>0</v>
      </c>
      <c r="BE31" s="22">
        <f>IF('enter-data'!AQ28='calc.nat.'!$C$4,1,0)</f>
        <v>0</v>
      </c>
      <c r="BF31" s="22">
        <f>IF('enter-data'!AR28='calc.nat.'!$C$4,1,0)</f>
        <v>0</v>
      </c>
      <c r="BG31" s="22">
        <f>IF('enter-data'!AS28='calc.nat.'!$C$4,1,0)</f>
        <v>0</v>
      </c>
      <c r="BH31" s="22">
        <f>IF('enter-data'!AT28='calc.nat.'!$C$4,1,0)</f>
        <v>0</v>
      </c>
      <c r="BI31" s="22">
        <f>IF('enter-data'!AU28='calc.nat.'!$C$4,1,0)</f>
        <v>0</v>
      </c>
      <c r="BJ31" s="22">
        <f>IF('enter-data'!AV28='calc.nat.'!$C$4,1,0)</f>
        <v>0</v>
      </c>
      <c r="BK31" s="22">
        <f>IF('enter-data'!AW28='calc.nat.'!$C$4,1,0)</f>
        <v>0</v>
      </c>
      <c r="BL31" s="22">
        <f>IF('enter-data'!AX28='calc.nat.'!$C$4,1,0)</f>
        <v>0</v>
      </c>
      <c r="BM31" s="22">
        <f>IF('enter-data'!AY28='calc.nat.'!$C$4,1,0)</f>
        <v>0</v>
      </c>
      <c r="BN31" s="22">
        <f>IF('enter-data'!AZ28='calc.nat.'!$C$4,1,0)</f>
        <v>0</v>
      </c>
      <c r="BO31" s="22">
        <f>IF('enter-data'!BA28='calc.nat.'!$C$4,1,0)</f>
        <v>0</v>
      </c>
      <c r="BP31" s="22">
        <f>IF('enter-data'!BB28='calc.nat.'!$C$4,1,0)</f>
        <v>0</v>
      </c>
      <c r="BQ31" s="22">
        <f>IF('enter-data'!BC28='calc.nat.'!$C$4,1,0)</f>
        <v>0</v>
      </c>
      <c r="BR31" s="22">
        <f>IF('enter-data'!BD28='calc.nat.'!$C$4,1,0)</f>
        <v>0</v>
      </c>
      <c r="BS31" s="22">
        <f>IF('enter-data'!BE28='calc.nat.'!$C$4,1,0)</f>
        <v>0</v>
      </c>
      <c r="BT31" s="22">
        <f>IF('enter-data'!BF28='calc.nat.'!$C$4,1,0)</f>
        <v>0</v>
      </c>
      <c r="BU31" s="22">
        <f>IF('enter-data'!BG28='calc.nat.'!$C$4,1,0)</f>
        <v>0</v>
      </c>
      <c r="BV31" s="22">
        <f>IF('enter-data'!BH28='calc.nat.'!$C$4,1,0)</f>
        <v>0</v>
      </c>
      <c r="BW31" s="22">
        <f>IF('enter-data'!BI28='calc.nat.'!$C$4,1,0)</f>
        <v>0</v>
      </c>
    </row>
    <row r="32" spans="1:75" ht="25.15" customHeight="1" x14ac:dyDescent="0.25">
      <c r="A32" s="219" t="str">
        <f t="shared" si="13"/>
        <v>1983.1</v>
      </c>
      <c r="B32" s="220">
        <f>COUNTIF($C$2:C32,C32)</f>
        <v>1</v>
      </c>
      <c r="C32" s="3">
        <f>'enter-data'!C29</f>
        <v>1983</v>
      </c>
      <c r="D32" s="208">
        <f t="shared" si="18"/>
        <v>0</v>
      </c>
      <c r="E32" s="257">
        <v>1983</v>
      </c>
      <c r="F32" s="258" t="str">
        <f>IF(E32&gt;0,VLOOKUP($E32,Parameter!$F:$J,3,FALSE)," ")</f>
        <v>SUI</v>
      </c>
      <c r="G32" s="259" t="str">
        <f>IF(E32&gt;0,VLOOKUP($E32,Parameter!$F:$J,4,FALSE)," ")</f>
        <v>Switzerland</v>
      </c>
      <c r="H32" s="260">
        <f t="shared" si="22"/>
        <v>0</v>
      </c>
      <c r="I32" s="260">
        <f t="shared" si="23"/>
        <v>0</v>
      </c>
      <c r="J32" s="260">
        <f t="shared" si="24"/>
        <v>0</v>
      </c>
      <c r="K32" s="260">
        <f t="shared" si="25"/>
        <v>0</v>
      </c>
      <c r="L32" s="260">
        <f t="shared" si="26"/>
        <v>0</v>
      </c>
      <c r="M32" s="260">
        <f t="shared" si="27"/>
        <v>0</v>
      </c>
      <c r="N32" s="260">
        <f t="shared" si="28"/>
        <v>0</v>
      </c>
      <c r="O32" s="260">
        <f t="shared" si="29"/>
        <v>0</v>
      </c>
      <c r="P32" s="260">
        <f t="shared" si="30"/>
        <v>0</v>
      </c>
      <c r="Q32" s="260">
        <f t="shared" si="15"/>
        <v>0</v>
      </c>
      <c r="R32" s="260">
        <f t="shared" si="16"/>
        <v>0</v>
      </c>
      <c r="S32" s="260">
        <f t="shared" si="17"/>
        <v>0</v>
      </c>
      <c r="T32" s="214"/>
      <c r="U32" s="22">
        <f>IF('enter-data'!G29='calc.nat.'!$C$4,1,0)</f>
        <v>0</v>
      </c>
      <c r="V32" s="22">
        <f>IF('enter-data'!H29='calc.nat.'!$C$4,1,0)</f>
        <v>0</v>
      </c>
      <c r="W32" s="22">
        <f>IF('enter-data'!I29='calc.nat.'!$C$4,1,0)</f>
        <v>0</v>
      </c>
      <c r="X32" s="22">
        <f>IF('enter-data'!J29='calc.nat.'!$C$4,1,0)</f>
        <v>0</v>
      </c>
      <c r="Y32" s="22">
        <f>IF('enter-data'!K29='calc.nat.'!$C$4,1,0)</f>
        <v>0</v>
      </c>
      <c r="Z32" s="22">
        <f>IF('enter-data'!L29='calc.nat.'!$C$4,1,0)</f>
        <v>0</v>
      </c>
      <c r="AA32" s="22">
        <f>IF('enter-data'!M29='calc.nat.'!$C$4,1,0)</f>
        <v>0</v>
      </c>
      <c r="AB32" s="22">
        <f>IF('enter-data'!N29='calc.nat.'!$C$4,1,0)</f>
        <v>0</v>
      </c>
      <c r="AC32" s="22">
        <f>IF('enter-data'!O29='calc.nat.'!$C$4,1,0)</f>
        <v>0</v>
      </c>
      <c r="AD32" s="22">
        <f>IF('enter-data'!P29='calc.nat.'!$C$4,1,0)</f>
        <v>0</v>
      </c>
      <c r="AE32" s="22">
        <f>IF('enter-data'!Q29='calc.nat.'!$C$4,1,0)</f>
        <v>0</v>
      </c>
      <c r="AF32" s="22">
        <f>IF('enter-data'!R29='calc.nat.'!$C$4,1,0)</f>
        <v>0</v>
      </c>
      <c r="AG32" s="22">
        <f>IF('enter-data'!S29='calc.nat.'!$C$4,1,0)</f>
        <v>0</v>
      </c>
      <c r="AH32" s="22">
        <f>IF('enter-data'!T29='calc.nat.'!$C$4,1,0)</f>
        <v>0</v>
      </c>
      <c r="AI32" s="22">
        <f>IF('enter-data'!U29='calc.nat.'!$C$4,1,0)</f>
        <v>0</v>
      </c>
      <c r="AJ32" s="22">
        <f>IF('enter-data'!V29='calc.nat.'!$C$4,1,0)</f>
        <v>0</v>
      </c>
      <c r="AK32" s="22">
        <f>IF('enter-data'!W29='calc.nat.'!$C$4,1,0)</f>
        <v>0</v>
      </c>
      <c r="AL32" s="22">
        <f>IF('enter-data'!X29='calc.nat.'!$C$4,1,0)</f>
        <v>0</v>
      </c>
      <c r="AM32" s="22">
        <f>IF('enter-data'!Y29='calc.nat.'!$C$4,1,0)</f>
        <v>0</v>
      </c>
      <c r="AN32" s="22">
        <f>IF('enter-data'!Z29='calc.nat.'!$C$4,1,0)</f>
        <v>0</v>
      </c>
      <c r="AO32" s="22">
        <f>IF('enter-data'!AA29='calc.nat.'!$C$4,1,0)</f>
        <v>0</v>
      </c>
      <c r="AP32" s="22">
        <f>IF('enter-data'!AB29='calc.nat.'!$C$4,1,0)</f>
        <v>0</v>
      </c>
      <c r="AQ32" s="22">
        <f>IF('enter-data'!AC29='calc.nat.'!$C$4,1,0)</f>
        <v>0</v>
      </c>
      <c r="AR32" s="22">
        <f>IF('enter-data'!AD29='calc.nat.'!$C$4,1,0)</f>
        <v>0</v>
      </c>
      <c r="AS32" s="22">
        <f>IF('enter-data'!AE29='calc.nat.'!$C$4,1,0)</f>
        <v>0</v>
      </c>
      <c r="AT32" s="22">
        <f>IF('enter-data'!AF29='calc.nat.'!$C$4,1,0)</f>
        <v>0</v>
      </c>
      <c r="AU32" s="22">
        <f>IF('enter-data'!AG29='calc.nat.'!$C$4,1,0)</f>
        <v>0</v>
      </c>
      <c r="AW32" s="22">
        <f>IF('enter-data'!AI29='calc.nat.'!$C$4,1,0)</f>
        <v>0</v>
      </c>
      <c r="AX32" s="22">
        <f>IF('enter-data'!AJ29='calc.nat.'!$C$4,1,0)</f>
        <v>0</v>
      </c>
      <c r="AY32" s="22">
        <f>IF('enter-data'!AK29='calc.nat.'!$C$4,1,0)</f>
        <v>0</v>
      </c>
      <c r="AZ32" s="22">
        <f>IF('enter-data'!AL29='calc.nat.'!$C$4,1,0)</f>
        <v>0</v>
      </c>
      <c r="BA32" s="22">
        <f>IF('enter-data'!AM29='calc.nat.'!$C$4,1,0)</f>
        <v>0</v>
      </c>
      <c r="BB32" s="22">
        <f>IF('enter-data'!AN29='calc.nat.'!$C$4,1,0)</f>
        <v>0</v>
      </c>
      <c r="BC32" s="22">
        <f>IF('enter-data'!AO29='calc.nat.'!$C$4,1,0)</f>
        <v>0</v>
      </c>
      <c r="BD32" s="22">
        <f>IF('enter-data'!AP29='calc.nat.'!$C$4,1,0)</f>
        <v>0</v>
      </c>
      <c r="BE32" s="22">
        <f>IF('enter-data'!AQ29='calc.nat.'!$C$4,1,0)</f>
        <v>0</v>
      </c>
      <c r="BF32" s="22">
        <f>IF('enter-data'!AR29='calc.nat.'!$C$4,1,0)</f>
        <v>0</v>
      </c>
      <c r="BG32" s="22">
        <f>IF('enter-data'!AS29='calc.nat.'!$C$4,1,0)</f>
        <v>0</v>
      </c>
      <c r="BH32" s="22">
        <f>IF('enter-data'!AT29='calc.nat.'!$C$4,1,0)</f>
        <v>0</v>
      </c>
      <c r="BI32" s="22">
        <f>IF('enter-data'!AU29='calc.nat.'!$C$4,1,0)</f>
        <v>0</v>
      </c>
      <c r="BJ32" s="22">
        <f>IF('enter-data'!AV29='calc.nat.'!$C$4,1,0)</f>
        <v>0</v>
      </c>
      <c r="BK32" s="22">
        <f>IF('enter-data'!AW29='calc.nat.'!$C$4,1,0)</f>
        <v>0</v>
      </c>
      <c r="BL32" s="22">
        <f>IF('enter-data'!AX29='calc.nat.'!$C$4,1,0)</f>
        <v>0</v>
      </c>
      <c r="BM32" s="22">
        <f>IF('enter-data'!AY29='calc.nat.'!$C$4,1,0)</f>
        <v>0</v>
      </c>
      <c r="BN32" s="22">
        <f>IF('enter-data'!AZ29='calc.nat.'!$C$4,1,0)</f>
        <v>0</v>
      </c>
      <c r="BO32" s="22">
        <f>IF('enter-data'!BA29='calc.nat.'!$C$4,1,0)</f>
        <v>0</v>
      </c>
      <c r="BP32" s="22">
        <f>IF('enter-data'!BB29='calc.nat.'!$C$4,1,0)</f>
        <v>0</v>
      </c>
      <c r="BQ32" s="22">
        <f>IF('enter-data'!BC29='calc.nat.'!$C$4,1,0)</f>
        <v>0</v>
      </c>
      <c r="BR32" s="22">
        <f>IF('enter-data'!BD29='calc.nat.'!$C$4,1,0)</f>
        <v>0</v>
      </c>
      <c r="BS32" s="22">
        <f>IF('enter-data'!BE29='calc.nat.'!$C$4,1,0)</f>
        <v>0</v>
      </c>
      <c r="BT32" s="22">
        <f>IF('enter-data'!BF29='calc.nat.'!$C$4,1,0)</f>
        <v>0</v>
      </c>
      <c r="BU32" s="22">
        <f>IF('enter-data'!BG29='calc.nat.'!$C$4,1,0)</f>
        <v>0</v>
      </c>
      <c r="BV32" s="22">
        <f>IF('enter-data'!BH29='calc.nat.'!$C$4,1,0)</f>
        <v>0</v>
      </c>
      <c r="BW32" s="22">
        <f>IF('enter-data'!BI29='calc.nat.'!$C$4,1,0)</f>
        <v>0</v>
      </c>
    </row>
    <row r="33" spans="1:86" ht="25.15" customHeight="1" x14ac:dyDescent="0.25">
      <c r="A33" s="219" t="str">
        <f t="shared" si="13"/>
        <v>1984.1</v>
      </c>
      <c r="B33" s="220">
        <f>COUNTIF($C$2:C33,C33)</f>
        <v>1</v>
      </c>
      <c r="C33" s="3">
        <f>'enter-data'!C30</f>
        <v>1984</v>
      </c>
      <c r="D33" s="208">
        <f t="shared" si="18"/>
        <v>0</v>
      </c>
      <c r="E33" s="257">
        <v>1984</v>
      </c>
      <c r="F33" s="258" t="str">
        <f>IF(E33&gt;0,VLOOKUP($E33,Parameter!$F:$J,3,FALSE)," ")</f>
        <v>GER</v>
      </c>
      <c r="G33" s="259" t="str">
        <f>IF(E33&gt;0,VLOOKUP($E33,Parameter!$F:$J,4,FALSE)," ")</f>
        <v>Germany</v>
      </c>
      <c r="H33" s="260">
        <f t="shared" si="22"/>
        <v>0</v>
      </c>
      <c r="I33" s="260">
        <f t="shared" si="23"/>
        <v>0</v>
      </c>
      <c r="J33" s="260">
        <f t="shared" si="24"/>
        <v>0</v>
      </c>
      <c r="K33" s="260">
        <f t="shared" si="25"/>
        <v>0</v>
      </c>
      <c r="L33" s="260">
        <f t="shared" si="26"/>
        <v>0</v>
      </c>
      <c r="M33" s="260">
        <f t="shared" si="27"/>
        <v>0</v>
      </c>
      <c r="N33" s="260">
        <f t="shared" si="28"/>
        <v>0</v>
      </c>
      <c r="O33" s="260">
        <f t="shared" si="29"/>
        <v>0</v>
      </c>
      <c r="P33" s="260">
        <f t="shared" si="30"/>
        <v>0</v>
      </c>
      <c r="Q33" s="260">
        <f t="shared" si="15"/>
        <v>0</v>
      </c>
      <c r="R33" s="260">
        <f t="shared" si="16"/>
        <v>0</v>
      </c>
      <c r="S33" s="260">
        <f t="shared" si="17"/>
        <v>0</v>
      </c>
      <c r="T33" s="214"/>
      <c r="U33" s="22">
        <f>IF('enter-data'!G30='calc.nat.'!$C$4,1,0)</f>
        <v>0</v>
      </c>
      <c r="V33" s="22">
        <f>IF('enter-data'!H30='calc.nat.'!$C$4,1,0)</f>
        <v>0</v>
      </c>
      <c r="W33" s="22">
        <f>IF('enter-data'!I30='calc.nat.'!$C$4,1,0)</f>
        <v>0</v>
      </c>
      <c r="X33" s="22">
        <f>IF('enter-data'!J30='calc.nat.'!$C$4,1,0)</f>
        <v>0</v>
      </c>
      <c r="Y33" s="22">
        <f>IF('enter-data'!K30='calc.nat.'!$C$4,1,0)</f>
        <v>0</v>
      </c>
      <c r="Z33" s="22">
        <f>IF('enter-data'!L30='calc.nat.'!$C$4,1,0)</f>
        <v>0</v>
      </c>
      <c r="AA33" s="22">
        <f>IF('enter-data'!M30='calc.nat.'!$C$4,1,0)</f>
        <v>0</v>
      </c>
      <c r="AB33" s="22">
        <f>IF('enter-data'!N30='calc.nat.'!$C$4,1,0)</f>
        <v>0</v>
      </c>
      <c r="AC33" s="22">
        <f>IF('enter-data'!O30='calc.nat.'!$C$4,1,0)</f>
        <v>0</v>
      </c>
      <c r="AD33" s="22">
        <f>IF('enter-data'!P30='calc.nat.'!$C$4,1,0)</f>
        <v>0</v>
      </c>
      <c r="AE33" s="22">
        <f>IF('enter-data'!Q30='calc.nat.'!$C$4,1,0)</f>
        <v>0</v>
      </c>
      <c r="AF33" s="22">
        <f>IF('enter-data'!R30='calc.nat.'!$C$4,1,0)</f>
        <v>0</v>
      </c>
      <c r="AG33" s="22">
        <f>IF('enter-data'!S30='calc.nat.'!$C$4,1,0)</f>
        <v>0</v>
      </c>
      <c r="AH33" s="22">
        <f>IF('enter-data'!T30='calc.nat.'!$C$4,1,0)</f>
        <v>0</v>
      </c>
      <c r="AI33" s="22">
        <f>IF('enter-data'!U30='calc.nat.'!$C$4,1,0)</f>
        <v>0</v>
      </c>
      <c r="AJ33" s="22">
        <f>IF('enter-data'!V30='calc.nat.'!$C$4,1,0)</f>
        <v>0</v>
      </c>
      <c r="AK33" s="22">
        <f>IF('enter-data'!W30='calc.nat.'!$C$4,1,0)</f>
        <v>0</v>
      </c>
      <c r="AL33" s="22">
        <f>IF('enter-data'!X30='calc.nat.'!$C$4,1,0)</f>
        <v>0</v>
      </c>
      <c r="AM33" s="22">
        <f>IF('enter-data'!Y30='calc.nat.'!$C$4,1,0)</f>
        <v>0</v>
      </c>
      <c r="AN33" s="22">
        <f>IF('enter-data'!Z30='calc.nat.'!$C$4,1,0)</f>
        <v>0</v>
      </c>
      <c r="AO33" s="22">
        <f>IF('enter-data'!AA30='calc.nat.'!$C$4,1,0)</f>
        <v>0</v>
      </c>
      <c r="AP33" s="22">
        <f>IF('enter-data'!AB30='calc.nat.'!$C$4,1,0)</f>
        <v>0</v>
      </c>
      <c r="AQ33" s="22">
        <f>IF('enter-data'!AC30='calc.nat.'!$C$4,1,0)</f>
        <v>0</v>
      </c>
      <c r="AR33" s="22">
        <f>IF('enter-data'!AD30='calc.nat.'!$C$4,1,0)</f>
        <v>0</v>
      </c>
      <c r="AS33" s="22">
        <f>IF('enter-data'!AE30='calc.nat.'!$C$4,1,0)</f>
        <v>0</v>
      </c>
      <c r="AT33" s="22">
        <f>IF('enter-data'!AF30='calc.nat.'!$C$4,1,0)</f>
        <v>0</v>
      </c>
      <c r="AU33" s="22">
        <f>IF('enter-data'!AG30='calc.nat.'!$C$4,1,0)</f>
        <v>0</v>
      </c>
      <c r="AW33" s="22">
        <f>IF('enter-data'!AI30='calc.nat.'!$C$4,1,0)</f>
        <v>0</v>
      </c>
      <c r="AX33" s="22">
        <f>IF('enter-data'!AJ30='calc.nat.'!$C$4,1,0)</f>
        <v>0</v>
      </c>
      <c r="AY33" s="22">
        <f>IF('enter-data'!AK30='calc.nat.'!$C$4,1,0)</f>
        <v>0</v>
      </c>
      <c r="AZ33" s="22">
        <f>IF('enter-data'!AL30='calc.nat.'!$C$4,1,0)</f>
        <v>0</v>
      </c>
      <c r="BA33" s="22">
        <f>IF('enter-data'!AM30='calc.nat.'!$C$4,1,0)</f>
        <v>0</v>
      </c>
      <c r="BB33" s="22">
        <f>IF('enter-data'!AN30='calc.nat.'!$C$4,1,0)</f>
        <v>0</v>
      </c>
      <c r="BC33" s="22">
        <f>IF('enter-data'!AO30='calc.nat.'!$C$4,1,0)</f>
        <v>0</v>
      </c>
      <c r="BD33" s="22">
        <f>IF('enter-data'!AP30='calc.nat.'!$C$4,1,0)</f>
        <v>0</v>
      </c>
      <c r="BE33" s="22">
        <f>IF('enter-data'!AQ30='calc.nat.'!$C$4,1,0)</f>
        <v>0</v>
      </c>
      <c r="BF33" s="22">
        <f>IF('enter-data'!AR30='calc.nat.'!$C$4,1,0)</f>
        <v>0</v>
      </c>
      <c r="BG33" s="22">
        <f>IF('enter-data'!AS30='calc.nat.'!$C$4,1,0)</f>
        <v>0</v>
      </c>
      <c r="BH33" s="22">
        <f>IF('enter-data'!AT30='calc.nat.'!$C$4,1,0)</f>
        <v>0</v>
      </c>
      <c r="BI33" s="22">
        <f>IF('enter-data'!AU30='calc.nat.'!$C$4,1,0)</f>
        <v>0</v>
      </c>
      <c r="BJ33" s="22">
        <f>IF('enter-data'!AV30='calc.nat.'!$C$4,1,0)</f>
        <v>0</v>
      </c>
      <c r="BK33" s="22">
        <f>IF('enter-data'!AW30='calc.nat.'!$C$4,1,0)</f>
        <v>0</v>
      </c>
      <c r="BL33" s="22">
        <f>IF('enter-data'!AX30='calc.nat.'!$C$4,1,0)</f>
        <v>0</v>
      </c>
      <c r="BM33" s="22">
        <f>IF('enter-data'!AY30='calc.nat.'!$C$4,1,0)</f>
        <v>0</v>
      </c>
      <c r="BN33" s="22">
        <f>IF('enter-data'!AZ30='calc.nat.'!$C$4,1,0)</f>
        <v>0</v>
      </c>
      <c r="BO33" s="22">
        <f>IF('enter-data'!BA30='calc.nat.'!$C$4,1,0)</f>
        <v>0</v>
      </c>
      <c r="BP33" s="22">
        <f>IF('enter-data'!BB30='calc.nat.'!$C$4,1,0)</f>
        <v>0</v>
      </c>
      <c r="BQ33" s="22">
        <f>IF('enter-data'!BC30='calc.nat.'!$C$4,1,0)</f>
        <v>0</v>
      </c>
      <c r="BR33" s="22">
        <f>IF('enter-data'!BD30='calc.nat.'!$C$4,1,0)</f>
        <v>0</v>
      </c>
      <c r="BS33" s="22">
        <f>IF('enter-data'!BE30='calc.nat.'!$C$4,1,0)</f>
        <v>0</v>
      </c>
      <c r="BT33" s="22">
        <f>IF('enter-data'!BF30='calc.nat.'!$C$4,1,0)</f>
        <v>0</v>
      </c>
      <c r="BU33" s="22">
        <f>IF('enter-data'!BG30='calc.nat.'!$C$4,1,0)</f>
        <v>0</v>
      </c>
      <c r="BV33" s="22">
        <f>IF('enter-data'!BH30='calc.nat.'!$C$4,1,0)</f>
        <v>0</v>
      </c>
      <c r="BW33" s="22">
        <f>IF('enter-data'!BI30='calc.nat.'!$C$4,1,0)</f>
        <v>0</v>
      </c>
    </row>
    <row r="34" spans="1:86" ht="25.15" customHeight="1" x14ac:dyDescent="0.25">
      <c r="A34" s="219" t="str">
        <f t="shared" si="13"/>
        <v>1985.1</v>
      </c>
      <c r="B34" s="220">
        <f>COUNTIF($C$2:C34,C34)</f>
        <v>1</v>
      </c>
      <c r="C34" s="3">
        <f>'enter-data'!C31</f>
        <v>1985</v>
      </c>
      <c r="D34" s="208">
        <f t="shared" si="18"/>
        <v>0</v>
      </c>
      <c r="E34" s="257">
        <v>1985</v>
      </c>
      <c r="F34" s="258" t="str">
        <f>IF(E34&gt;0,VLOOKUP($E34,Parameter!$F:$J,3,FALSE)," ")</f>
        <v>UAE</v>
      </c>
      <c r="G34" s="259" t="str">
        <f>IF(E34&gt;0,VLOOKUP($E34,Parameter!$F:$J,4,FALSE)," ")</f>
        <v>United Arab Emirates</v>
      </c>
      <c r="H34" s="260">
        <f t="shared" si="22"/>
        <v>0</v>
      </c>
      <c r="I34" s="260">
        <f t="shared" si="23"/>
        <v>0</v>
      </c>
      <c r="J34" s="260">
        <f t="shared" si="24"/>
        <v>0</v>
      </c>
      <c r="K34" s="260">
        <f t="shared" si="25"/>
        <v>0</v>
      </c>
      <c r="L34" s="260">
        <f t="shared" si="26"/>
        <v>0</v>
      </c>
      <c r="M34" s="260">
        <f t="shared" si="27"/>
        <v>0</v>
      </c>
      <c r="N34" s="260">
        <f t="shared" si="28"/>
        <v>0</v>
      </c>
      <c r="O34" s="260">
        <f t="shared" si="29"/>
        <v>0</v>
      </c>
      <c r="P34" s="260">
        <f t="shared" si="30"/>
        <v>0</v>
      </c>
      <c r="Q34" s="260">
        <f t="shared" si="15"/>
        <v>0</v>
      </c>
      <c r="R34" s="260">
        <f t="shared" si="16"/>
        <v>0</v>
      </c>
      <c r="S34" s="260">
        <f t="shared" si="17"/>
        <v>0</v>
      </c>
      <c r="T34" s="214"/>
      <c r="U34" s="22">
        <f>IF('enter-data'!G31='calc.nat.'!$C$4,1,0)</f>
        <v>0</v>
      </c>
      <c r="V34" s="22">
        <f>IF('enter-data'!H31='calc.nat.'!$C$4,1,0)</f>
        <v>0</v>
      </c>
      <c r="W34" s="22">
        <f>IF('enter-data'!I31='calc.nat.'!$C$4,1,0)</f>
        <v>0</v>
      </c>
      <c r="X34" s="22">
        <f>IF('enter-data'!J31='calc.nat.'!$C$4,1,0)</f>
        <v>0</v>
      </c>
      <c r="Y34" s="22">
        <f>IF('enter-data'!K31='calc.nat.'!$C$4,1,0)</f>
        <v>0</v>
      </c>
      <c r="Z34" s="22">
        <f>IF('enter-data'!L31='calc.nat.'!$C$4,1,0)</f>
        <v>0</v>
      </c>
      <c r="AA34" s="22">
        <f>IF('enter-data'!M31='calc.nat.'!$C$4,1,0)</f>
        <v>0</v>
      </c>
      <c r="AB34" s="22">
        <f>IF('enter-data'!N31='calc.nat.'!$C$4,1,0)</f>
        <v>0</v>
      </c>
      <c r="AC34" s="22">
        <f>IF('enter-data'!O31='calc.nat.'!$C$4,1,0)</f>
        <v>0</v>
      </c>
      <c r="AD34" s="22">
        <f>IF('enter-data'!P31='calc.nat.'!$C$4,1,0)</f>
        <v>0</v>
      </c>
      <c r="AE34" s="22">
        <f>IF('enter-data'!Q31='calc.nat.'!$C$4,1,0)</f>
        <v>0</v>
      </c>
      <c r="AF34" s="22">
        <f>IF('enter-data'!R31='calc.nat.'!$C$4,1,0)</f>
        <v>0</v>
      </c>
      <c r="AG34" s="22">
        <f>IF('enter-data'!S31='calc.nat.'!$C$4,1,0)</f>
        <v>0</v>
      </c>
      <c r="AH34" s="22">
        <f>IF('enter-data'!T31='calc.nat.'!$C$4,1,0)</f>
        <v>0</v>
      </c>
      <c r="AI34" s="22">
        <f>IF('enter-data'!U31='calc.nat.'!$C$4,1,0)</f>
        <v>0</v>
      </c>
      <c r="AJ34" s="22">
        <f>IF('enter-data'!V31='calc.nat.'!$C$4,1,0)</f>
        <v>0</v>
      </c>
      <c r="AK34" s="22">
        <f>IF('enter-data'!W31='calc.nat.'!$C$4,1,0)</f>
        <v>0</v>
      </c>
      <c r="AL34" s="22">
        <f>IF('enter-data'!X31='calc.nat.'!$C$4,1,0)</f>
        <v>0</v>
      </c>
      <c r="AM34" s="22">
        <f>IF('enter-data'!Y31='calc.nat.'!$C$4,1,0)</f>
        <v>0</v>
      </c>
      <c r="AN34" s="22">
        <f>IF('enter-data'!Z31='calc.nat.'!$C$4,1,0)</f>
        <v>0</v>
      </c>
      <c r="AO34" s="22">
        <f>IF('enter-data'!AA31='calc.nat.'!$C$4,1,0)</f>
        <v>0</v>
      </c>
      <c r="AP34" s="22">
        <f>IF('enter-data'!AB31='calc.nat.'!$C$4,1,0)</f>
        <v>0</v>
      </c>
      <c r="AQ34" s="22">
        <f>IF('enter-data'!AC31='calc.nat.'!$C$4,1,0)</f>
        <v>0</v>
      </c>
      <c r="AR34" s="22">
        <f>IF('enter-data'!AD31='calc.nat.'!$C$4,1,0)</f>
        <v>0</v>
      </c>
      <c r="AS34" s="22">
        <f>IF('enter-data'!AE31='calc.nat.'!$C$4,1,0)</f>
        <v>0</v>
      </c>
      <c r="AT34" s="22">
        <f>IF('enter-data'!AF31='calc.nat.'!$C$4,1,0)</f>
        <v>0</v>
      </c>
      <c r="AU34" s="22">
        <f>IF('enter-data'!AG31='calc.nat.'!$C$4,1,0)</f>
        <v>0</v>
      </c>
      <c r="AW34" s="22">
        <f>IF('enter-data'!AI31='calc.nat.'!$C$4,1,0)</f>
        <v>0</v>
      </c>
      <c r="AX34" s="22">
        <f>IF('enter-data'!AJ31='calc.nat.'!$C$4,1,0)</f>
        <v>0</v>
      </c>
      <c r="AY34" s="22">
        <f>IF('enter-data'!AK31='calc.nat.'!$C$4,1,0)</f>
        <v>0</v>
      </c>
      <c r="AZ34" s="22">
        <f>IF('enter-data'!AL31='calc.nat.'!$C$4,1,0)</f>
        <v>0</v>
      </c>
      <c r="BA34" s="22">
        <f>IF('enter-data'!AM31='calc.nat.'!$C$4,1,0)</f>
        <v>0</v>
      </c>
      <c r="BB34" s="22">
        <f>IF('enter-data'!AN31='calc.nat.'!$C$4,1,0)</f>
        <v>0</v>
      </c>
      <c r="BC34" s="22">
        <f>IF('enter-data'!AO31='calc.nat.'!$C$4,1,0)</f>
        <v>0</v>
      </c>
      <c r="BD34" s="22">
        <f>IF('enter-data'!AP31='calc.nat.'!$C$4,1,0)</f>
        <v>0</v>
      </c>
      <c r="BE34" s="22">
        <f>IF('enter-data'!AQ31='calc.nat.'!$C$4,1,0)</f>
        <v>0</v>
      </c>
      <c r="BF34" s="22">
        <f>IF('enter-data'!AR31='calc.nat.'!$C$4,1,0)</f>
        <v>0</v>
      </c>
      <c r="BG34" s="22">
        <f>IF('enter-data'!AS31='calc.nat.'!$C$4,1,0)</f>
        <v>0</v>
      </c>
      <c r="BH34" s="22">
        <f>IF('enter-data'!AT31='calc.nat.'!$C$4,1,0)</f>
        <v>0</v>
      </c>
      <c r="BI34" s="22">
        <f>IF('enter-data'!AU31='calc.nat.'!$C$4,1,0)</f>
        <v>0</v>
      </c>
      <c r="BJ34" s="22">
        <f>IF('enter-data'!AV31='calc.nat.'!$C$4,1,0)</f>
        <v>0</v>
      </c>
      <c r="BK34" s="22">
        <f>IF('enter-data'!AW31='calc.nat.'!$C$4,1,0)</f>
        <v>0</v>
      </c>
      <c r="BL34" s="22">
        <f>IF('enter-data'!AX31='calc.nat.'!$C$4,1,0)</f>
        <v>0</v>
      </c>
      <c r="BM34" s="22">
        <f>IF('enter-data'!AY31='calc.nat.'!$C$4,1,0)</f>
        <v>0</v>
      </c>
      <c r="BN34" s="22">
        <f>IF('enter-data'!AZ31='calc.nat.'!$C$4,1,0)</f>
        <v>0</v>
      </c>
      <c r="BO34" s="22">
        <f>IF('enter-data'!BA31='calc.nat.'!$C$4,1,0)</f>
        <v>0</v>
      </c>
      <c r="BP34" s="22">
        <f>IF('enter-data'!BB31='calc.nat.'!$C$4,1,0)</f>
        <v>0</v>
      </c>
      <c r="BQ34" s="22">
        <f>IF('enter-data'!BC31='calc.nat.'!$C$4,1,0)</f>
        <v>0</v>
      </c>
      <c r="BR34" s="22">
        <f>IF('enter-data'!BD31='calc.nat.'!$C$4,1,0)</f>
        <v>0</v>
      </c>
      <c r="BS34" s="22">
        <f>IF('enter-data'!BE31='calc.nat.'!$C$4,1,0)</f>
        <v>0</v>
      </c>
      <c r="BT34" s="22">
        <f>IF('enter-data'!BF31='calc.nat.'!$C$4,1,0)</f>
        <v>0</v>
      </c>
      <c r="BU34" s="22">
        <f>IF('enter-data'!BG31='calc.nat.'!$C$4,1,0)</f>
        <v>0</v>
      </c>
      <c r="BV34" s="22">
        <f>IF('enter-data'!BH31='calc.nat.'!$C$4,1,0)</f>
        <v>0</v>
      </c>
      <c r="BW34" s="22">
        <f>IF('enter-data'!BI31='calc.nat.'!$C$4,1,0)</f>
        <v>0</v>
      </c>
    </row>
    <row r="35" spans="1:86" ht="25.15" customHeight="1" x14ac:dyDescent="0.25">
      <c r="A35" s="219" t="str">
        <f t="shared" si="13"/>
        <v>1986.1</v>
      </c>
      <c r="B35" s="220">
        <f>COUNTIF($C$2:C35,C35)</f>
        <v>1</v>
      </c>
      <c r="C35" s="3">
        <f>'enter-data'!C32</f>
        <v>1986</v>
      </c>
      <c r="D35" s="208">
        <f t="shared" si="18"/>
        <v>0</v>
      </c>
      <c r="E35" s="257">
        <v>1986</v>
      </c>
      <c r="F35" s="258" t="str">
        <f>IF(E35&gt;0,VLOOKUP($E35,Parameter!$F:$J,3,FALSE)," ")</f>
        <v>MAR</v>
      </c>
      <c r="G35" s="259" t="str">
        <f>IF(E35&gt;0,VLOOKUP($E35,Parameter!$F:$J,4,FALSE)," ")</f>
        <v>Morocco</v>
      </c>
      <c r="H35" s="260">
        <f t="shared" si="22"/>
        <v>0</v>
      </c>
      <c r="I35" s="260">
        <f t="shared" si="23"/>
        <v>0</v>
      </c>
      <c r="J35" s="260">
        <f t="shared" si="24"/>
        <v>0</v>
      </c>
      <c r="K35" s="260">
        <f t="shared" si="25"/>
        <v>0</v>
      </c>
      <c r="L35" s="260">
        <f t="shared" si="26"/>
        <v>0</v>
      </c>
      <c r="M35" s="260">
        <f t="shared" si="27"/>
        <v>0</v>
      </c>
      <c r="N35" s="260">
        <f t="shared" si="28"/>
        <v>0</v>
      </c>
      <c r="O35" s="260">
        <f t="shared" si="29"/>
        <v>0</v>
      </c>
      <c r="P35" s="260">
        <f t="shared" si="30"/>
        <v>0</v>
      </c>
      <c r="Q35" s="260">
        <f t="shared" si="15"/>
        <v>0</v>
      </c>
      <c r="R35" s="260">
        <f t="shared" si="16"/>
        <v>0</v>
      </c>
      <c r="S35" s="260">
        <f t="shared" si="17"/>
        <v>0</v>
      </c>
      <c r="T35" s="214"/>
      <c r="U35" s="22">
        <f>IF('enter-data'!G32='calc.nat.'!$C$4,1,0)</f>
        <v>0</v>
      </c>
      <c r="V35" s="22">
        <f>IF('enter-data'!H32='calc.nat.'!$C$4,1,0)</f>
        <v>0</v>
      </c>
      <c r="W35" s="22">
        <f>IF('enter-data'!I32='calc.nat.'!$C$4,1,0)</f>
        <v>0</v>
      </c>
      <c r="X35" s="22">
        <f>IF('enter-data'!J32='calc.nat.'!$C$4,1,0)</f>
        <v>0</v>
      </c>
      <c r="Y35" s="22">
        <f>IF('enter-data'!K32='calc.nat.'!$C$4,1,0)</f>
        <v>0</v>
      </c>
      <c r="Z35" s="22">
        <f>IF('enter-data'!L32='calc.nat.'!$C$4,1,0)</f>
        <v>0</v>
      </c>
      <c r="AA35" s="22">
        <f>IF('enter-data'!M32='calc.nat.'!$C$4,1,0)</f>
        <v>0</v>
      </c>
      <c r="AB35" s="22">
        <f>IF('enter-data'!N32='calc.nat.'!$C$4,1,0)</f>
        <v>0</v>
      </c>
      <c r="AC35" s="22">
        <f>IF('enter-data'!O32='calc.nat.'!$C$4,1,0)</f>
        <v>0</v>
      </c>
      <c r="AD35" s="22">
        <f>IF('enter-data'!P32='calc.nat.'!$C$4,1,0)</f>
        <v>0</v>
      </c>
      <c r="AE35" s="22">
        <f>IF('enter-data'!Q32='calc.nat.'!$C$4,1,0)</f>
        <v>0</v>
      </c>
      <c r="AF35" s="22">
        <f>IF('enter-data'!R32='calc.nat.'!$C$4,1,0)</f>
        <v>0</v>
      </c>
      <c r="AG35" s="22">
        <f>IF('enter-data'!S32='calc.nat.'!$C$4,1,0)</f>
        <v>0</v>
      </c>
      <c r="AH35" s="22">
        <f>IF('enter-data'!T32='calc.nat.'!$C$4,1,0)</f>
        <v>0</v>
      </c>
      <c r="AI35" s="22">
        <f>IF('enter-data'!U32='calc.nat.'!$C$4,1,0)</f>
        <v>0</v>
      </c>
      <c r="AJ35" s="22">
        <f>IF('enter-data'!V32='calc.nat.'!$C$4,1,0)</f>
        <v>0</v>
      </c>
      <c r="AK35" s="22">
        <f>IF('enter-data'!W32='calc.nat.'!$C$4,1,0)</f>
        <v>0</v>
      </c>
      <c r="AL35" s="22">
        <f>IF('enter-data'!X32='calc.nat.'!$C$4,1,0)</f>
        <v>0</v>
      </c>
      <c r="AM35" s="22">
        <f>IF('enter-data'!Y32='calc.nat.'!$C$4,1,0)</f>
        <v>0</v>
      </c>
      <c r="AN35" s="22">
        <f>IF('enter-data'!Z32='calc.nat.'!$C$4,1,0)</f>
        <v>0</v>
      </c>
      <c r="AO35" s="22">
        <f>IF('enter-data'!AA32='calc.nat.'!$C$4,1,0)</f>
        <v>0</v>
      </c>
      <c r="AP35" s="22">
        <f>IF('enter-data'!AB32='calc.nat.'!$C$4,1,0)</f>
        <v>0</v>
      </c>
      <c r="AQ35" s="22">
        <f>IF('enter-data'!AC32='calc.nat.'!$C$4,1,0)</f>
        <v>0</v>
      </c>
      <c r="AR35" s="22">
        <f>IF('enter-data'!AD32='calc.nat.'!$C$4,1,0)</f>
        <v>0</v>
      </c>
      <c r="AS35" s="22">
        <f>IF('enter-data'!AE32='calc.nat.'!$C$4,1,0)</f>
        <v>0</v>
      </c>
      <c r="AT35" s="22">
        <f>IF('enter-data'!AF32='calc.nat.'!$C$4,1,0)</f>
        <v>0</v>
      </c>
      <c r="AU35" s="22">
        <f>IF('enter-data'!AG32='calc.nat.'!$C$4,1,0)</f>
        <v>0</v>
      </c>
      <c r="AW35" s="22">
        <f>IF('enter-data'!AI32='calc.nat.'!$C$4,1,0)</f>
        <v>0</v>
      </c>
      <c r="AX35" s="22">
        <f>IF('enter-data'!AJ32='calc.nat.'!$C$4,1,0)</f>
        <v>0</v>
      </c>
      <c r="AY35" s="22">
        <f>IF('enter-data'!AK32='calc.nat.'!$C$4,1,0)</f>
        <v>0</v>
      </c>
      <c r="AZ35" s="22">
        <f>IF('enter-data'!AL32='calc.nat.'!$C$4,1,0)</f>
        <v>0</v>
      </c>
      <c r="BA35" s="22">
        <f>IF('enter-data'!AM32='calc.nat.'!$C$4,1,0)</f>
        <v>0</v>
      </c>
      <c r="BB35" s="22">
        <f>IF('enter-data'!AN32='calc.nat.'!$C$4,1,0)</f>
        <v>0</v>
      </c>
      <c r="BC35" s="22">
        <f>IF('enter-data'!AO32='calc.nat.'!$C$4,1,0)</f>
        <v>0</v>
      </c>
      <c r="BD35" s="22">
        <f>IF('enter-data'!AP32='calc.nat.'!$C$4,1,0)</f>
        <v>0</v>
      </c>
      <c r="BE35" s="22">
        <f>IF('enter-data'!AQ32='calc.nat.'!$C$4,1,0)</f>
        <v>0</v>
      </c>
      <c r="BF35" s="22">
        <f>IF('enter-data'!AR32='calc.nat.'!$C$4,1,0)</f>
        <v>0</v>
      </c>
      <c r="BG35" s="22">
        <f>IF('enter-data'!AS32='calc.nat.'!$C$4,1,0)</f>
        <v>0</v>
      </c>
      <c r="BH35" s="22">
        <f>IF('enter-data'!AT32='calc.nat.'!$C$4,1,0)</f>
        <v>0</v>
      </c>
      <c r="BI35" s="22">
        <f>IF('enter-data'!AU32='calc.nat.'!$C$4,1,0)</f>
        <v>0</v>
      </c>
      <c r="BJ35" s="22">
        <f>IF('enter-data'!AV32='calc.nat.'!$C$4,1,0)</f>
        <v>0</v>
      </c>
      <c r="BK35" s="22">
        <f>IF('enter-data'!AW32='calc.nat.'!$C$4,1,0)</f>
        <v>0</v>
      </c>
      <c r="BL35" s="22">
        <f>IF('enter-data'!AX32='calc.nat.'!$C$4,1,0)</f>
        <v>0</v>
      </c>
      <c r="BM35" s="22">
        <f>IF('enter-data'!AY32='calc.nat.'!$C$4,1,0)</f>
        <v>0</v>
      </c>
      <c r="BN35" s="22">
        <f>IF('enter-data'!AZ32='calc.nat.'!$C$4,1,0)</f>
        <v>0</v>
      </c>
      <c r="BO35" s="22">
        <f>IF('enter-data'!BA32='calc.nat.'!$C$4,1,0)</f>
        <v>0</v>
      </c>
      <c r="BP35" s="22">
        <f>IF('enter-data'!BB32='calc.nat.'!$C$4,1,0)</f>
        <v>0</v>
      </c>
      <c r="BQ35" s="22">
        <f>IF('enter-data'!BC32='calc.nat.'!$C$4,1,0)</f>
        <v>0</v>
      </c>
      <c r="BR35" s="22">
        <f>IF('enter-data'!BD32='calc.nat.'!$C$4,1,0)</f>
        <v>0</v>
      </c>
      <c r="BS35" s="22">
        <f>IF('enter-data'!BE32='calc.nat.'!$C$4,1,0)</f>
        <v>0</v>
      </c>
      <c r="BT35" s="22">
        <f>IF('enter-data'!BF32='calc.nat.'!$C$4,1,0)</f>
        <v>0</v>
      </c>
      <c r="BU35" s="22">
        <f>IF('enter-data'!BG32='calc.nat.'!$C$4,1,0)</f>
        <v>0</v>
      </c>
      <c r="BV35" s="22">
        <f>IF('enter-data'!BH32='calc.nat.'!$C$4,1,0)</f>
        <v>0</v>
      </c>
      <c r="BW35" s="22">
        <f>IF('enter-data'!BI32='calc.nat.'!$C$4,1,0)</f>
        <v>0</v>
      </c>
    </row>
    <row r="36" spans="1:86" ht="25.15" customHeight="1" x14ac:dyDescent="0.25">
      <c r="A36" s="219" t="str">
        <f t="shared" si="13"/>
        <v>1988.1</v>
      </c>
      <c r="B36" s="220">
        <f>COUNTIF($C$2:C36,C36)</f>
        <v>1</v>
      </c>
      <c r="C36" s="3">
        <f>'enter-data'!C33</f>
        <v>1988</v>
      </c>
      <c r="D36" s="208">
        <f t="shared" si="18"/>
        <v>0</v>
      </c>
      <c r="E36" s="257">
        <v>1988</v>
      </c>
      <c r="F36" s="258" t="str">
        <f>IF(E36&gt;0,VLOOKUP($E36,Parameter!$F:$J,3,FALSE)," ")</f>
        <v>BRA</v>
      </c>
      <c r="G36" s="259" t="str">
        <f>IF(E36&gt;0,VLOOKUP($E36,Parameter!$F:$J,4,FALSE)," ")</f>
        <v>Brazil</v>
      </c>
      <c r="H36" s="260">
        <f t="shared" si="22"/>
        <v>0</v>
      </c>
      <c r="I36" s="260">
        <f t="shared" si="23"/>
        <v>0</v>
      </c>
      <c r="J36" s="260">
        <f t="shared" si="24"/>
        <v>0</v>
      </c>
      <c r="K36" s="260">
        <f t="shared" si="25"/>
        <v>0</v>
      </c>
      <c r="L36" s="260">
        <f t="shared" si="26"/>
        <v>0</v>
      </c>
      <c r="M36" s="260">
        <f t="shared" si="27"/>
        <v>0</v>
      </c>
      <c r="N36" s="260">
        <f t="shared" si="28"/>
        <v>0</v>
      </c>
      <c r="O36" s="260">
        <f t="shared" si="29"/>
        <v>0</v>
      </c>
      <c r="P36" s="260">
        <f t="shared" si="30"/>
        <v>0</v>
      </c>
      <c r="Q36" s="260">
        <f t="shared" si="15"/>
        <v>0</v>
      </c>
      <c r="R36" s="260">
        <f t="shared" si="16"/>
        <v>0</v>
      </c>
      <c r="S36" s="260">
        <f t="shared" si="17"/>
        <v>0</v>
      </c>
      <c r="T36" s="214"/>
      <c r="U36" s="22">
        <f>IF('enter-data'!G33='calc.nat.'!$C$4,1,0)</f>
        <v>0</v>
      </c>
      <c r="V36" s="22">
        <f>IF('enter-data'!H33='calc.nat.'!$C$4,1,0)</f>
        <v>0</v>
      </c>
      <c r="W36" s="22">
        <f>IF('enter-data'!I33='calc.nat.'!$C$4,1,0)</f>
        <v>0</v>
      </c>
      <c r="X36" s="22">
        <f>IF('enter-data'!J33='calc.nat.'!$C$4,1,0)</f>
        <v>0</v>
      </c>
      <c r="Y36" s="22">
        <f>IF('enter-data'!K33='calc.nat.'!$C$4,1,0)</f>
        <v>0</v>
      </c>
      <c r="Z36" s="22">
        <f>IF('enter-data'!L33='calc.nat.'!$C$4,1,0)</f>
        <v>0</v>
      </c>
      <c r="AA36" s="22">
        <f>IF('enter-data'!M33='calc.nat.'!$C$4,1,0)</f>
        <v>0</v>
      </c>
      <c r="AB36" s="22">
        <f>IF('enter-data'!N33='calc.nat.'!$C$4,1,0)</f>
        <v>0</v>
      </c>
      <c r="AC36" s="22">
        <f>IF('enter-data'!O33='calc.nat.'!$C$4,1,0)</f>
        <v>0</v>
      </c>
      <c r="AD36" s="22">
        <f>IF('enter-data'!P33='calc.nat.'!$C$4,1,0)</f>
        <v>0</v>
      </c>
      <c r="AE36" s="22">
        <f>IF('enter-data'!Q33='calc.nat.'!$C$4,1,0)</f>
        <v>0</v>
      </c>
      <c r="AF36" s="22">
        <f>IF('enter-data'!R33='calc.nat.'!$C$4,1,0)</f>
        <v>0</v>
      </c>
      <c r="AG36" s="22">
        <f>IF('enter-data'!S33='calc.nat.'!$C$4,1,0)</f>
        <v>0</v>
      </c>
      <c r="AH36" s="22">
        <f>IF('enter-data'!T33='calc.nat.'!$C$4,1,0)</f>
        <v>0</v>
      </c>
      <c r="AI36" s="22">
        <f>IF('enter-data'!U33='calc.nat.'!$C$4,1,0)</f>
        <v>0</v>
      </c>
      <c r="AJ36" s="22">
        <f>IF('enter-data'!V33='calc.nat.'!$C$4,1,0)</f>
        <v>0</v>
      </c>
      <c r="AK36" s="22">
        <f>IF('enter-data'!W33='calc.nat.'!$C$4,1,0)</f>
        <v>0</v>
      </c>
      <c r="AL36" s="22">
        <f>IF('enter-data'!X33='calc.nat.'!$C$4,1,0)</f>
        <v>0</v>
      </c>
      <c r="AM36" s="22">
        <f>IF('enter-data'!Y33='calc.nat.'!$C$4,1,0)</f>
        <v>0</v>
      </c>
      <c r="AN36" s="22">
        <f>IF('enter-data'!Z33='calc.nat.'!$C$4,1,0)</f>
        <v>0</v>
      </c>
      <c r="AO36" s="22">
        <f>IF('enter-data'!AA33='calc.nat.'!$C$4,1,0)</f>
        <v>0</v>
      </c>
      <c r="AP36" s="22">
        <f>IF('enter-data'!AB33='calc.nat.'!$C$4,1,0)</f>
        <v>0</v>
      </c>
      <c r="AQ36" s="22">
        <f>IF('enter-data'!AC33='calc.nat.'!$C$4,1,0)</f>
        <v>0</v>
      </c>
      <c r="AR36" s="22">
        <f>IF('enter-data'!AD33='calc.nat.'!$C$4,1,0)</f>
        <v>0</v>
      </c>
      <c r="AS36" s="22">
        <f>IF('enter-data'!AE33='calc.nat.'!$C$4,1,0)</f>
        <v>0</v>
      </c>
      <c r="AT36" s="22">
        <f>IF('enter-data'!AF33='calc.nat.'!$C$4,1,0)</f>
        <v>0</v>
      </c>
      <c r="AU36" s="22">
        <f>IF('enter-data'!AG33='calc.nat.'!$C$4,1,0)</f>
        <v>0</v>
      </c>
      <c r="AW36" s="22">
        <f>IF('enter-data'!AI33='calc.nat.'!$C$4,1,0)</f>
        <v>0</v>
      </c>
      <c r="AX36" s="22">
        <f>IF('enter-data'!AJ33='calc.nat.'!$C$4,1,0)</f>
        <v>0</v>
      </c>
      <c r="AY36" s="22">
        <f>IF('enter-data'!AK33='calc.nat.'!$C$4,1,0)</f>
        <v>0</v>
      </c>
      <c r="AZ36" s="22">
        <f>IF('enter-data'!AL33='calc.nat.'!$C$4,1,0)</f>
        <v>0</v>
      </c>
      <c r="BA36" s="22">
        <f>IF('enter-data'!AM33='calc.nat.'!$C$4,1,0)</f>
        <v>0</v>
      </c>
      <c r="BB36" s="22">
        <f>IF('enter-data'!AN33='calc.nat.'!$C$4,1,0)</f>
        <v>0</v>
      </c>
      <c r="BC36" s="22">
        <f>IF('enter-data'!AO33='calc.nat.'!$C$4,1,0)</f>
        <v>0</v>
      </c>
      <c r="BD36" s="22">
        <f>IF('enter-data'!AP33='calc.nat.'!$C$4,1,0)</f>
        <v>0</v>
      </c>
      <c r="BE36" s="22">
        <f>IF('enter-data'!AQ33='calc.nat.'!$C$4,1,0)</f>
        <v>0</v>
      </c>
      <c r="BF36" s="22">
        <f>IF('enter-data'!AR33='calc.nat.'!$C$4,1,0)</f>
        <v>0</v>
      </c>
      <c r="BG36" s="22">
        <f>IF('enter-data'!AS33='calc.nat.'!$C$4,1,0)</f>
        <v>0</v>
      </c>
      <c r="BH36" s="22">
        <f>IF('enter-data'!AT33='calc.nat.'!$C$4,1,0)</f>
        <v>0</v>
      </c>
      <c r="BI36" s="22">
        <f>IF('enter-data'!AU33='calc.nat.'!$C$4,1,0)</f>
        <v>0</v>
      </c>
      <c r="BJ36" s="22">
        <f>IF('enter-data'!AV33='calc.nat.'!$C$4,1,0)</f>
        <v>0</v>
      </c>
      <c r="BK36" s="22">
        <f>IF('enter-data'!AW33='calc.nat.'!$C$4,1,0)</f>
        <v>0</v>
      </c>
      <c r="BL36" s="22">
        <f>IF('enter-data'!AX33='calc.nat.'!$C$4,1,0)</f>
        <v>0</v>
      </c>
      <c r="BM36" s="22">
        <f>IF('enter-data'!AY33='calc.nat.'!$C$4,1,0)</f>
        <v>0</v>
      </c>
      <c r="BN36" s="22">
        <f>IF('enter-data'!AZ33='calc.nat.'!$C$4,1,0)</f>
        <v>0</v>
      </c>
      <c r="BO36" s="22">
        <f>IF('enter-data'!BA33='calc.nat.'!$C$4,1,0)</f>
        <v>0</v>
      </c>
      <c r="BP36" s="22">
        <f>IF('enter-data'!BB33='calc.nat.'!$C$4,1,0)</f>
        <v>0</v>
      </c>
      <c r="BQ36" s="22">
        <f>IF('enter-data'!BC33='calc.nat.'!$C$4,1,0)</f>
        <v>0</v>
      </c>
      <c r="BR36" s="22">
        <f>IF('enter-data'!BD33='calc.nat.'!$C$4,1,0)</f>
        <v>0</v>
      </c>
      <c r="BS36" s="22">
        <f>IF('enter-data'!BE33='calc.nat.'!$C$4,1,0)</f>
        <v>0</v>
      </c>
      <c r="BT36" s="22">
        <f>IF('enter-data'!BF33='calc.nat.'!$C$4,1,0)</f>
        <v>0</v>
      </c>
      <c r="BU36" s="22">
        <f>IF('enter-data'!BG33='calc.nat.'!$C$4,1,0)</f>
        <v>0</v>
      </c>
      <c r="BV36" s="22">
        <f>IF('enter-data'!BH33='calc.nat.'!$C$4,1,0)</f>
        <v>0</v>
      </c>
      <c r="BW36" s="22">
        <f>IF('enter-data'!BI33='calc.nat.'!$C$4,1,0)</f>
        <v>0</v>
      </c>
    </row>
    <row r="37" spans="1:86" ht="25.15" customHeight="1" x14ac:dyDescent="0.25">
      <c r="A37" s="219" t="str">
        <f t="shared" si="13"/>
        <v>1990.1</v>
      </c>
      <c r="B37" s="220">
        <f>COUNTIF($C$2:C37,C37)</f>
        <v>1</v>
      </c>
      <c r="C37" s="3">
        <f>'enter-data'!C34</f>
        <v>1990</v>
      </c>
      <c r="D37" s="208">
        <f t="shared" si="18"/>
        <v>0</v>
      </c>
      <c r="E37" s="257">
        <v>1990</v>
      </c>
      <c r="F37" s="258" t="str">
        <f>IF(E37&gt;0,VLOOKUP($E37,Parameter!$F:$J,3,FALSE)," ")</f>
        <v>GER</v>
      </c>
      <c r="G37" s="259" t="str">
        <f>IF(E37&gt;0,VLOOKUP($E37,Parameter!$F:$J,4,FALSE)," ")</f>
        <v>Germany</v>
      </c>
      <c r="H37" s="260">
        <f t="shared" si="22"/>
        <v>0</v>
      </c>
      <c r="I37" s="260">
        <f t="shared" si="23"/>
        <v>0</v>
      </c>
      <c r="J37" s="260">
        <f t="shared" si="24"/>
        <v>0</v>
      </c>
      <c r="K37" s="260">
        <f t="shared" si="25"/>
        <v>0</v>
      </c>
      <c r="L37" s="260">
        <f t="shared" si="26"/>
        <v>0</v>
      </c>
      <c r="M37" s="260">
        <f t="shared" si="27"/>
        <v>0</v>
      </c>
      <c r="N37" s="260">
        <f t="shared" si="28"/>
        <v>0</v>
      </c>
      <c r="O37" s="260">
        <f t="shared" si="29"/>
        <v>0</v>
      </c>
      <c r="P37" s="260">
        <f t="shared" si="30"/>
        <v>0</v>
      </c>
      <c r="Q37" s="260">
        <f t="shared" si="15"/>
        <v>0</v>
      </c>
      <c r="R37" s="260">
        <f t="shared" si="16"/>
        <v>0</v>
      </c>
      <c r="S37" s="260">
        <f t="shared" si="17"/>
        <v>0</v>
      </c>
      <c r="T37" s="214"/>
      <c r="U37" s="22">
        <f>IF('enter-data'!G34='calc.nat.'!$C$4,1,0)</f>
        <v>0</v>
      </c>
      <c r="V37" s="22">
        <f>IF('enter-data'!H34='calc.nat.'!$C$4,1,0)</f>
        <v>0</v>
      </c>
      <c r="W37" s="22">
        <f>IF('enter-data'!I34='calc.nat.'!$C$4,1,0)</f>
        <v>0</v>
      </c>
      <c r="X37" s="22">
        <f>IF('enter-data'!J34='calc.nat.'!$C$4,1,0)</f>
        <v>0</v>
      </c>
      <c r="Y37" s="22">
        <f>IF('enter-data'!K34='calc.nat.'!$C$4,1,0)</f>
        <v>0</v>
      </c>
      <c r="Z37" s="22">
        <f>IF('enter-data'!L34='calc.nat.'!$C$4,1,0)</f>
        <v>0</v>
      </c>
      <c r="AA37" s="22">
        <f>IF('enter-data'!M34='calc.nat.'!$C$4,1,0)</f>
        <v>0</v>
      </c>
      <c r="AB37" s="22">
        <f>IF('enter-data'!N34='calc.nat.'!$C$4,1,0)</f>
        <v>0</v>
      </c>
      <c r="AC37" s="22">
        <f>IF('enter-data'!O34='calc.nat.'!$C$4,1,0)</f>
        <v>0</v>
      </c>
      <c r="AD37" s="22">
        <f>IF('enter-data'!P34='calc.nat.'!$C$4,1,0)</f>
        <v>0</v>
      </c>
      <c r="AE37" s="22">
        <f>IF('enter-data'!Q34='calc.nat.'!$C$4,1,0)</f>
        <v>0</v>
      </c>
      <c r="AF37" s="22">
        <f>IF('enter-data'!R34='calc.nat.'!$C$4,1,0)</f>
        <v>0</v>
      </c>
      <c r="AG37" s="22">
        <f>IF('enter-data'!S34='calc.nat.'!$C$4,1,0)</f>
        <v>0</v>
      </c>
      <c r="AH37" s="22">
        <f>IF('enter-data'!T34='calc.nat.'!$C$4,1,0)</f>
        <v>0</v>
      </c>
      <c r="AI37" s="22">
        <f>IF('enter-data'!U34='calc.nat.'!$C$4,1,0)</f>
        <v>0</v>
      </c>
      <c r="AJ37" s="22">
        <f>IF('enter-data'!V34='calc.nat.'!$C$4,1,0)</f>
        <v>0</v>
      </c>
      <c r="AK37" s="22">
        <f>IF('enter-data'!W34='calc.nat.'!$C$4,1,0)</f>
        <v>0</v>
      </c>
      <c r="AL37" s="22">
        <f>IF('enter-data'!X34='calc.nat.'!$C$4,1,0)</f>
        <v>0</v>
      </c>
      <c r="AM37" s="22">
        <f>IF('enter-data'!Y34='calc.nat.'!$C$4,1,0)</f>
        <v>0</v>
      </c>
      <c r="AN37" s="22">
        <f>IF('enter-data'!Z34='calc.nat.'!$C$4,1,0)</f>
        <v>0</v>
      </c>
      <c r="AO37" s="22">
        <f>IF('enter-data'!AA34='calc.nat.'!$C$4,1,0)</f>
        <v>0</v>
      </c>
      <c r="AP37" s="22">
        <f>IF('enter-data'!AB34='calc.nat.'!$C$4,1,0)</f>
        <v>0</v>
      </c>
      <c r="AQ37" s="22">
        <f>IF('enter-data'!AC34='calc.nat.'!$C$4,1,0)</f>
        <v>0</v>
      </c>
      <c r="AR37" s="22">
        <f>IF('enter-data'!AD34='calc.nat.'!$C$4,1,0)</f>
        <v>0</v>
      </c>
      <c r="AS37" s="22">
        <f>IF('enter-data'!AE34='calc.nat.'!$C$4,1,0)</f>
        <v>0</v>
      </c>
      <c r="AT37" s="22">
        <f>IF('enter-data'!AF34='calc.nat.'!$C$4,1,0)</f>
        <v>0</v>
      </c>
      <c r="AU37" s="22">
        <f>IF('enter-data'!AG34='calc.nat.'!$C$4,1,0)</f>
        <v>0</v>
      </c>
      <c r="AW37" s="22">
        <f>IF('enter-data'!AI34='calc.nat.'!$C$4,1,0)</f>
        <v>0</v>
      </c>
      <c r="AX37" s="22">
        <f>IF('enter-data'!AJ34='calc.nat.'!$C$4,1,0)</f>
        <v>0</v>
      </c>
      <c r="AY37" s="22">
        <f>IF('enter-data'!AK34='calc.nat.'!$C$4,1,0)</f>
        <v>0</v>
      </c>
      <c r="AZ37" s="22">
        <f>IF('enter-data'!AL34='calc.nat.'!$C$4,1,0)</f>
        <v>0</v>
      </c>
      <c r="BA37" s="22">
        <f>IF('enter-data'!AM34='calc.nat.'!$C$4,1,0)</f>
        <v>0</v>
      </c>
      <c r="BB37" s="22">
        <f>IF('enter-data'!AN34='calc.nat.'!$C$4,1,0)</f>
        <v>0</v>
      </c>
      <c r="BC37" s="22">
        <f>IF('enter-data'!AO34='calc.nat.'!$C$4,1,0)</f>
        <v>0</v>
      </c>
      <c r="BD37" s="22">
        <f>IF('enter-data'!AP34='calc.nat.'!$C$4,1,0)</f>
        <v>0</v>
      </c>
      <c r="BE37" s="22">
        <f>IF('enter-data'!AQ34='calc.nat.'!$C$4,1,0)</f>
        <v>0</v>
      </c>
      <c r="BF37" s="22">
        <f>IF('enter-data'!AR34='calc.nat.'!$C$4,1,0)</f>
        <v>0</v>
      </c>
      <c r="BG37" s="22">
        <f>IF('enter-data'!AS34='calc.nat.'!$C$4,1,0)</f>
        <v>0</v>
      </c>
      <c r="BH37" s="22">
        <f>IF('enter-data'!AT34='calc.nat.'!$C$4,1,0)</f>
        <v>0</v>
      </c>
      <c r="BI37" s="22">
        <f>IF('enter-data'!AU34='calc.nat.'!$C$4,1,0)</f>
        <v>0</v>
      </c>
      <c r="BJ37" s="22">
        <f>IF('enter-data'!AV34='calc.nat.'!$C$4,1,0)</f>
        <v>0</v>
      </c>
      <c r="BK37" s="22">
        <f>IF('enter-data'!AW34='calc.nat.'!$C$4,1,0)</f>
        <v>0</v>
      </c>
      <c r="BL37" s="22">
        <f>IF('enter-data'!AX34='calc.nat.'!$C$4,1,0)</f>
        <v>0</v>
      </c>
      <c r="BM37" s="22">
        <f>IF('enter-data'!AY34='calc.nat.'!$C$4,1,0)</f>
        <v>0</v>
      </c>
      <c r="BN37" s="22">
        <f>IF('enter-data'!AZ34='calc.nat.'!$C$4,1,0)</f>
        <v>0</v>
      </c>
      <c r="BO37" s="22">
        <f>IF('enter-data'!BA34='calc.nat.'!$C$4,1,0)</f>
        <v>0</v>
      </c>
      <c r="BP37" s="22">
        <f>IF('enter-data'!BB34='calc.nat.'!$C$4,1,0)</f>
        <v>0</v>
      </c>
      <c r="BQ37" s="22">
        <f>IF('enter-data'!BC34='calc.nat.'!$C$4,1,0)</f>
        <v>0</v>
      </c>
      <c r="BR37" s="22">
        <f>IF('enter-data'!BD34='calc.nat.'!$C$4,1,0)</f>
        <v>0</v>
      </c>
      <c r="BS37" s="22">
        <f>IF('enter-data'!BE34='calc.nat.'!$C$4,1,0)</f>
        <v>0</v>
      </c>
      <c r="BT37" s="22">
        <f>IF('enter-data'!BF34='calc.nat.'!$C$4,1,0)</f>
        <v>0</v>
      </c>
      <c r="BU37" s="22">
        <f>IF('enter-data'!BG34='calc.nat.'!$C$4,1,0)</f>
        <v>0</v>
      </c>
      <c r="BV37" s="22">
        <f>IF('enter-data'!BH34='calc.nat.'!$C$4,1,0)</f>
        <v>0</v>
      </c>
      <c r="BW37" s="22">
        <f>IF('enter-data'!BI34='calc.nat.'!$C$4,1,0)</f>
        <v>0</v>
      </c>
    </row>
    <row r="38" spans="1:86" ht="25.15" customHeight="1" x14ac:dyDescent="0.25">
      <c r="A38" s="219" t="str">
        <f t="shared" si="13"/>
        <v>1991.1</v>
      </c>
      <c r="B38" s="220">
        <f>COUNTIF($C$2:C38,C38)</f>
        <v>1</v>
      </c>
      <c r="C38" s="3">
        <f>'enter-data'!C35</f>
        <v>1991</v>
      </c>
      <c r="D38" s="208">
        <f t="shared" si="18"/>
        <v>0</v>
      </c>
      <c r="E38" s="257">
        <v>1991</v>
      </c>
      <c r="F38" s="258" t="str">
        <f>IF(E38&gt;0,VLOOKUP($E38,Parameter!$F:$J,3,FALSE)," ")</f>
        <v>ITA</v>
      </c>
      <c r="G38" s="259" t="str">
        <f>IF(E38&gt;0,VLOOKUP($E38,Parameter!$F:$J,4,FALSE)," ")</f>
        <v>Italy</v>
      </c>
      <c r="H38" s="260">
        <f t="shared" si="22"/>
        <v>0</v>
      </c>
      <c r="I38" s="260">
        <f t="shared" si="23"/>
        <v>0</v>
      </c>
      <c r="J38" s="260">
        <f t="shared" si="24"/>
        <v>0</v>
      </c>
      <c r="K38" s="260">
        <f t="shared" si="25"/>
        <v>0</v>
      </c>
      <c r="L38" s="260">
        <f t="shared" si="26"/>
        <v>0</v>
      </c>
      <c r="M38" s="260">
        <f t="shared" si="27"/>
        <v>0</v>
      </c>
      <c r="N38" s="260">
        <f t="shared" si="28"/>
        <v>0</v>
      </c>
      <c r="O38" s="260">
        <f t="shared" si="29"/>
        <v>0</v>
      </c>
      <c r="P38" s="260">
        <f t="shared" si="30"/>
        <v>0</v>
      </c>
      <c r="Q38" s="260">
        <f t="shared" si="15"/>
        <v>0</v>
      </c>
      <c r="R38" s="260">
        <f t="shared" si="16"/>
        <v>0</v>
      </c>
      <c r="S38" s="260">
        <f t="shared" si="17"/>
        <v>0</v>
      </c>
      <c r="T38" s="214"/>
      <c r="U38" s="22">
        <f>IF('enter-data'!G35='calc.nat.'!$C$4,1,0)</f>
        <v>0</v>
      </c>
      <c r="V38" s="22">
        <f>IF('enter-data'!H35='calc.nat.'!$C$4,1,0)</f>
        <v>0</v>
      </c>
      <c r="W38" s="22">
        <f>IF('enter-data'!I35='calc.nat.'!$C$4,1,0)</f>
        <v>0</v>
      </c>
      <c r="X38" s="22">
        <f>IF('enter-data'!J35='calc.nat.'!$C$4,1,0)</f>
        <v>0</v>
      </c>
      <c r="Y38" s="22">
        <f>IF('enter-data'!K35='calc.nat.'!$C$4,1,0)</f>
        <v>0</v>
      </c>
      <c r="Z38" s="22">
        <f>IF('enter-data'!L35='calc.nat.'!$C$4,1,0)</f>
        <v>0</v>
      </c>
      <c r="AA38" s="22">
        <f>IF('enter-data'!M35='calc.nat.'!$C$4,1,0)</f>
        <v>0</v>
      </c>
      <c r="AB38" s="22">
        <f>IF('enter-data'!N35='calc.nat.'!$C$4,1,0)</f>
        <v>0</v>
      </c>
      <c r="AC38" s="22">
        <f>IF('enter-data'!O35='calc.nat.'!$C$4,1,0)</f>
        <v>0</v>
      </c>
      <c r="AD38" s="22">
        <f>IF('enter-data'!P35='calc.nat.'!$C$4,1,0)</f>
        <v>0</v>
      </c>
      <c r="AE38" s="22">
        <f>IF('enter-data'!Q35='calc.nat.'!$C$4,1,0)</f>
        <v>0</v>
      </c>
      <c r="AF38" s="22">
        <f>IF('enter-data'!R35='calc.nat.'!$C$4,1,0)</f>
        <v>0</v>
      </c>
      <c r="AG38" s="22">
        <f>IF('enter-data'!S35='calc.nat.'!$C$4,1,0)</f>
        <v>0</v>
      </c>
      <c r="AH38" s="22">
        <f>IF('enter-data'!T35='calc.nat.'!$C$4,1,0)</f>
        <v>0</v>
      </c>
      <c r="AI38" s="22">
        <f>IF('enter-data'!U35='calc.nat.'!$C$4,1,0)</f>
        <v>0</v>
      </c>
      <c r="AJ38" s="22">
        <f>IF('enter-data'!V35='calc.nat.'!$C$4,1,0)</f>
        <v>0</v>
      </c>
      <c r="AK38" s="22">
        <f>IF('enter-data'!W35='calc.nat.'!$C$4,1,0)</f>
        <v>0</v>
      </c>
      <c r="AL38" s="22">
        <f>IF('enter-data'!X35='calc.nat.'!$C$4,1,0)</f>
        <v>0</v>
      </c>
      <c r="AM38" s="22">
        <f>IF('enter-data'!Y35='calc.nat.'!$C$4,1,0)</f>
        <v>0</v>
      </c>
      <c r="AN38" s="22">
        <f>IF('enter-data'!Z35='calc.nat.'!$C$4,1,0)</f>
        <v>0</v>
      </c>
      <c r="AO38" s="22">
        <f>IF('enter-data'!AA35='calc.nat.'!$C$4,1,0)</f>
        <v>0</v>
      </c>
      <c r="AP38" s="22">
        <f>IF('enter-data'!AB35='calc.nat.'!$C$4,1,0)</f>
        <v>0</v>
      </c>
      <c r="AQ38" s="22">
        <f>IF('enter-data'!AC35='calc.nat.'!$C$4,1,0)</f>
        <v>0</v>
      </c>
      <c r="AR38" s="22">
        <f>IF('enter-data'!AD35='calc.nat.'!$C$4,1,0)</f>
        <v>0</v>
      </c>
      <c r="AS38" s="22">
        <f>IF('enter-data'!AE35='calc.nat.'!$C$4,1,0)</f>
        <v>0</v>
      </c>
      <c r="AT38" s="22">
        <f>IF('enter-data'!AF35='calc.nat.'!$C$4,1,0)</f>
        <v>0</v>
      </c>
      <c r="AU38" s="22">
        <f>IF('enter-data'!AG35='calc.nat.'!$C$4,1,0)</f>
        <v>0</v>
      </c>
      <c r="AW38" s="22">
        <f>IF('enter-data'!AI35='calc.nat.'!$C$4,1,0)</f>
        <v>0</v>
      </c>
      <c r="AX38" s="22">
        <f>IF('enter-data'!AJ35='calc.nat.'!$C$4,1,0)</f>
        <v>0</v>
      </c>
      <c r="AY38" s="22">
        <f>IF('enter-data'!AK35='calc.nat.'!$C$4,1,0)</f>
        <v>0</v>
      </c>
      <c r="AZ38" s="22">
        <f>IF('enter-data'!AL35='calc.nat.'!$C$4,1,0)</f>
        <v>0</v>
      </c>
      <c r="BA38" s="22">
        <f>IF('enter-data'!AM35='calc.nat.'!$C$4,1,0)</f>
        <v>0</v>
      </c>
      <c r="BB38" s="22">
        <f>IF('enter-data'!AN35='calc.nat.'!$C$4,1,0)</f>
        <v>0</v>
      </c>
      <c r="BC38" s="22">
        <f>IF('enter-data'!AO35='calc.nat.'!$C$4,1,0)</f>
        <v>0</v>
      </c>
      <c r="BD38" s="22">
        <f>IF('enter-data'!AP35='calc.nat.'!$C$4,1,0)</f>
        <v>0</v>
      </c>
      <c r="BE38" s="22">
        <f>IF('enter-data'!AQ35='calc.nat.'!$C$4,1,0)</f>
        <v>0</v>
      </c>
      <c r="BF38" s="22">
        <f>IF('enter-data'!AR35='calc.nat.'!$C$4,1,0)</f>
        <v>0</v>
      </c>
      <c r="BG38" s="22">
        <f>IF('enter-data'!AS35='calc.nat.'!$C$4,1,0)</f>
        <v>0</v>
      </c>
      <c r="BH38" s="22">
        <f>IF('enter-data'!AT35='calc.nat.'!$C$4,1,0)</f>
        <v>0</v>
      </c>
      <c r="BI38" s="22">
        <f>IF('enter-data'!AU35='calc.nat.'!$C$4,1,0)</f>
        <v>0</v>
      </c>
      <c r="BJ38" s="22">
        <f>IF('enter-data'!AV35='calc.nat.'!$C$4,1,0)</f>
        <v>0</v>
      </c>
      <c r="BK38" s="22">
        <f>IF('enter-data'!AW35='calc.nat.'!$C$4,1,0)</f>
        <v>0</v>
      </c>
      <c r="BL38" s="22">
        <f>IF('enter-data'!AX35='calc.nat.'!$C$4,1,0)</f>
        <v>0</v>
      </c>
      <c r="BM38" s="22">
        <f>IF('enter-data'!AY35='calc.nat.'!$C$4,1,0)</f>
        <v>0</v>
      </c>
      <c r="BN38" s="22">
        <f>IF('enter-data'!AZ35='calc.nat.'!$C$4,1,0)</f>
        <v>0</v>
      </c>
      <c r="BO38" s="22">
        <f>IF('enter-data'!BA35='calc.nat.'!$C$4,1,0)</f>
        <v>0</v>
      </c>
      <c r="BP38" s="22">
        <f>IF('enter-data'!BB35='calc.nat.'!$C$4,1,0)</f>
        <v>0</v>
      </c>
      <c r="BQ38" s="22">
        <f>IF('enter-data'!BC35='calc.nat.'!$C$4,1,0)</f>
        <v>0</v>
      </c>
      <c r="BR38" s="22">
        <f>IF('enter-data'!BD35='calc.nat.'!$C$4,1,0)</f>
        <v>0</v>
      </c>
      <c r="BS38" s="22">
        <f>IF('enter-data'!BE35='calc.nat.'!$C$4,1,0)</f>
        <v>0</v>
      </c>
      <c r="BT38" s="22">
        <f>IF('enter-data'!BF35='calc.nat.'!$C$4,1,0)</f>
        <v>0</v>
      </c>
      <c r="BU38" s="22">
        <f>IF('enter-data'!BG35='calc.nat.'!$C$4,1,0)</f>
        <v>0</v>
      </c>
      <c r="BV38" s="22">
        <f>IF('enter-data'!BH35='calc.nat.'!$C$4,1,0)</f>
        <v>0</v>
      </c>
      <c r="BW38" s="22">
        <f>IF('enter-data'!BI35='calc.nat.'!$C$4,1,0)</f>
        <v>0</v>
      </c>
    </row>
    <row r="39" spans="1:86" ht="25.15" customHeight="1" x14ac:dyDescent="0.25">
      <c r="A39" s="219" t="str">
        <f t="shared" si="13"/>
        <v>1992.1</v>
      </c>
      <c r="B39" s="220">
        <f>COUNTIF($C$2:C39,C39)</f>
        <v>1</v>
      </c>
      <c r="C39" s="213">
        <f>'enter-data'!C36</f>
        <v>1992</v>
      </c>
      <c r="D39" s="208">
        <f t="shared" si="18"/>
        <v>0</v>
      </c>
      <c r="E39" s="257"/>
      <c r="F39" s="258" t="str">
        <f>IF(E39&gt;0,VLOOKUP($E39,Parameter!$F:$J,3,FALSE)," ")</f>
        <v xml:space="preserve"> </v>
      </c>
      <c r="G39" s="259" t="str">
        <f>IF(E39&gt;0,VLOOKUP($E39,Parameter!$F:$J,4,FALSE)," ")</f>
        <v xml:space="preserve"> </v>
      </c>
      <c r="H39" s="260">
        <f t="shared" si="22"/>
        <v>0</v>
      </c>
      <c r="I39" s="260">
        <f t="shared" si="23"/>
        <v>0</v>
      </c>
      <c r="J39" s="260">
        <f t="shared" si="24"/>
        <v>0</v>
      </c>
      <c r="K39" s="260">
        <f t="shared" si="25"/>
        <v>0</v>
      </c>
      <c r="L39" s="260">
        <f t="shared" si="26"/>
        <v>0</v>
      </c>
      <c r="M39" s="260">
        <f t="shared" si="27"/>
        <v>0</v>
      </c>
      <c r="N39" s="260">
        <f t="shared" si="28"/>
        <v>0</v>
      </c>
      <c r="O39" s="260">
        <f t="shared" si="29"/>
        <v>0</v>
      </c>
      <c r="P39" s="260">
        <f t="shared" si="30"/>
        <v>0</v>
      </c>
      <c r="Q39" s="260">
        <f t="shared" si="15"/>
        <v>0</v>
      </c>
      <c r="R39" s="260">
        <f t="shared" si="16"/>
        <v>0</v>
      </c>
      <c r="S39" s="260">
        <f t="shared" si="17"/>
        <v>0</v>
      </c>
      <c r="T39" s="214"/>
      <c r="U39" s="22">
        <f>IF('enter-data'!G36='calc.nat.'!$C$4,1,0)</f>
        <v>0</v>
      </c>
      <c r="V39" s="22">
        <f>IF('enter-data'!H36='calc.nat.'!$C$4,1,0)</f>
        <v>0</v>
      </c>
      <c r="W39" s="22">
        <f>IF('enter-data'!I36='calc.nat.'!$C$4,1,0)</f>
        <v>0</v>
      </c>
      <c r="X39" s="22">
        <f>IF('enter-data'!J36='calc.nat.'!$C$4,1,0)</f>
        <v>0</v>
      </c>
      <c r="Y39" s="22">
        <f>IF('enter-data'!K36='calc.nat.'!$C$4,1,0)</f>
        <v>0</v>
      </c>
      <c r="Z39" s="22">
        <f>IF('enter-data'!L36='calc.nat.'!$C$4,1,0)</f>
        <v>0</v>
      </c>
      <c r="AA39" s="22">
        <f>IF('enter-data'!M36='calc.nat.'!$C$4,1,0)</f>
        <v>0</v>
      </c>
      <c r="AB39" s="22">
        <f>IF('enter-data'!N36='calc.nat.'!$C$4,1,0)</f>
        <v>0</v>
      </c>
      <c r="AC39" s="22">
        <f>IF('enter-data'!O36='calc.nat.'!$C$4,1,0)</f>
        <v>0</v>
      </c>
      <c r="AD39" s="22">
        <f>IF('enter-data'!P36='calc.nat.'!$C$4,1,0)</f>
        <v>0</v>
      </c>
      <c r="AE39" s="22">
        <f>IF('enter-data'!Q36='calc.nat.'!$C$4,1,0)</f>
        <v>0</v>
      </c>
      <c r="AF39" s="22">
        <f>IF('enter-data'!R36='calc.nat.'!$C$4,1,0)</f>
        <v>0</v>
      </c>
      <c r="AG39" s="22">
        <f>IF('enter-data'!S36='calc.nat.'!$C$4,1,0)</f>
        <v>0</v>
      </c>
      <c r="AH39" s="22">
        <f>IF('enter-data'!T36='calc.nat.'!$C$4,1,0)</f>
        <v>0</v>
      </c>
      <c r="AI39" s="22">
        <f>IF('enter-data'!U36='calc.nat.'!$C$4,1,0)</f>
        <v>0</v>
      </c>
      <c r="AJ39" s="22">
        <f>IF('enter-data'!V36='calc.nat.'!$C$4,1,0)</f>
        <v>0</v>
      </c>
      <c r="AK39" s="22">
        <f>IF('enter-data'!W36='calc.nat.'!$C$4,1,0)</f>
        <v>0</v>
      </c>
      <c r="AL39" s="22">
        <f>IF('enter-data'!X36='calc.nat.'!$C$4,1,0)</f>
        <v>0</v>
      </c>
      <c r="AM39" s="22">
        <f>IF('enter-data'!Y36='calc.nat.'!$C$4,1,0)</f>
        <v>0</v>
      </c>
      <c r="AN39" s="22">
        <f>IF('enter-data'!Z36='calc.nat.'!$C$4,1,0)</f>
        <v>0</v>
      </c>
      <c r="AO39" s="22">
        <f>IF('enter-data'!AA36='calc.nat.'!$C$4,1,0)</f>
        <v>0</v>
      </c>
      <c r="AP39" s="22">
        <f>IF('enter-data'!AB36='calc.nat.'!$C$4,1,0)</f>
        <v>0</v>
      </c>
      <c r="AQ39" s="22">
        <f>IF('enter-data'!AC36='calc.nat.'!$C$4,1,0)</f>
        <v>0</v>
      </c>
      <c r="AR39" s="22">
        <f>IF('enter-data'!AD36='calc.nat.'!$C$4,1,0)</f>
        <v>0</v>
      </c>
      <c r="AS39" s="22">
        <f>IF('enter-data'!AE36='calc.nat.'!$C$4,1,0)</f>
        <v>0</v>
      </c>
      <c r="AT39" s="22">
        <f>IF('enter-data'!AF36='calc.nat.'!$C$4,1,0)</f>
        <v>0</v>
      </c>
      <c r="AU39" s="22">
        <f>IF('enter-data'!AG36='calc.nat.'!$C$4,1,0)</f>
        <v>0</v>
      </c>
      <c r="AW39" s="22">
        <f>IF('enter-data'!AI36='calc.nat.'!$C$4,1,0)</f>
        <v>0</v>
      </c>
      <c r="AX39" s="22">
        <f>IF('enter-data'!AJ36='calc.nat.'!$C$4,1,0)</f>
        <v>0</v>
      </c>
      <c r="AY39" s="22">
        <f>IF('enter-data'!AK36='calc.nat.'!$C$4,1,0)</f>
        <v>0</v>
      </c>
      <c r="AZ39" s="22">
        <f>IF('enter-data'!AL36='calc.nat.'!$C$4,1,0)</f>
        <v>0</v>
      </c>
      <c r="BA39" s="22">
        <f>IF('enter-data'!AM36='calc.nat.'!$C$4,1,0)</f>
        <v>0</v>
      </c>
      <c r="BB39" s="22">
        <f>IF('enter-data'!AN36='calc.nat.'!$C$4,1,0)</f>
        <v>0</v>
      </c>
      <c r="BC39" s="22">
        <f>IF('enter-data'!AO36='calc.nat.'!$C$4,1,0)</f>
        <v>0</v>
      </c>
      <c r="BD39" s="22">
        <f>IF('enter-data'!AP36='calc.nat.'!$C$4,1,0)</f>
        <v>0</v>
      </c>
      <c r="BE39" s="22">
        <f>IF('enter-data'!AQ36='calc.nat.'!$C$4,1,0)</f>
        <v>0</v>
      </c>
      <c r="BF39" s="22">
        <f>IF('enter-data'!AR36='calc.nat.'!$C$4,1,0)</f>
        <v>0</v>
      </c>
      <c r="BG39" s="22">
        <f>IF('enter-data'!AS36='calc.nat.'!$C$4,1,0)</f>
        <v>0</v>
      </c>
      <c r="BH39" s="22">
        <f>IF('enter-data'!AT36='calc.nat.'!$C$4,1,0)</f>
        <v>0</v>
      </c>
      <c r="BI39" s="22">
        <f>IF('enter-data'!AU36='calc.nat.'!$C$4,1,0)</f>
        <v>0</v>
      </c>
      <c r="BJ39" s="22">
        <f>IF('enter-data'!AV36='calc.nat.'!$C$4,1,0)</f>
        <v>0</v>
      </c>
      <c r="BK39" s="22">
        <f>IF('enter-data'!AW36='calc.nat.'!$C$4,1,0)</f>
        <v>0</v>
      </c>
      <c r="BL39" s="22">
        <f>IF('enter-data'!AX36='calc.nat.'!$C$4,1,0)</f>
        <v>0</v>
      </c>
      <c r="BM39" s="22">
        <f>IF('enter-data'!AY36='calc.nat.'!$C$4,1,0)</f>
        <v>0</v>
      </c>
      <c r="BN39" s="22">
        <f>IF('enter-data'!AZ36='calc.nat.'!$C$4,1,0)</f>
        <v>0</v>
      </c>
      <c r="BO39" s="22">
        <f>IF('enter-data'!BA36='calc.nat.'!$C$4,1,0)</f>
        <v>0</v>
      </c>
      <c r="BP39" s="22">
        <f>IF('enter-data'!BB36='calc.nat.'!$C$4,1,0)</f>
        <v>0</v>
      </c>
      <c r="BQ39" s="22">
        <f>IF('enter-data'!BC36='calc.nat.'!$C$4,1,0)</f>
        <v>0</v>
      </c>
      <c r="BR39" s="22">
        <f>IF('enter-data'!BD36='calc.nat.'!$C$4,1,0)</f>
        <v>0</v>
      </c>
      <c r="BS39" s="22">
        <f>IF('enter-data'!BE36='calc.nat.'!$C$4,1,0)</f>
        <v>0</v>
      </c>
      <c r="BT39" s="22">
        <f>IF('enter-data'!BF36='calc.nat.'!$C$4,1,0)</f>
        <v>0</v>
      </c>
      <c r="BU39" s="22">
        <f>IF('enter-data'!BG36='calc.nat.'!$C$4,1,0)</f>
        <v>0</v>
      </c>
      <c r="BV39" s="22">
        <f>IF('enter-data'!BH36='calc.nat.'!$C$4,1,0)</f>
        <v>0</v>
      </c>
      <c r="BW39" s="22">
        <f>IF('enter-data'!BI36='calc.nat.'!$C$4,1,0)</f>
        <v>0</v>
      </c>
    </row>
    <row r="40" spans="1:86" ht="25.15" customHeight="1" x14ac:dyDescent="0.25">
      <c r="A40" s="219" t="str">
        <f t="shared" si="13"/>
        <v>1992.2</v>
      </c>
      <c r="B40" s="220">
        <f>COUNTIF($C$2:C40,C40)</f>
        <v>2</v>
      </c>
      <c r="C40" s="213">
        <f>'enter-data'!C37</f>
        <v>1992</v>
      </c>
      <c r="D40" s="208">
        <f t="shared" si="18"/>
        <v>0</v>
      </c>
      <c r="E40" s="257"/>
      <c r="F40" s="258" t="str">
        <f>IF(E40&gt;0,VLOOKUP($E40,Parameter!$F:$J,3,FALSE)," ")</f>
        <v xml:space="preserve"> </v>
      </c>
      <c r="G40" s="259" t="str">
        <f>IF(E40&gt;0,VLOOKUP($E40,Parameter!$F:$J,4,FALSE)," ")</f>
        <v xml:space="preserve"> </v>
      </c>
      <c r="H40" s="260">
        <f t="shared" si="22"/>
        <v>0</v>
      </c>
      <c r="I40" s="260">
        <f t="shared" si="23"/>
        <v>0</v>
      </c>
      <c r="J40" s="260">
        <f t="shared" si="24"/>
        <v>0</v>
      </c>
      <c r="K40" s="260">
        <f t="shared" si="25"/>
        <v>0</v>
      </c>
      <c r="L40" s="260">
        <f t="shared" si="26"/>
        <v>0</v>
      </c>
      <c r="M40" s="260">
        <f t="shared" si="27"/>
        <v>0</v>
      </c>
      <c r="N40" s="260">
        <f t="shared" si="28"/>
        <v>0</v>
      </c>
      <c r="O40" s="260">
        <f t="shared" si="29"/>
        <v>0</v>
      </c>
      <c r="P40" s="260">
        <f t="shared" si="30"/>
        <v>0</v>
      </c>
      <c r="Q40" s="260">
        <f t="shared" si="15"/>
        <v>0</v>
      </c>
      <c r="R40" s="260">
        <f t="shared" si="16"/>
        <v>0</v>
      </c>
      <c r="S40" s="260">
        <f t="shared" si="17"/>
        <v>0</v>
      </c>
      <c r="T40" s="214"/>
      <c r="U40" s="22">
        <f>IF('enter-data'!G37='calc.nat.'!$C$4,1,0)</f>
        <v>0</v>
      </c>
      <c r="V40" s="22">
        <f>IF('enter-data'!H37='calc.nat.'!$C$4,1,0)</f>
        <v>0</v>
      </c>
      <c r="W40" s="22">
        <f>IF('enter-data'!I37='calc.nat.'!$C$4,1,0)</f>
        <v>0</v>
      </c>
      <c r="X40" s="22">
        <f>IF('enter-data'!J37='calc.nat.'!$C$4,1,0)</f>
        <v>0</v>
      </c>
      <c r="Y40" s="22">
        <f>IF('enter-data'!K37='calc.nat.'!$C$4,1,0)</f>
        <v>0</v>
      </c>
      <c r="Z40" s="22">
        <f>IF('enter-data'!L37='calc.nat.'!$C$4,1,0)</f>
        <v>0</v>
      </c>
      <c r="AA40" s="22">
        <f>IF('enter-data'!M37='calc.nat.'!$C$4,1,0)</f>
        <v>0</v>
      </c>
      <c r="AB40" s="22">
        <f>IF('enter-data'!N37='calc.nat.'!$C$4,1,0)</f>
        <v>0</v>
      </c>
      <c r="AC40" s="22">
        <f>IF('enter-data'!O37='calc.nat.'!$C$4,1,0)</f>
        <v>0</v>
      </c>
      <c r="AD40" s="22">
        <f>IF('enter-data'!P37='calc.nat.'!$C$4,1,0)</f>
        <v>0</v>
      </c>
      <c r="AE40" s="22">
        <f>IF('enter-data'!Q37='calc.nat.'!$C$4,1,0)</f>
        <v>0</v>
      </c>
      <c r="AF40" s="22">
        <f>IF('enter-data'!R37='calc.nat.'!$C$4,1,0)</f>
        <v>0</v>
      </c>
      <c r="AG40" s="22">
        <f>IF('enter-data'!S37='calc.nat.'!$C$4,1,0)</f>
        <v>0</v>
      </c>
      <c r="AH40" s="22">
        <f>IF('enter-data'!T37='calc.nat.'!$C$4,1,0)</f>
        <v>0</v>
      </c>
      <c r="AI40" s="22">
        <f>IF('enter-data'!U37='calc.nat.'!$C$4,1,0)</f>
        <v>0</v>
      </c>
      <c r="AJ40" s="22">
        <f>IF('enter-data'!V37='calc.nat.'!$C$4,1,0)</f>
        <v>0</v>
      </c>
      <c r="AK40" s="22">
        <f>IF('enter-data'!W37='calc.nat.'!$C$4,1,0)</f>
        <v>0</v>
      </c>
      <c r="AL40" s="22">
        <f>IF('enter-data'!X37='calc.nat.'!$C$4,1,0)</f>
        <v>0</v>
      </c>
      <c r="AM40" s="22">
        <f>IF('enter-data'!Y37='calc.nat.'!$C$4,1,0)</f>
        <v>0</v>
      </c>
      <c r="AN40" s="22">
        <f>IF('enter-data'!Z37='calc.nat.'!$C$4,1,0)</f>
        <v>0</v>
      </c>
      <c r="AO40" s="22">
        <f>IF('enter-data'!AA37='calc.nat.'!$C$4,1,0)</f>
        <v>0</v>
      </c>
      <c r="AP40" s="22">
        <f>IF('enter-data'!AB37='calc.nat.'!$C$4,1,0)</f>
        <v>0</v>
      </c>
      <c r="AQ40" s="22">
        <f>IF('enter-data'!AC37='calc.nat.'!$C$4,1,0)</f>
        <v>0</v>
      </c>
      <c r="AR40" s="22">
        <f>IF('enter-data'!AD37='calc.nat.'!$C$4,1,0)</f>
        <v>0</v>
      </c>
      <c r="AS40" s="22">
        <f>IF('enter-data'!AE37='calc.nat.'!$C$4,1,0)</f>
        <v>0</v>
      </c>
      <c r="AT40" s="22">
        <f>IF('enter-data'!AF37='calc.nat.'!$C$4,1,0)</f>
        <v>0</v>
      </c>
      <c r="AU40" s="22">
        <f>IF('enter-data'!AG37='calc.nat.'!$C$4,1,0)</f>
        <v>0</v>
      </c>
      <c r="AW40" s="22">
        <f>IF('enter-data'!AI37='calc.nat.'!$C$4,1,0)</f>
        <v>0</v>
      </c>
      <c r="AX40" s="22">
        <f>IF('enter-data'!AJ37='calc.nat.'!$C$4,1,0)</f>
        <v>0</v>
      </c>
      <c r="AY40" s="22">
        <f>IF('enter-data'!AK37='calc.nat.'!$C$4,1,0)</f>
        <v>0</v>
      </c>
      <c r="AZ40" s="22">
        <f>IF('enter-data'!AL37='calc.nat.'!$C$4,1,0)</f>
        <v>0</v>
      </c>
      <c r="BA40" s="22">
        <f>IF('enter-data'!AM37='calc.nat.'!$C$4,1,0)</f>
        <v>0</v>
      </c>
      <c r="BB40" s="22">
        <f>IF('enter-data'!AN37='calc.nat.'!$C$4,1,0)</f>
        <v>0</v>
      </c>
      <c r="BC40" s="22">
        <f>IF('enter-data'!AO37='calc.nat.'!$C$4,1,0)</f>
        <v>0</v>
      </c>
      <c r="BD40" s="22">
        <f>IF('enter-data'!AP37='calc.nat.'!$C$4,1,0)</f>
        <v>0</v>
      </c>
      <c r="BE40" s="22">
        <f>IF('enter-data'!AQ37='calc.nat.'!$C$4,1,0)</f>
        <v>0</v>
      </c>
      <c r="BF40" s="22">
        <f>IF('enter-data'!AR37='calc.nat.'!$C$4,1,0)</f>
        <v>0</v>
      </c>
      <c r="BG40" s="22">
        <f>IF('enter-data'!AS37='calc.nat.'!$C$4,1,0)</f>
        <v>0</v>
      </c>
      <c r="BH40" s="22">
        <f>IF('enter-data'!AT37='calc.nat.'!$C$4,1,0)</f>
        <v>0</v>
      </c>
      <c r="BI40" s="22">
        <f>IF('enter-data'!AU37='calc.nat.'!$C$4,1,0)</f>
        <v>0</v>
      </c>
      <c r="BJ40" s="22">
        <f>IF('enter-data'!AV37='calc.nat.'!$C$4,1,0)</f>
        <v>0</v>
      </c>
      <c r="BK40" s="22">
        <f>IF('enter-data'!AW37='calc.nat.'!$C$4,1,0)</f>
        <v>0</v>
      </c>
      <c r="BL40" s="22">
        <f>IF('enter-data'!AX37='calc.nat.'!$C$4,1,0)</f>
        <v>0</v>
      </c>
      <c r="BM40" s="22">
        <f>IF('enter-data'!AY37='calc.nat.'!$C$4,1,0)</f>
        <v>0</v>
      </c>
      <c r="BN40" s="22">
        <f>IF('enter-data'!AZ37='calc.nat.'!$C$4,1,0)</f>
        <v>0</v>
      </c>
      <c r="BO40" s="22">
        <f>IF('enter-data'!BA37='calc.nat.'!$C$4,1,0)</f>
        <v>0</v>
      </c>
      <c r="BP40" s="22">
        <f>IF('enter-data'!BB37='calc.nat.'!$C$4,1,0)</f>
        <v>0</v>
      </c>
      <c r="BQ40" s="22">
        <f>IF('enter-data'!BC37='calc.nat.'!$C$4,1,0)</f>
        <v>0</v>
      </c>
      <c r="BR40" s="22">
        <f>IF('enter-data'!BD37='calc.nat.'!$C$4,1,0)</f>
        <v>0</v>
      </c>
      <c r="BS40" s="22">
        <f>IF('enter-data'!BE37='calc.nat.'!$C$4,1,0)</f>
        <v>0</v>
      </c>
      <c r="BT40" s="22">
        <f>IF('enter-data'!BF37='calc.nat.'!$C$4,1,0)</f>
        <v>0</v>
      </c>
      <c r="BU40" s="22">
        <f>IF('enter-data'!BG37='calc.nat.'!$C$4,1,0)</f>
        <v>0</v>
      </c>
      <c r="BV40" s="22">
        <f>IF('enter-data'!BH37='calc.nat.'!$C$4,1,0)</f>
        <v>0</v>
      </c>
      <c r="BW40" s="22">
        <f>IF('enter-data'!BI37='calc.nat.'!$C$4,1,0)</f>
        <v>0</v>
      </c>
    </row>
    <row r="41" spans="1:86" ht="25.15" customHeight="1" x14ac:dyDescent="0.25">
      <c r="A41" s="219" t="str">
        <f t="shared" si="13"/>
        <v>1992.3</v>
      </c>
      <c r="B41" s="220">
        <f>COUNTIF($C$2:C41,C41)</f>
        <v>3</v>
      </c>
      <c r="C41" s="213">
        <f>'enter-data'!C38</f>
        <v>1992</v>
      </c>
      <c r="D41" s="208">
        <f t="shared" si="18"/>
        <v>0</v>
      </c>
      <c r="E41" s="257"/>
      <c r="F41" s="258" t="str">
        <f>IF(E41&gt;0,VLOOKUP($E41,Parameter!$F:$J,3,FALSE)," ")</f>
        <v xml:space="preserve"> </v>
      </c>
      <c r="G41" s="259" t="str">
        <f>IF(E41&gt;0,VLOOKUP($E41,Parameter!$F:$J,4,FALSE)," ")</f>
        <v xml:space="preserve"> </v>
      </c>
      <c r="H41" s="260">
        <f t="shared" si="22"/>
        <v>0</v>
      </c>
      <c r="I41" s="260">
        <f t="shared" si="23"/>
        <v>0</v>
      </c>
      <c r="J41" s="260">
        <f t="shared" si="24"/>
        <v>0</v>
      </c>
      <c r="K41" s="260">
        <f t="shared" si="25"/>
        <v>0</v>
      </c>
      <c r="L41" s="260">
        <f t="shared" si="26"/>
        <v>0</v>
      </c>
      <c r="M41" s="260">
        <f t="shared" si="27"/>
        <v>0</v>
      </c>
      <c r="N41" s="260">
        <f t="shared" si="28"/>
        <v>0</v>
      </c>
      <c r="O41" s="260">
        <f t="shared" si="29"/>
        <v>0</v>
      </c>
      <c r="P41" s="260">
        <f t="shared" si="30"/>
        <v>0</v>
      </c>
      <c r="Q41" s="260">
        <f t="shared" si="15"/>
        <v>0</v>
      </c>
      <c r="R41" s="260">
        <f t="shared" si="16"/>
        <v>0</v>
      </c>
      <c r="S41" s="260">
        <f t="shared" si="17"/>
        <v>0</v>
      </c>
      <c r="T41" s="214"/>
      <c r="U41" s="22">
        <f>IF('enter-data'!G38='calc.nat.'!$C$4,1,0)</f>
        <v>0</v>
      </c>
      <c r="V41" s="22">
        <f>IF('enter-data'!H38='calc.nat.'!$C$4,1,0)</f>
        <v>0</v>
      </c>
      <c r="W41" s="22">
        <f>IF('enter-data'!I38='calc.nat.'!$C$4,1,0)</f>
        <v>0</v>
      </c>
      <c r="X41" s="22">
        <f>IF('enter-data'!J38='calc.nat.'!$C$4,1,0)</f>
        <v>0</v>
      </c>
      <c r="Y41" s="22">
        <f>IF('enter-data'!K38='calc.nat.'!$C$4,1,0)</f>
        <v>0</v>
      </c>
      <c r="Z41" s="22">
        <f>IF('enter-data'!L38='calc.nat.'!$C$4,1,0)</f>
        <v>0</v>
      </c>
      <c r="AA41" s="22">
        <f>IF('enter-data'!M38='calc.nat.'!$C$4,1,0)</f>
        <v>0</v>
      </c>
      <c r="AB41" s="22">
        <f>IF('enter-data'!N38='calc.nat.'!$C$4,1,0)</f>
        <v>0</v>
      </c>
      <c r="AC41" s="22">
        <f>IF('enter-data'!O38='calc.nat.'!$C$4,1,0)</f>
        <v>0</v>
      </c>
      <c r="AD41" s="22">
        <f>IF('enter-data'!P38='calc.nat.'!$C$4,1,0)</f>
        <v>0</v>
      </c>
      <c r="AE41" s="22">
        <f>IF('enter-data'!Q38='calc.nat.'!$C$4,1,0)</f>
        <v>0</v>
      </c>
      <c r="AF41" s="22">
        <f>IF('enter-data'!R38='calc.nat.'!$C$4,1,0)</f>
        <v>0</v>
      </c>
      <c r="AG41" s="22">
        <f>IF('enter-data'!S38='calc.nat.'!$C$4,1,0)</f>
        <v>0</v>
      </c>
      <c r="AH41" s="22">
        <f>IF('enter-data'!T38='calc.nat.'!$C$4,1,0)</f>
        <v>0</v>
      </c>
      <c r="AI41" s="22">
        <f>IF('enter-data'!U38='calc.nat.'!$C$4,1,0)</f>
        <v>0</v>
      </c>
      <c r="AJ41" s="22">
        <f>IF('enter-data'!V38='calc.nat.'!$C$4,1,0)</f>
        <v>0</v>
      </c>
      <c r="AK41" s="22">
        <f>IF('enter-data'!W38='calc.nat.'!$C$4,1,0)</f>
        <v>0</v>
      </c>
      <c r="AL41" s="22">
        <f>IF('enter-data'!X38='calc.nat.'!$C$4,1,0)</f>
        <v>0</v>
      </c>
      <c r="AM41" s="22">
        <f>IF('enter-data'!Y38='calc.nat.'!$C$4,1,0)</f>
        <v>0</v>
      </c>
      <c r="AN41" s="22">
        <f>IF('enter-data'!Z38='calc.nat.'!$C$4,1,0)</f>
        <v>0</v>
      </c>
      <c r="AO41" s="22">
        <f>IF('enter-data'!AA38='calc.nat.'!$C$4,1,0)</f>
        <v>0</v>
      </c>
      <c r="AP41" s="22">
        <f>IF('enter-data'!AB38='calc.nat.'!$C$4,1,0)</f>
        <v>0</v>
      </c>
      <c r="AQ41" s="22">
        <f>IF('enter-data'!AC38='calc.nat.'!$C$4,1,0)</f>
        <v>0</v>
      </c>
      <c r="AR41" s="22">
        <f>IF('enter-data'!AD38='calc.nat.'!$C$4,1,0)</f>
        <v>0</v>
      </c>
      <c r="AS41" s="22">
        <f>IF('enter-data'!AE38='calc.nat.'!$C$4,1,0)</f>
        <v>0</v>
      </c>
      <c r="AT41" s="22">
        <f>IF('enter-data'!AF38='calc.nat.'!$C$4,1,0)</f>
        <v>0</v>
      </c>
      <c r="AU41" s="22">
        <f>IF('enter-data'!AG38='calc.nat.'!$C$4,1,0)</f>
        <v>0</v>
      </c>
      <c r="AW41" s="22">
        <f>IF('enter-data'!AI38='calc.nat.'!$C$4,1,0)</f>
        <v>0</v>
      </c>
      <c r="AX41" s="22">
        <f>IF('enter-data'!AJ38='calc.nat.'!$C$4,1,0)</f>
        <v>0</v>
      </c>
      <c r="AY41" s="22">
        <f>IF('enter-data'!AK38='calc.nat.'!$C$4,1,0)</f>
        <v>0</v>
      </c>
      <c r="AZ41" s="22">
        <f>IF('enter-data'!AL38='calc.nat.'!$C$4,1,0)</f>
        <v>0</v>
      </c>
      <c r="BA41" s="22">
        <f>IF('enter-data'!AM38='calc.nat.'!$C$4,1,0)</f>
        <v>0</v>
      </c>
      <c r="BB41" s="22">
        <f>IF('enter-data'!AN38='calc.nat.'!$C$4,1,0)</f>
        <v>0</v>
      </c>
      <c r="BC41" s="22">
        <f>IF('enter-data'!AO38='calc.nat.'!$C$4,1,0)</f>
        <v>0</v>
      </c>
      <c r="BD41" s="22">
        <f>IF('enter-data'!AP38='calc.nat.'!$C$4,1,0)</f>
        <v>0</v>
      </c>
      <c r="BE41" s="22">
        <f>IF('enter-data'!AQ38='calc.nat.'!$C$4,1,0)</f>
        <v>0</v>
      </c>
      <c r="BF41" s="22">
        <f>IF('enter-data'!AR38='calc.nat.'!$C$4,1,0)</f>
        <v>0</v>
      </c>
      <c r="BG41" s="22">
        <f>IF('enter-data'!AS38='calc.nat.'!$C$4,1,0)</f>
        <v>0</v>
      </c>
      <c r="BH41" s="22">
        <f>IF('enter-data'!AT38='calc.nat.'!$C$4,1,0)</f>
        <v>0</v>
      </c>
      <c r="BI41" s="22">
        <f>IF('enter-data'!AU38='calc.nat.'!$C$4,1,0)</f>
        <v>0</v>
      </c>
      <c r="BJ41" s="22">
        <f>IF('enter-data'!AV38='calc.nat.'!$C$4,1,0)</f>
        <v>0</v>
      </c>
      <c r="BK41" s="22">
        <f>IF('enter-data'!AW38='calc.nat.'!$C$4,1,0)</f>
        <v>0</v>
      </c>
      <c r="BL41" s="22">
        <f>IF('enter-data'!AX38='calc.nat.'!$C$4,1,0)</f>
        <v>0</v>
      </c>
      <c r="BM41" s="22">
        <f>IF('enter-data'!AY38='calc.nat.'!$C$4,1,0)</f>
        <v>0</v>
      </c>
      <c r="BN41" s="22">
        <f>IF('enter-data'!AZ38='calc.nat.'!$C$4,1,0)</f>
        <v>0</v>
      </c>
      <c r="BO41" s="22">
        <f>IF('enter-data'!BA38='calc.nat.'!$C$4,1,0)</f>
        <v>0</v>
      </c>
      <c r="BP41" s="22">
        <f>IF('enter-data'!BB38='calc.nat.'!$C$4,1,0)</f>
        <v>0</v>
      </c>
      <c r="BQ41" s="22">
        <f>IF('enter-data'!BC38='calc.nat.'!$C$4,1,0)</f>
        <v>0</v>
      </c>
      <c r="BR41" s="22">
        <f>IF('enter-data'!BD38='calc.nat.'!$C$4,1,0)</f>
        <v>0</v>
      </c>
      <c r="BS41" s="22">
        <f>IF('enter-data'!BE38='calc.nat.'!$C$4,1,0)</f>
        <v>0</v>
      </c>
      <c r="BT41" s="22">
        <f>IF('enter-data'!BF38='calc.nat.'!$C$4,1,0)</f>
        <v>0</v>
      </c>
      <c r="BU41" s="22">
        <f>IF('enter-data'!BG38='calc.nat.'!$C$4,1,0)</f>
        <v>0</v>
      </c>
      <c r="BV41" s="22">
        <f>IF('enter-data'!BH38='calc.nat.'!$C$4,1,0)</f>
        <v>0</v>
      </c>
      <c r="BW41" s="22">
        <f>IF('enter-data'!BI38='calc.nat.'!$C$4,1,0)</f>
        <v>0</v>
      </c>
    </row>
    <row r="42" spans="1:86" ht="25.15" customHeight="1" x14ac:dyDescent="0.25">
      <c r="A42" s="219"/>
      <c r="B42" s="220"/>
      <c r="C42" s="213"/>
      <c r="D42" s="208">
        <f t="shared" si="18"/>
        <v>0</v>
      </c>
      <c r="E42" s="257">
        <v>1992</v>
      </c>
      <c r="F42" s="258" t="str">
        <f>IF(E42&gt;0,VLOOKUP($E42,Parameter!$F:$J,3,FALSE)," ")</f>
        <v>ESP</v>
      </c>
      <c r="G42" s="259" t="str">
        <f>IF(E42&gt;0,VLOOKUP($E42,Parameter!$F:$J,4,FALSE)," ")</f>
        <v>Spain</v>
      </c>
      <c r="H42" s="260">
        <f>SUM(H39:H41)</f>
        <v>0</v>
      </c>
      <c r="I42" s="260">
        <f t="shared" ref="I42:S42" si="31">SUM(I39:I41)</f>
        <v>0</v>
      </c>
      <c r="J42" s="260">
        <f t="shared" si="31"/>
        <v>0</v>
      </c>
      <c r="K42" s="260">
        <f t="shared" si="31"/>
        <v>0</v>
      </c>
      <c r="L42" s="260">
        <f t="shared" si="31"/>
        <v>0</v>
      </c>
      <c r="M42" s="260">
        <f t="shared" si="31"/>
        <v>0</v>
      </c>
      <c r="N42" s="260">
        <f t="shared" si="31"/>
        <v>0</v>
      </c>
      <c r="O42" s="260">
        <f t="shared" si="31"/>
        <v>0</v>
      </c>
      <c r="P42" s="260">
        <f t="shared" si="31"/>
        <v>0</v>
      </c>
      <c r="Q42" s="260">
        <f t="shared" si="31"/>
        <v>0</v>
      </c>
      <c r="R42" s="260">
        <f t="shared" si="31"/>
        <v>0</v>
      </c>
      <c r="S42" s="260">
        <f t="shared" si="31"/>
        <v>0</v>
      </c>
      <c r="T42" s="214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</row>
    <row r="43" spans="1:86" ht="25.15" customHeight="1" x14ac:dyDescent="0.25">
      <c r="A43" s="219" t="str">
        <f t="shared" si="13"/>
        <v>1993.1</v>
      </c>
      <c r="B43" s="220">
        <f>COUNTIF($C$2:C43,C43)</f>
        <v>1</v>
      </c>
      <c r="C43" s="213">
        <f>'enter-data'!C39</f>
        <v>1993</v>
      </c>
      <c r="D43" s="208">
        <f t="shared" si="18"/>
        <v>0</v>
      </c>
      <c r="E43" s="257"/>
      <c r="F43" s="258" t="str">
        <f>IF(E43&gt;0,VLOOKUP($E43,Parameter!$F:$J,3,FALSE)," ")</f>
        <v xml:space="preserve"> </v>
      </c>
      <c r="G43" s="259" t="str">
        <f>IF(E43&gt;0,VLOOKUP($E43,Parameter!$F:$J,4,FALSE)," ")</f>
        <v xml:space="preserve"> </v>
      </c>
      <c r="H43" s="260">
        <f>I43+J43</f>
        <v>0</v>
      </c>
      <c r="I43" s="260">
        <f>U43+X43+AA43+AD43+AG43+AJ43+AM43+AP43+AS43</f>
        <v>0</v>
      </c>
      <c r="J43" s="260">
        <f>AW43+AZ43+BC43+BF43+BI43+BL43+BO43+BR43+BU43</f>
        <v>0</v>
      </c>
      <c r="K43" s="260">
        <f>L43+M43</f>
        <v>0</v>
      </c>
      <c r="L43" s="260">
        <f>V43+Y43+AB43+AE43+AH43+AK43+AN43+AQ43+AT43</f>
        <v>0</v>
      </c>
      <c r="M43" s="260">
        <f>AX43+BA43+BD43+BG43+BJ43+BM43+BP43+BS43+BV43</f>
        <v>0</v>
      </c>
      <c r="N43" s="260">
        <f>O43+P43</f>
        <v>0</v>
      </c>
      <c r="O43" s="260">
        <f>W43+Z43+AC43+AF43+AI43+AL43+AO43+AR43+AU43</f>
        <v>0</v>
      </c>
      <c r="P43" s="260">
        <f>AY43+BB43+BE43+BH43+BK43+BN43+BQ43+BT43+BW43</f>
        <v>0</v>
      </c>
      <c r="Q43" s="260">
        <f t="shared" si="15"/>
        <v>0</v>
      </c>
      <c r="R43" s="260">
        <f t="shared" si="16"/>
        <v>0</v>
      </c>
      <c r="S43" s="260">
        <f t="shared" si="17"/>
        <v>0</v>
      </c>
      <c r="T43" s="214"/>
      <c r="U43" s="22">
        <f>IF('enter-data'!G39='calc.nat.'!$C$4,1,0)</f>
        <v>0</v>
      </c>
      <c r="V43" s="22">
        <f>IF('enter-data'!H39='calc.nat.'!$C$4,1,0)</f>
        <v>0</v>
      </c>
      <c r="W43" s="22">
        <f>IF('enter-data'!I39='calc.nat.'!$C$4,1,0)</f>
        <v>0</v>
      </c>
      <c r="X43" s="22">
        <f>IF('enter-data'!J39='calc.nat.'!$C$4,1,0)</f>
        <v>0</v>
      </c>
      <c r="Y43" s="22">
        <f>IF('enter-data'!K39='calc.nat.'!$C$4,1,0)</f>
        <v>0</v>
      </c>
      <c r="Z43" s="22">
        <f>IF('enter-data'!L39='calc.nat.'!$C$4,1,0)</f>
        <v>0</v>
      </c>
      <c r="AA43" s="22">
        <f>IF('enter-data'!M39='calc.nat.'!$C$4,1,0)</f>
        <v>0</v>
      </c>
      <c r="AB43" s="22">
        <f>IF('enter-data'!N39='calc.nat.'!$C$4,1,0)</f>
        <v>0</v>
      </c>
      <c r="AC43" s="22">
        <f>IF('enter-data'!O39='calc.nat.'!$C$4,1,0)</f>
        <v>0</v>
      </c>
      <c r="AD43" s="22">
        <f>IF('enter-data'!P39='calc.nat.'!$C$4,1,0)</f>
        <v>0</v>
      </c>
      <c r="AE43" s="22">
        <f>IF('enter-data'!Q39='calc.nat.'!$C$4,1,0)</f>
        <v>0</v>
      </c>
      <c r="AF43" s="22">
        <f>IF('enter-data'!R39='calc.nat.'!$C$4,1,0)</f>
        <v>0</v>
      </c>
      <c r="AG43" s="22">
        <f>IF('enter-data'!S39='calc.nat.'!$C$4,1,0)</f>
        <v>0</v>
      </c>
      <c r="AH43" s="22">
        <f>IF('enter-data'!T39='calc.nat.'!$C$4,1,0)</f>
        <v>0</v>
      </c>
      <c r="AI43" s="22">
        <f>IF('enter-data'!U39='calc.nat.'!$C$4,1,0)</f>
        <v>0</v>
      </c>
      <c r="AJ43" s="22">
        <f>IF('enter-data'!V39='calc.nat.'!$C$4,1,0)</f>
        <v>0</v>
      </c>
      <c r="AK43" s="22">
        <f>IF('enter-data'!W39='calc.nat.'!$C$4,1,0)</f>
        <v>0</v>
      </c>
      <c r="AL43" s="22">
        <f>IF('enter-data'!X39='calc.nat.'!$C$4,1,0)</f>
        <v>0</v>
      </c>
      <c r="AM43" s="22">
        <f>IF('enter-data'!Y39='calc.nat.'!$C$4,1,0)</f>
        <v>0</v>
      </c>
      <c r="AN43" s="22">
        <f>IF('enter-data'!Z39='calc.nat.'!$C$4,1,0)</f>
        <v>0</v>
      </c>
      <c r="AO43" s="22">
        <f>IF('enter-data'!AA39='calc.nat.'!$C$4,1,0)</f>
        <v>0</v>
      </c>
      <c r="AP43" s="22">
        <f>IF('enter-data'!AB39='calc.nat.'!$C$4,1,0)</f>
        <v>0</v>
      </c>
      <c r="AQ43" s="22">
        <f>IF('enter-data'!AC39='calc.nat.'!$C$4,1,0)</f>
        <v>0</v>
      </c>
      <c r="AR43" s="22">
        <f>IF('enter-data'!AD39='calc.nat.'!$C$4,1,0)</f>
        <v>0</v>
      </c>
      <c r="AS43" s="22">
        <f>IF('enter-data'!AE39='calc.nat.'!$C$4,1,0)</f>
        <v>0</v>
      </c>
      <c r="AT43" s="22">
        <f>IF('enter-data'!AF39='calc.nat.'!$C$4,1,0)</f>
        <v>0</v>
      </c>
      <c r="AU43" s="22">
        <f>IF('enter-data'!AG39='calc.nat.'!$C$4,1,0)</f>
        <v>0</v>
      </c>
      <c r="AW43" s="22">
        <f>IF('enter-data'!AI39='calc.nat.'!$C$4,1,0)</f>
        <v>0</v>
      </c>
      <c r="AX43" s="22">
        <f>IF('enter-data'!AJ39='calc.nat.'!$C$4,1,0)</f>
        <v>0</v>
      </c>
      <c r="AY43" s="22">
        <f>IF('enter-data'!AK39='calc.nat.'!$C$4,1,0)</f>
        <v>0</v>
      </c>
      <c r="AZ43" s="22">
        <f>IF('enter-data'!AL39='calc.nat.'!$C$4,1,0)</f>
        <v>0</v>
      </c>
      <c r="BA43" s="22">
        <f>IF('enter-data'!AM39='calc.nat.'!$C$4,1,0)</f>
        <v>0</v>
      </c>
      <c r="BB43" s="22">
        <f>IF('enter-data'!AN39='calc.nat.'!$C$4,1,0)</f>
        <v>0</v>
      </c>
      <c r="BC43" s="22">
        <f>IF('enter-data'!AO39='calc.nat.'!$C$4,1,0)</f>
        <v>0</v>
      </c>
      <c r="BD43" s="22">
        <f>IF('enter-data'!AP39='calc.nat.'!$C$4,1,0)</f>
        <v>0</v>
      </c>
      <c r="BE43" s="22">
        <f>IF('enter-data'!AQ39='calc.nat.'!$C$4,1,0)</f>
        <v>0</v>
      </c>
      <c r="BF43" s="22">
        <f>IF('enter-data'!AR39='calc.nat.'!$C$4,1,0)</f>
        <v>0</v>
      </c>
      <c r="BG43" s="22">
        <f>IF('enter-data'!AS39='calc.nat.'!$C$4,1,0)</f>
        <v>0</v>
      </c>
      <c r="BH43" s="22">
        <f>IF('enter-data'!AT39='calc.nat.'!$C$4,1,0)</f>
        <v>0</v>
      </c>
      <c r="BI43" s="22">
        <f>IF('enter-data'!AU39='calc.nat.'!$C$4,1,0)</f>
        <v>0</v>
      </c>
      <c r="BJ43" s="22">
        <f>IF('enter-data'!AV39='calc.nat.'!$C$4,1,0)</f>
        <v>0</v>
      </c>
      <c r="BK43" s="22">
        <f>IF('enter-data'!AW39='calc.nat.'!$C$4,1,0)</f>
        <v>0</v>
      </c>
      <c r="BL43" s="22">
        <f>IF('enter-data'!AX39='calc.nat.'!$C$4,1,0)</f>
        <v>0</v>
      </c>
      <c r="BM43" s="22">
        <f>IF('enter-data'!AY39='calc.nat.'!$C$4,1,0)</f>
        <v>0</v>
      </c>
      <c r="BN43" s="22">
        <f>IF('enter-data'!AZ39='calc.nat.'!$C$4,1,0)</f>
        <v>0</v>
      </c>
      <c r="BO43" s="22">
        <f>IF('enter-data'!BA39='calc.nat.'!$C$4,1,0)</f>
        <v>0</v>
      </c>
      <c r="BP43" s="22">
        <f>IF('enter-data'!BB39='calc.nat.'!$C$4,1,0)</f>
        <v>0</v>
      </c>
      <c r="BQ43" s="22">
        <f>IF('enter-data'!BC39='calc.nat.'!$C$4,1,0)</f>
        <v>0</v>
      </c>
      <c r="BR43" s="22">
        <f>IF('enter-data'!BD39='calc.nat.'!$C$4,1,0)</f>
        <v>0</v>
      </c>
      <c r="BS43" s="22">
        <f>IF('enter-data'!BE39='calc.nat.'!$C$4,1,0)</f>
        <v>0</v>
      </c>
      <c r="BT43" s="22">
        <f>IF('enter-data'!BF39='calc.nat.'!$C$4,1,0)</f>
        <v>0</v>
      </c>
      <c r="BU43" s="22">
        <f>IF('enter-data'!BG39='calc.nat.'!$C$4,1,0)</f>
        <v>0</v>
      </c>
      <c r="BV43" s="22">
        <f>IF('enter-data'!BH39='calc.nat.'!$C$4,1,0)</f>
        <v>0</v>
      </c>
      <c r="BW43" s="22">
        <f>IF('enter-data'!BI39='calc.nat.'!$C$4,1,0)</f>
        <v>0</v>
      </c>
    </row>
    <row r="44" spans="1:86" ht="25.15" customHeight="1" x14ac:dyDescent="0.25">
      <c r="A44" s="219" t="str">
        <f t="shared" si="13"/>
        <v>1993.2</v>
      </c>
      <c r="B44" s="220">
        <f>COUNTIF($C$2:C44,C44)</f>
        <v>2</v>
      </c>
      <c r="C44" s="213">
        <f>'enter-data'!C40</f>
        <v>1993</v>
      </c>
      <c r="D44" s="208">
        <f t="shared" si="18"/>
        <v>0</v>
      </c>
      <c r="E44" s="257"/>
      <c r="F44" s="258" t="str">
        <f>IF(E44&gt;0,VLOOKUP($E44,Parameter!$F:$J,3,FALSE)," ")</f>
        <v xml:space="preserve"> </v>
      </c>
      <c r="G44" s="259" t="str">
        <f>IF(E44&gt;0,VLOOKUP($E44,Parameter!$F:$J,4,FALSE)," ")</f>
        <v xml:space="preserve"> </v>
      </c>
      <c r="H44" s="260">
        <f>I44+J44</f>
        <v>0</v>
      </c>
      <c r="I44" s="260">
        <f>U44+X44+AA44+AD44+AG44+AJ44+AM44+AP44+AS44</f>
        <v>0</v>
      </c>
      <c r="J44" s="260">
        <f>AW44+AZ44+BC44+BF44+BI44+BL44+BO44+BR44+BU44</f>
        <v>0</v>
      </c>
      <c r="K44" s="260">
        <f>L44+M44</f>
        <v>0</v>
      </c>
      <c r="L44" s="260">
        <f>V44+Y44+AB44+AE44+AH44+AK44+AN44+AQ44+AT44</f>
        <v>0</v>
      </c>
      <c r="M44" s="260">
        <f>AX44+BA44+BD44+BG44+BJ44+BM44+BP44+BS44+BV44</f>
        <v>0</v>
      </c>
      <c r="N44" s="260">
        <f>O44+P44</f>
        <v>0</v>
      </c>
      <c r="O44" s="260">
        <f>W44+Z44+AC44+AF44+AI44+AL44+AO44+AR44+AU44</f>
        <v>0</v>
      </c>
      <c r="P44" s="260">
        <f>AY44+BB44+BE44+BH44+BK44+BN44+BQ44+BT44+BW44</f>
        <v>0</v>
      </c>
      <c r="Q44" s="260">
        <f t="shared" si="15"/>
        <v>0</v>
      </c>
      <c r="R44" s="260">
        <f t="shared" si="16"/>
        <v>0</v>
      </c>
      <c r="S44" s="260">
        <f t="shared" si="17"/>
        <v>0</v>
      </c>
      <c r="T44" s="214"/>
      <c r="U44" s="22">
        <f>IF('enter-data'!G40='calc.nat.'!$C$4,1,0)</f>
        <v>0</v>
      </c>
      <c r="V44" s="22">
        <f>IF('enter-data'!H40='calc.nat.'!$C$4,1,0)</f>
        <v>0</v>
      </c>
      <c r="W44" s="22">
        <f>IF('enter-data'!I40='calc.nat.'!$C$4,1,0)</f>
        <v>0</v>
      </c>
      <c r="X44" s="22">
        <f>IF('enter-data'!J40='calc.nat.'!$C$4,1,0)</f>
        <v>0</v>
      </c>
      <c r="Y44" s="22">
        <f>IF('enter-data'!K40='calc.nat.'!$C$4,1,0)</f>
        <v>0</v>
      </c>
      <c r="Z44" s="22">
        <f>IF('enter-data'!L40='calc.nat.'!$C$4,1,0)</f>
        <v>0</v>
      </c>
      <c r="AA44" s="22">
        <f>IF('enter-data'!M40='calc.nat.'!$C$4,1,0)</f>
        <v>0</v>
      </c>
      <c r="AB44" s="22">
        <f>IF('enter-data'!N40='calc.nat.'!$C$4,1,0)</f>
        <v>0</v>
      </c>
      <c r="AC44" s="22">
        <f>IF('enter-data'!O40='calc.nat.'!$C$4,1,0)</f>
        <v>0</v>
      </c>
      <c r="AD44" s="22">
        <f>IF('enter-data'!P40='calc.nat.'!$C$4,1,0)</f>
        <v>0</v>
      </c>
      <c r="AE44" s="22">
        <f>IF('enter-data'!Q40='calc.nat.'!$C$4,1,0)</f>
        <v>0</v>
      </c>
      <c r="AF44" s="22">
        <f>IF('enter-data'!R40='calc.nat.'!$C$4,1,0)</f>
        <v>0</v>
      </c>
      <c r="AG44" s="22">
        <f>IF('enter-data'!S40='calc.nat.'!$C$4,1,0)</f>
        <v>0</v>
      </c>
      <c r="AH44" s="22">
        <f>IF('enter-data'!T40='calc.nat.'!$C$4,1,0)</f>
        <v>0</v>
      </c>
      <c r="AI44" s="22">
        <f>IF('enter-data'!U40='calc.nat.'!$C$4,1,0)</f>
        <v>0</v>
      </c>
      <c r="AJ44" s="22">
        <f>IF('enter-data'!V40='calc.nat.'!$C$4,1,0)</f>
        <v>0</v>
      </c>
      <c r="AK44" s="22">
        <f>IF('enter-data'!W40='calc.nat.'!$C$4,1,0)</f>
        <v>0</v>
      </c>
      <c r="AL44" s="22">
        <f>IF('enter-data'!X40='calc.nat.'!$C$4,1,0)</f>
        <v>0</v>
      </c>
      <c r="AM44" s="22">
        <f>IF('enter-data'!Y40='calc.nat.'!$C$4,1,0)</f>
        <v>0</v>
      </c>
      <c r="AN44" s="22">
        <f>IF('enter-data'!Z40='calc.nat.'!$C$4,1,0)</f>
        <v>0</v>
      </c>
      <c r="AO44" s="22">
        <f>IF('enter-data'!AA40='calc.nat.'!$C$4,1,0)</f>
        <v>0</v>
      </c>
      <c r="AP44" s="22">
        <f>IF('enter-data'!AB40='calc.nat.'!$C$4,1,0)</f>
        <v>0</v>
      </c>
      <c r="AQ44" s="22">
        <f>IF('enter-data'!AC40='calc.nat.'!$C$4,1,0)</f>
        <v>0</v>
      </c>
      <c r="AR44" s="22">
        <f>IF('enter-data'!AD40='calc.nat.'!$C$4,1,0)</f>
        <v>0</v>
      </c>
      <c r="AS44" s="22">
        <f>IF('enter-data'!AE40='calc.nat.'!$C$4,1,0)</f>
        <v>0</v>
      </c>
      <c r="AT44" s="22">
        <f>IF('enter-data'!AF40='calc.nat.'!$C$4,1,0)</f>
        <v>0</v>
      </c>
      <c r="AU44" s="22">
        <f>IF('enter-data'!AG40='calc.nat.'!$C$4,1,0)</f>
        <v>0</v>
      </c>
      <c r="AW44" s="22">
        <f>IF('enter-data'!AI40='calc.nat.'!$C$4,1,0)</f>
        <v>0</v>
      </c>
      <c r="AX44" s="22">
        <f>IF('enter-data'!AJ40='calc.nat.'!$C$4,1,0)</f>
        <v>0</v>
      </c>
      <c r="AY44" s="22">
        <f>IF('enter-data'!AK40='calc.nat.'!$C$4,1,0)</f>
        <v>0</v>
      </c>
      <c r="AZ44" s="22">
        <f>IF('enter-data'!AL40='calc.nat.'!$C$4,1,0)</f>
        <v>0</v>
      </c>
      <c r="BA44" s="22">
        <f>IF('enter-data'!AM40='calc.nat.'!$C$4,1,0)</f>
        <v>0</v>
      </c>
      <c r="BB44" s="22">
        <f>IF('enter-data'!AN40='calc.nat.'!$C$4,1,0)</f>
        <v>0</v>
      </c>
      <c r="BC44" s="22">
        <f>IF('enter-data'!AO40='calc.nat.'!$C$4,1,0)</f>
        <v>0</v>
      </c>
      <c r="BD44" s="22">
        <f>IF('enter-data'!AP40='calc.nat.'!$C$4,1,0)</f>
        <v>0</v>
      </c>
      <c r="BE44" s="22">
        <f>IF('enter-data'!AQ40='calc.nat.'!$C$4,1,0)</f>
        <v>0</v>
      </c>
      <c r="BF44" s="22">
        <f>IF('enter-data'!AR40='calc.nat.'!$C$4,1,0)</f>
        <v>0</v>
      </c>
      <c r="BG44" s="22">
        <f>IF('enter-data'!AS40='calc.nat.'!$C$4,1,0)</f>
        <v>0</v>
      </c>
      <c r="BH44" s="22">
        <f>IF('enter-data'!AT40='calc.nat.'!$C$4,1,0)</f>
        <v>0</v>
      </c>
      <c r="BI44" s="22">
        <f>IF('enter-data'!AU40='calc.nat.'!$C$4,1,0)</f>
        <v>0</v>
      </c>
      <c r="BJ44" s="22">
        <f>IF('enter-data'!AV40='calc.nat.'!$C$4,1,0)</f>
        <v>0</v>
      </c>
      <c r="BK44" s="22">
        <f>IF('enter-data'!AW40='calc.nat.'!$C$4,1,0)</f>
        <v>0</v>
      </c>
      <c r="BL44" s="22">
        <f>IF('enter-data'!AX40='calc.nat.'!$C$4,1,0)</f>
        <v>0</v>
      </c>
      <c r="BM44" s="22">
        <f>IF('enter-data'!AY40='calc.nat.'!$C$4,1,0)</f>
        <v>0</v>
      </c>
      <c r="BN44" s="22">
        <f>IF('enter-data'!AZ40='calc.nat.'!$C$4,1,0)</f>
        <v>0</v>
      </c>
      <c r="BO44" s="22">
        <f>IF('enter-data'!BA40='calc.nat.'!$C$4,1,0)</f>
        <v>0</v>
      </c>
      <c r="BP44" s="22">
        <f>IF('enter-data'!BB40='calc.nat.'!$C$4,1,0)</f>
        <v>0</v>
      </c>
      <c r="BQ44" s="22">
        <f>IF('enter-data'!BC40='calc.nat.'!$C$4,1,0)</f>
        <v>0</v>
      </c>
      <c r="BR44" s="22">
        <f>IF('enter-data'!BD40='calc.nat.'!$C$4,1,0)</f>
        <v>0</v>
      </c>
      <c r="BS44" s="22">
        <f>IF('enter-data'!BE40='calc.nat.'!$C$4,1,0)</f>
        <v>0</v>
      </c>
      <c r="BT44" s="22">
        <f>IF('enter-data'!BF40='calc.nat.'!$C$4,1,0)</f>
        <v>0</v>
      </c>
      <c r="BU44" s="22">
        <f>IF('enter-data'!BG40='calc.nat.'!$C$4,1,0)</f>
        <v>0</v>
      </c>
      <c r="BV44" s="22">
        <f>IF('enter-data'!BH40='calc.nat.'!$C$4,1,0)</f>
        <v>0</v>
      </c>
      <c r="BW44" s="22">
        <f>IF('enter-data'!BI40='calc.nat.'!$C$4,1,0)</f>
        <v>0</v>
      </c>
    </row>
    <row r="45" spans="1:86" ht="25.15" customHeight="1" x14ac:dyDescent="0.25">
      <c r="A45" s="219"/>
      <c r="B45" s="220"/>
      <c r="C45" s="213"/>
      <c r="D45" s="208">
        <f t="shared" si="18"/>
        <v>0</v>
      </c>
      <c r="E45" s="257">
        <v>1993</v>
      </c>
      <c r="F45" s="258" t="str">
        <f>IF(E45&gt;0,VLOOKUP($E45,Parameter!$F:$J,3,FALSE)," ")</f>
        <v>TUR</v>
      </c>
      <c r="G45" s="259" t="str">
        <f>IF(E45&gt;0,VLOOKUP($E45,Parameter!$F:$J,4,FALSE)," ")</f>
        <v>Turkey</v>
      </c>
      <c r="H45" s="260">
        <f>SUM(H43:H44)</f>
        <v>0</v>
      </c>
      <c r="I45" s="260">
        <f t="shared" ref="I45:S45" si="32">SUM(I43:I44)</f>
        <v>0</v>
      </c>
      <c r="J45" s="260">
        <f t="shared" si="32"/>
        <v>0</v>
      </c>
      <c r="K45" s="260">
        <f t="shared" si="32"/>
        <v>0</v>
      </c>
      <c r="L45" s="260">
        <f t="shared" si="32"/>
        <v>0</v>
      </c>
      <c r="M45" s="260">
        <f t="shared" si="32"/>
        <v>0</v>
      </c>
      <c r="N45" s="260">
        <f t="shared" si="32"/>
        <v>0</v>
      </c>
      <c r="O45" s="260">
        <f t="shared" si="32"/>
        <v>0</v>
      </c>
      <c r="P45" s="260">
        <f t="shared" si="32"/>
        <v>0</v>
      </c>
      <c r="Q45" s="260">
        <f t="shared" si="32"/>
        <v>0</v>
      </c>
      <c r="R45" s="260">
        <f t="shared" si="32"/>
        <v>0</v>
      </c>
      <c r="S45" s="260">
        <f t="shared" si="32"/>
        <v>0</v>
      </c>
      <c r="T45" s="214"/>
      <c r="U45" s="214"/>
      <c r="V45" s="214"/>
      <c r="W45" s="214"/>
      <c r="X45"/>
      <c r="Y45"/>
      <c r="Z45"/>
      <c r="AA45"/>
      <c r="AB45"/>
      <c r="AC45"/>
      <c r="AD45"/>
      <c r="AE45" s="208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331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U45" s="22"/>
      <c r="BV45" s="22"/>
      <c r="BW45" s="22"/>
      <c r="BX45" s="22"/>
      <c r="BY45" s="22"/>
      <c r="BZ45" s="22"/>
      <c r="CA45" s="22"/>
      <c r="CB45" s="22"/>
      <c r="CC45" s="22"/>
      <c r="CD45" s="22"/>
      <c r="CE45" s="22"/>
      <c r="CF45" s="22"/>
      <c r="CG45" s="22"/>
      <c r="CH45" s="22"/>
    </row>
    <row r="46" spans="1:86" ht="25.15" customHeight="1" x14ac:dyDescent="0.25">
      <c r="A46" s="219" t="str">
        <f t="shared" si="13"/>
        <v>1994.1</v>
      </c>
      <c r="B46" s="220">
        <f>COUNTIF($C$2:C46,C46)</f>
        <v>1</v>
      </c>
      <c r="C46" s="3">
        <f>'enter-data'!C41</f>
        <v>1994</v>
      </c>
      <c r="D46" s="208">
        <f t="shared" si="18"/>
        <v>0</v>
      </c>
      <c r="E46" s="257">
        <v>1994</v>
      </c>
      <c r="F46" s="258" t="str">
        <f>IF(E46&gt;0,VLOOKUP($E46,Parameter!$F:$J,3,FALSE)," ")</f>
        <v>AUT</v>
      </c>
      <c r="G46" s="259" t="str">
        <f>IF(E46&gt;0,VLOOKUP($E46,Parameter!$F:$J,4,FALSE)," ")</f>
        <v>Austria</v>
      </c>
      <c r="H46" s="260">
        <f t="shared" ref="H46:H51" si="33">I46+J46</f>
        <v>0</v>
      </c>
      <c r="I46" s="260">
        <f t="shared" ref="I46:I51" si="34">U46+X46+AA46+AD46+AG46+AJ46+AM46+AP46+AS46</f>
        <v>0</v>
      </c>
      <c r="J46" s="260">
        <f t="shared" ref="J46:J51" si="35">AW46+AZ46+BC46+BF46+BI46+BL46+BO46+BR46+BU46</f>
        <v>0</v>
      </c>
      <c r="K46" s="260">
        <f t="shared" ref="K46:K51" si="36">L46+M46</f>
        <v>0</v>
      </c>
      <c r="L46" s="260">
        <f t="shared" ref="L46:L51" si="37">V46+Y46+AB46+AE46+AH46+AK46+AN46+AQ46+AT46</f>
        <v>0</v>
      </c>
      <c r="M46" s="260">
        <f t="shared" ref="M46:M51" si="38">AX46+BA46+BD46+BG46+BJ46+BM46+BP46+BS46+BV46</f>
        <v>0</v>
      </c>
      <c r="N46" s="260">
        <f t="shared" ref="N46:N51" si="39">O46+P46</f>
        <v>0</v>
      </c>
      <c r="O46" s="260">
        <f t="shared" ref="O46:O51" si="40">W46+Z46+AC46+AF46+AI46+AL46+AO46+AR46+AU46</f>
        <v>0</v>
      </c>
      <c r="P46" s="260">
        <f t="shared" ref="P46:P51" si="41">AY46+BB46+BE46+BH46+BK46+BN46+BQ46+BT46+BW46</f>
        <v>0</v>
      </c>
      <c r="Q46" s="260">
        <f t="shared" si="15"/>
        <v>0</v>
      </c>
      <c r="R46" s="260">
        <f t="shared" si="16"/>
        <v>0</v>
      </c>
      <c r="S46" s="260">
        <f t="shared" si="17"/>
        <v>0</v>
      </c>
      <c r="T46" s="214"/>
      <c r="U46" s="22">
        <f>IF('enter-data'!G41='calc.nat.'!$C$4,1,0)</f>
        <v>0</v>
      </c>
      <c r="V46" s="22">
        <f>IF('enter-data'!H41='calc.nat.'!$C$4,1,0)</f>
        <v>0</v>
      </c>
      <c r="W46" s="22">
        <f>IF('enter-data'!I41='calc.nat.'!$C$4,1,0)</f>
        <v>0</v>
      </c>
      <c r="X46" s="22">
        <f>IF('enter-data'!J41='calc.nat.'!$C$4,1,0)</f>
        <v>0</v>
      </c>
      <c r="Y46" s="22">
        <f>IF('enter-data'!K41='calc.nat.'!$C$4,1,0)</f>
        <v>0</v>
      </c>
      <c r="Z46" s="22">
        <f>IF('enter-data'!L41='calc.nat.'!$C$4,1,0)</f>
        <v>0</v>
      </c>
      <c r="AA46" s="22">
        <f>IF('enter-data'!M41='calc.nat.'!$C$4,1,0)</f>
        <v>0</v>
      </c>
      <c r="AB46" s="22">
        <f>IF('enter-data'!N41='calc.nat.'!$C$4,1,0)</f>
        <v>0</v>
      </c>
      <c r="AC46" s="22">
        <f>IF('enter-data'!O41='calc.nat.'!$C$4,1,0)</f>
        <v>0</v>
      </c>
      <c r="AD46" s="22">
        <f>IF('enter-data'!P41='calc.nat.'!$C$4,1,0)</f>
        <v>0</v>
      </c>
      <c r="AE46" s="22">
        <f>IF('enter-data'!Q41='calc.nat.'!$C$4,1,0)</f>
        <v>0</v>
      </c>
      <c r="AF46" s="22">
        <f>IF('enter-data'!R41='calc.nat.'!$C$4,1,0)</f>
        <v>0</v>
      </c>
      <c r="AG46" s="22">
        <f>IF('enter-data'!S41='calc.nat.'!$C$4,1,0)</f>
        <v>0</v>
      </c>
      <c r="AH46" s="22">
        <f>IF('enter-data'!T41='calc.nat.'!$C$4,1,0)</f>
        <v>0</v>
      </c>
      <c r="AI46" s="22">
        <f>IF('enter-data'!U41='calc.nat.'!$C$4,1,0)</f>
        <v>0</v>
      </c>
      <c r="AJ46" s="22">
        <f>IF('enter-data'!V41='calc.nat.'!$C$4,1,0)</f>
        <v>0</v>
      </c>
      <c r="AK46" s="22">
        <f>IF('enter-data'!W41='calc.nat.'!$C$4,1,0)</f>
        <v>0</v>
      </c>
      <c r="AL46" s="22">
        <f>IF('enter-data'!X41='calc.nat.'!$C$4,1,0)</f>
        <v>0</v>
      </c>
      <c r="AM46" s="22">
        <f>IF('enter-data'!Y41='calc.nat.'!$C$4,1,0)</f>
        <v>0</v>
      </c>
      <c r="AN46" s="22">
        <f>IF('enter-data'!Z41='calc.nat.'!$C$4,1,0)</f>
        <v>0</v>
      </c>
      <c r="AO46" s="22">
        <f>IF('enter-data'!AA41='calc.nat.'!$C$4,1,0)</f>
        <v>0</v>
      </c>
      <c r="AP46" s="22">
        <f>IF('enter-data'!AB41='calc.nat.'!$C$4,1,0)</f>
        <v>0</v>
      </c>
      <c r="AQ46" s="22">
        <f>IF('enter-data'!AC41='calc.nat.'!$C$4,1,0)</f>
        <v>0</v>
      </c>
      <c r="AR46" s="22">
        <f>IF('enter-data'!AD41='calc.nat.'!$C$4,1,0)</f>
        <v>0</v>
      </c>
      <c r="AS46" s="22">
        <f>IF('enter-data'!AE41='calc.nat.'!$C$4,1,0)</f>
        <v>0</v>
      </c>
      <c r="AT46" s="22">
        <f>IF('enter-data'!AF41='calc.nat.'!$C$4,1,0)</f>
        <v>0</v>
      </c>
      <c r="AU46" s="22">
        <f>IF('enter-data'!AG41='calc.nat.'!$C$4,1,0)</f>
        <v>0</v>
      </c>
      <c r="AW46" s="22">
        <f>IF('enter-data'!AI41='calc.nat.'!$C$4,1,0)</f>
        <v>0</v>
      </c>
      <c r="AX46" s="22">
        <f>IF('enter-data'!AJ41='calc.nat.'!$C$4,1,0)</f>
        <v>0</v>
      </c>
      <c r="AY46" s="22">
        <f>IF('enter-data'!AK41='calc.nat.'!$C$4,1,0)</f>
        <v>0</v>
      </c>
      <c r="AZ46" s="22">
        <f>IF('enter-data'!AL41='calc.nat.'!$C$4,1,0)</f>
        <v>0</v>
      </c>
      <c r="BA46" s="22">
        <f>IF('enter-data'!AM41='calc.nat.'!$C$4,1,0)</f>
        <v>0</v>
      </c>
      <c r="BB46" s="22">
        <f>IF('enter-data'!AN41='calc.nat.'!$C$4,1,0)</f>
        <v>0</v>
      </c>
      <c r="BC46" s="22">
        <f>IF('enter-data'!AO41='calc.nat.'!$C$4,1,0)</f>
        <v>0</v>
      </c>
      <c r="BD46" s="22">
        <f>IF('enter-data'!AP41='calc.nat.'!$C$4,1,0)</f>
        <v>0</v>
      </c>
      <c r="BE46" s="22">
        <f>IF('enter-data'!AQ41='calc.nat.'!$C$4,1,0)</f>
        <v>0</v>
      </c>
      <c r="BF46" s="22">
        <f>IF('enter-data'!AR41='calc.nat.'!$C$4,1,0)</f>
        <v>0</v>
      </c>
      <c r="BG46" s="22">
        <f>IF('enter-data'!AS41='calc.nat.'!$C$4,1,0)</f>
        <v>0</v>
      </c>
      <c r="BH46" s="22">
        <f>IF('enter-data'!AT41='calc.nat.'!$C$4,1,0)</f>
        <v>0</v>
      </c>
      <c r="BI46" s="22">
        <f>IF('enter-data'!AU41='calc.nat.'!$C$4,1,0)</f>
        <v>0</v>
      </c>
      <c r="BJ46" s="22">
        <f>IF('enter-data'!AV41='calc.nat.'!$C$4,1,0)</f>
        <v>0</v>
      </c>
      <c r="BK46" s="22">
        <f>IF('enter-data'!AW41='calc.nat.'!$C$4,1,0)</f>
        <v>0</v>
      </c>
      <c r="BL46" s="22">
        <f>IF('enter-data'!AX41='calc.nat.'!$C$4,1,0)</f>
        <v>0</v>
      </c>
      <c r="BM46" s="22">
        <f>IF('enter-data'!AY41='calc.nat.'!$C$4,1,0)</f>
        <v>0</v>
      </c>
      <c r="BN46" s="22">
        <f>IF('enter-data'!AZ41='calc.nat.'!$C$4,1,0)</f>
        <v>0</v>
      </c>
      <c r="BO46" s="22">
        <f>IF('enter-data'!BA41='calc.nat.'!$C$4,1,0)</f>
        <v>0</v>
      </c>
      <c r="BP46" s="22">
        <f>IF('enter-data'!BB41='calc.nat.'!$C$4,1,0)</f>
        <v>0</v>
      </c>
      <c r="BQ46" s="22">
        <f>IF('enter-data'!BC41='calc.nat.'!$C$4,1,0)</f>
        <v>0</v>
      </c>
      <c r="BR46" s="22">
        <f>IF('enter-data'!BD41='calc.nat.'!$C$4,1,0)</f>
        <v>0</v>
      </c>
      <c r="BS46" s="22">
        <f>IF('enter-data'!BE41='calc.nat.'!$C$4,1,0)</f>
        <v>0</v>
      </c>
      <c r="BT46" s="22">
        <f>IF('enter-data'!BF41='calc.nat.'!$C$4,1,0)</f>
        <v>0</v>
      </c>
      <c r="BU46" s="22">
        <f>IF('enter-data'!BG41='calc.nat.'!$C$4,1,0)</f>
        <v>0</v>
      </c>
      <c r="BV46" s="22">
        <f>IF('enter-data'!BH41='calc.nat.'!$C$4,1,0)</f>
        <v>0</v>
      </c>
      <c r="BW46" s="22">
        <f>IF('enter-data'!BI41='calc.nat.'!$C$4,1,0)</f>
        <v>0</v>
      </c>
    </row>
    <row r="47" spans="1:86" ht="25.15" customHeight="1" x14ac:dyDescent="0.25">
      <c r="A47" s="219" t="str">
        <f t="shared" si="13"/>
        <v>1995.1</v>
      </c>
      <c r="B47" s="220">
        <f>COUNTIF($C$2:C47,C47)</f>
        <v>1</v>
      </c>
      <c r="C47" s="213">
        <f>'enter-data'!C42</f>
        <v>1995</v>
      </c>
      <c r="D47" s="208">
        <f t="shared" si="18"/>
        <v>0</v>
      </c>
      <c r="E47" s="257"/>
      <c r="F47" s="258" t="str">
        <f>IF(E47&gt;0,VLOOKUP($E47,Parameter!$F:$J,3,FALSE)," ")</f>
        <v xml:space="preserve"> </v>
      </c>
      <c r="G47" s="259" t="str">
        <f>IF(E47&gt;0,VLOOKUP($E47,Parameter!$F:$J,4,FALSE)," ")</f>
        <v xml:space="preserve"> </v>
      </c>
      <c r="H47" s="260">
        <f t="shared" si="33"/>
        <v>0</v>
      </c>
      <c r="I47" s="260">
        <f t="shared" si="34"/>
        <v>0</v>
      </c>
      <c r="J47" s="260">
        <f t="shared" si="35"/>
        <v>0</v>
      </c>
      <c r="K47" s="260">
        <f t="shared" si="36"/>
        <v>0</v>
      </c>
      <c r="L47" s="260">
        <f t="shared" si="37"/>
        <v>0</v>
      </c>
      <c r="M47" s="260">
        <f t="shared" si="38"/>
        <v>0</v>
      </c>
      <c r="N47" s="260">
        <f t="shared" si="39"/>
        <v>0</v>
      </c>
      <c r="O47" s="260">
        <f t="shared" si="40"/>
        <v>0</v>
      </c>
      <c r="P47" s="260">
        <f t="shared" si="41"/>
        <v>0</v>
      </c>
      <c r="Q47" s="260">
        <f t="shared" si="15"/>
        <v>0</v>
      </c>
      <c r="R47" s="260">
        <f t="shared" si="16"/>
        <v>0</v>
      </c>
      <c r="S47" s="260">
        <f t="shared" si="17"/>
        <v>0</v>
      </c>
      <c r="T47" s="214"/>
      <c r="U47" s="22">
        <f>IF('enter-data'!G42='calc.nat.'!$C$4,1,0)</f>
        <v>0</v>
      </c>
      <c r="V47" s="22">
        <f>IF('enter-data'!H42='calc.nat.'!$C$4,1,0)</f>
        <v>0</v>
      </c>
      <c r="W47" s="22">
        <f>IF('enter-data'!I42='calc.nat.'!$C$4,1,0)</f>
        <v>0</v>
      </c>
      <c r="X47" s="22">
        <f>IF('enter-data'!J42='calc.nat.'!$C$4,1,0)</f>
        <v>0</v>
      </c>
      <c r="Y47" s="22">
        <f>IF('enter-data'!K42='calc.nat.'!$C$4,1,0)</f>
        <v>0</v>
      </c>
      <c r="Z47" s="22">
        <f>IF('enter-data'!L42='calc.nat.'!$C$4,1,0)</f>
        <v>0</v>
      </c>
      <c r="AA47" s="22">
        <f>IF('enter-data'!M42='calc.nat.'!$C$4,1,0)</f>
        <v>0</v>
      </c>
      <c r="AB47" s="22">
        <f>IF('enter-data'!N42='calc.nat.'!$C$4,1,0)</f>
        <v>0</v>
      </c>
      <c r="AC47" s="22">
        <f>IF('enter-data'!O42='calc.nat.'!$C$4,1,0)</f>
        <v>0</v>
      </c>
      <c r="AD47" s="22">
        <f>IF('enter-data'!P42='calc.nat.'!$C$4,1,0)</f>
        <v>0</v>
      </c>
      <c r="AE47" s="22">
        <f>IF('enter-data'!Q42='calc.nat.'!$C$4,1,0)</f>
        <v>0</v>
      </c>
      <c r="AF47" s="22">
        <f>IF('enter-data'!R42='calc.nat.'!$C$4,1,0)</f>
        <v>0</v>
      </c>
      <c r="AG47" s="22">
        <f>IF('enter-data'!S42='calc.nat.'!$C$4,1,0)</f>
        <v>0</v>
      </c>
      <c r="AH47" s="22">
        <f>IF('enter-data'!T42='calc.nat.'!$C$4,1,0)</f>
        <v>0</v>
      </c>
      <c r="AI47" s="22">
        <f>IF('enter-data'!U42='calc.nat.'!$C$4,1,0)</f>
        <v>0</v>
      </c>
      <c r="AJ47" s="22">
        <f>IF('enter-data'!V42='calc.nat.'!$C$4,1,0)</f>
        <v>0</v>
      </c>
      <c r="AK47" s="22">
        <f>IF('enter-data'!W42='calc.nat.'!$C$4,1,0)</f>
        <v>0</v>
      </c>
      <c r="AL47" s="22">
        <f>IF('enter-data'!X42='calc.nat.'!$C$4,1,0)</f>
        <v>0</v>
      </c>
      <c r="AM47" s="22">
        <f>IF('enter-data'!Y42='calc.nat.'!$C$4,1,0)</f>
        <v>0</v>
      </c>
      <c r="AN47" s="22">
        <f>IF('enter-data'!Z42='calc.nat.'!$C$4,1,0)</f>
        <v>0</v>
      </c>
      <c r="AO47" s="22">
        <f>IF('enter-data'!AA42='calc.nat.'!$C$4,1,0)</f>
        <v>0</v>
      </c>
      <c r="AP47" s="22">
        <f>IF('enter-data'!AB42='calc.nat.'!$C$4,1,0)</f>
        <v>0</v>
      </c>
      <c r="AQ47" s="22">
        <f>IF('enter-data'!AC42='calc.nat.'!$C$4,1,0)</f>
        <v>0</v>
      </c>
      <c r="AR47" s="22">
        <f>IF('enter-data'!AD42='calc.nat.'!$C$4,1,0)</f>
        <v>0</v>
      </c>
      <c r="AS47" s="22">
        <f>IF('enter-data'!AE42='calc.nat.'!$C$4,1,0)</f>
        <v>0</v>
      </c>
      <c r="AT47" s="22">
        <f>IF('enter-data'!AF42='calc.nat.'!$C$4,1,0)</f>
        <v>0</v>
      </c>
      <c r="AU47" s="22">
        <f>IF('enter-data'!AG42='calc.nat.'!$C$4,1,0)</f>
        <v>0</v>
      </c>
      <c r="AW47" s="22">
        <f>IF('enter-data'!AI42='calc.nat.'!$C$4,1,0)</f>
        <v>0</v>
      </c>
      <c r="AX47" s="22">
        <f>IF('enter-data'!AJ42='calc.nat.'!$C$4,1,0)</f>
        <v>0</v>
      </c>
      <c r="AY47" s="22">
        <f>IF('enter-data'!AK42='calc.nat.'!$C$4,1,0)</f>
        <v>0</v>
      </c>
      <c r="AZ47" s="22">
        <f>IF('enter-data'!AL42='calc.nat.'!$C$4,1,0)</f>
        <v>0</v>
      </c>
      <c r="BA47" s="22">
        <f>IF('enter-data'!AM42='calc.nat.'!$C$4,1,0)</f>
        <v>0</v>
      </c>
      <c r="BB47" s="22">
        <f>IF('enter-data'!AN42='calc.nat.'!$C$4,1,0)</f>
        <v>0</v>
      </c>
      <c r="BC47" s="22">
        <f>IF('enter-data'!AO42='calc.nat.'!$C$4,1,0)</f>
        <v>0</v>
      </c>
      <c r="BD47" s="22">
        <f>IF('enter-data'!AP42='calc.nat.'!$C$4,1,0)</f>
        <v>0</v>
      </c>
      <c r="BE47" s="22">
        <f>IF('enter-data'!AQ42='calc.nat.'!$C$4,1,0)</f>
        <v>0</v>
      </c>
      <c r="BF47" s="22">
        <f>IF('enter-data'!AR42='calc.nat.'!$C$4,1,0)</f>
        <v>0</v>
      </c>
      <c r="BG47" s="22">
        <f>IF('enter-data'!AS42='calc.nat.'!$C$4,1,0)</f>
        <v>0</v>
      </c>
      <c r="BH47" s="22">
        <f>IF('enter-data'!AT42='calc.nat.'!$C$4,1,0)</f>
        <v>0</v>
      </c>
      <c r="BI47" s="22">
        <f>IF('enter-data'!AU42='calc.nat.'!$C$4,1,0)</f>
        <v>0</v>
      </c>
      <c r="BJ47" s="22">
        <f>IF('enter-data'!AV42='calc.nat.'!$C$4,1,0)</f>
        <v>0</v>
      </c>
      <c r="BK47" s="22">
        <f>IF('enter-data'!AW42='calc.nat.'!$C$4,1,0)</f>
        <v>0</v>
      </c>
      <c r="BL47" s="22">
        <f>IF('enter-data'!AX42='calc.nat.'!$C$4,1,0)</f>
        <v>0</v>
      </c>
      <c r="BM47" s="22">
        <f>IF('enter-data'!AY42='calc.nat.'!$C$4,1,0)</f>
        <v>0</v>
      </c>
      <c r="BN47" s="22">
        <f>IF('enter-data'!AZ42='calc.nat.'!$C$4,1,0)</f>
        <v>0</v>
      </c>
      <c r="BO47" s="22">
        <f>IF('enter-data'!BA42='calc.nat.'!$C$4,1,0)</f>
        <v>0</v>
      </c>
      <c r="BP47" s="22">
        <f>IF('enter-data'!BB42='calc.nat.'!$C$4,1,0)</f>
        <v>0</v>
      </c>
      <c r="BQ47" s="22">
        <f>IF('enter-data'!BC42='calc.nat.'!$C$4,1,0)</f>
        <v>0</v>
      </c>
      <c r="BR47" s="22">
        <f>IF('enter-data'!BD42='calc.nat.'!$C$4,1,0)</f>
        <v>0</v>
      </c>
      <c r="BS47" s="22">
        <f>IF('enter-data'!BE42='calc.nat.'!$C$4,1,0)</f>
        <v>0</v>
      </c>
      <c r="BT47" s="22">
        <f>IF('enter-data'!BF42='calc.nat.'!$C$4,1,0)</f>
        <v>0</v>
      </c>
      <c r="BU47" s="22">
        <f>IF('enter-data'!BG42='calc.nat.'!$C$4,1,0)</f>
        <v>0</v>
      </c>
      <c r="BV47" s="22">
        <f>IF('enter-data'!BH42='calc.nat.'!$C$4,1,0)</f>
        <v>0</v>
      </c>
      <c r="BW47" s="22">
        <f>IF('enter-data'!BI42='calc.nat.'!$C$4,1,0)</f>
        <v>0</v>
      </c>
    </row>
    <row r="48" spans="1:86" ht="25.15" customHeight="1" x14ac:dyDescent="0.25">
      <c r="A48" s="219" t="str">
        <f t="shared" si="13"/>
        <v>1995.2</v>
      </c>
      <c r="B48" s="220">
        <f>COUNTIF($C$2:C48,C48)</f>
        <v>2</v>
      </c>
      <c r="C48" s="213">
        <f>'enter-data'!C43</f>
        <v>1995</v>
      </c>
      <c r="D48" s="208">
        <f t="shared" si="18"/>
        <v>0</v>
      </c>
      <c r="E48" s="257"/>
      <c r="F48" s="258" t="str">
        <f>IF(E48&gt;0,VLOOKUP($E48,Parameter!$F:$J,3,FALSE)," ")</f>
        <v xml:space="preserve"> </v>
      </c>
      <c r="G48" s="259" t="str">
        <f>IF(E48&gt;0,VLOOKUP($E48,Parameter!$F:$J,4,FALSE)," ")</f>
        <v xml:space="preserve"> </v>
      </c>
      <c r="H48" s="260">
        <f t="shared" si="33"/>
        <v>0</v>
      </c>
      <c r="I48" s="260">
        <f t="shared" si="34"/>
        <v>0</v>
      </c>
      <c r="J48" s="260">
        <f t="shared" si="35"/>
        <v>0</v>
      </c>
      <c r="K48" s="260">
        <f t="shared" si="36"/>
        <v>0</v>
      </c>
      <c r="L48" s="260">
        <f t="shared" si="37"/>
        <v>0</v>
      </c>
      <c r="M48" s="260">
        <f t="shared" si="38"/>
        <v>0</v>
      </c>
      <c r="N48" s="260">
        <f t="shared" si="39"/>
        <v>0</v>
      </c>
      <c r="O48" s="260">
        <f t="shared" si="40"/>
        <v>0</v>
      </c>
      <c r="P48" s="260">
        <f t="shared" si="41"/>
        <v>0</v>
      </c>
      <c r="Q48" s="260">
        <f t="shared" si="15"/>
        <v>0</v>
      </c>
      <c r="R48" s="260">
        <f t="shared" si="16"/>
        <v>0</v>
      </c>
      <c r="S48" s="260">
        <f t="shared" si="17"/>
        <v>0</v>
      </c>
      <c r="T48" s="214"/>
      <c r="U48" s="22">
        <f>IF('enter-data'!G43='calc.nat.'!$C$4,1,0)</f>
        <v>0</v>
      </c>
      <c r="V48" s="22">
        <f>IF('enter-data'!H43='calc.nat.'!$C$4,1,0)</f>
        <v>0</v>
      </c>
      <c r="W48" s="22">
        <f>IF('enter-data'!I43='calc.nat.'!$C$4,1,0)</f>
        <v>0</v>
      </c>
      <c r="X48" s="22">
        <f>IF('enter-data'!J43='calc.nat.'!$C$4,1,0)</f>
        <v>0</v>
      </c>
      <c r="Y48" s="22">
        <f>IF('enter-data'!K43='calc.nat.'!$C$4,1,0)</f>
        <v>0</v>
      </c>
      <c r="Z48" s="22">
        <f>IF('enter-data'!L43='calc.nat.'!$C$4,1,0)</f>
        <v>0</v>
      </c>
      <c r="AA48" s="22">
        <f>IF('enter-data'!M43='calc.nat.'!$C$4,1,0)</f>
        <v>0</v>
      </c>
      <c r="AB48" s="22">
        <f>IF('enter-data'!N43='calc.nat.'!$C$4,1,0)</f>
        <v>0</v>
      </c>
      <c r="AC48" s="22">
        <f>IF('enter-data'!O43='calc.nat.'!$C$4,1,0)</f>
        <v>0</v>
      </c>
      <c r="AD48" s="22">
        <f>IF('enter-data'!P43='calc.nat.'!$C$4,1,0)</f>
        <v>0</v>
      </c>
      <c r="AE48" s="22">
        <f>IF('enter-data'!Q43='calc.nat.'!$C$4,1,0)</f>
        <v>0</v>
      </c>
      <c r="AF48" s="22">
        <f>IF('enter-data'!R43='calc.nat.'!$C$4,1,0)</f>
        <v>0</v>
      </c>
      <c r="AG48" s="22">
        <f>IF('enter-data'!S43='calc.nat.'!$C$4,1,0)</f>
        <v>0</v>
      </c>
      <c r="AH48" s="22">
        <f>IF('enter-data'!T43='calc.nat.'!$C$4,1,0)</f>
        <v>0</v>
      </c>
      <c r="AI48" s="22">
        <f>IF('enter-data'!U43='calc.nat.'!$C$4,1,0)</f>
        <v>0</v>
      </c>
      <c r="AJ48" s="22">
        <f>IF('enter-data'!V43='calc.nat.'!$C$4,1,0)</f>
        <v>0</v>
      </c>
      <c r="AK48" s="22">
        <f>IF('enter-data'!W43='calc.nat.'!$C$4,1,0)</f>
        <v>0</v>
      </c>
      <c r="AL48" s="22">
        <f>IF('enter-data'!X43='calc.nat.'!$C$4,1,0)</f>
        <v>0</v>
      </c>
      <c r="AM48" s="22">
        <f>IF('enter-data'!Y43='calc.nat.'!$C$4,1,0)</f>
        <v>0</v>
      </c>
      <c r="AN48" s="22">
        <f>IF('enter-data'!Z43='calc.nat.'!$C$4,1,0)</f>
        <v>0</v>
      </c>
      <c r="AO48" s="22">
        <f>IF('enter-data'!AA43='calc.nat.'!$C$4,1,0)</f>
        <v>0</v>
      </c>
      <c r="AP48" s="22">
        <f>IF('enter-data'!AB43='calc.nat.'!$C$4,1,0)</f>
        <v>0</v>
      </c>
      <c r="AQ48" s="22">
        <f>IF('enter-data'!AC43='calc.nat.'!$C$4,1,0)</f>
        <v>0</v>
      </c>
      <c r="AR48" s="22">
        <f>IF('enter-data'!AD43='calc.nat.'!$C$4,1,0)</f>
        <v>0</v>
      </c>
      <c r="AS48" s="22">
        <f>IF('enter-data'!AE43='calc.nat.'!$C$4,1,0)</f>
        <v>0</v>
      </c>
      <c r="AT48" s="22">
        <f>IF('enter-data'!AF43='calc.nat.'!$C$4,1,0)</f>
        <v>0</v>
      </c>
      <c r="AU48" s="22">
        <f>IF('enter-data'!AG43='calc.nat.'!$C$4,1,0)</f>
        <v>0</v>
      </c>
      <c r="AW48" s="22">
        <f>IF('enter-data'!AI43='calc.nat.'!$C$4,1,0)</f>
        <v>0</v>
      </c>
      <c r="AX48" s="22">
        <f>IF('enter-data'!AJ43='calc.nat.'!$C$4,1,0)</f>
        <v>0</v>
      </c>
      <c r="AY48" s="22">
        <f>IF('enter-data'!AK43='calc.nat.'!$C$4,1,0)</f>
        <v>0</v>
      </c>
      <c r="AZ48" s="22">
        <f>IF('enter-data'!AL43='calc.nat.'!$C$4,1,0)</f>
        <v>0</v>
      </c>
      <c r="BA48" s="22">
        <f>IF('enter-data'!AM43='calc.nat.'!$C$4,1,0)</f>
        <v>0</v>
      </c>
      <c r="BB48" s="22">
        <f>IF('enter-data'!AN43='calc.nat.'!$C$4,1,0)</f>
        <v>0</v>
      </c>
      <c r="BC48" s="22">
        <f>IF('enter-data'!AO43='calc.nat.'!$C$4,1,0)</f>
        <v>0</v>
      </c>
      <c r="BD48" s="22">
        <f>IF('enter-data'!AP43='calc.nat.'!$C$4,1,0)</f>
        <v>0</v>
      </c>
      <c r="BE48" s="22">
        <f>IF('enter-data'!AQ43='calc.nat.'!$C$4,1,0)</f>
        <v>0</v>
      </c>
      <c r="BF48" s="22">
        <f>IF('enter-data'!AR43='calc.nat.'!$C$4,1,0)</f>
        <v>0</v>
      </c>
      <c r="BG48" s="22">
        <f>IF('enter-data'!AS43='calc.nat.'!$C$4,1,0)</f>
        <v>0</v>
      </c>
      <c r="BH48" s="22">
        <f>IF('enter-data'!AT43='calc.nat.'!$C$4,1,0)</f>
        <v>0</v>
      </c>
      <c r="BI48" s="22">
        <f>IF('enter-data'!AU43='calc.nat.'!$C$4,1,0)</f>
        <v>0</v>
      </c>
      <c r="BJ48" s="22">
        <f>IF('enter-data'!AV43='calc.nat.'!$C$4,1,0)</f>
        <v>0</v>
      </c>
      <c r="BK48" s="22">
        <f>IF('enter-data'!AW43='calc.nat.'!$C$4,1,0)</f>
        <v>0</v>
      </c>
      <c r="BL48" s="22">
        <f>IF('enter-data'!AX43='calc.nat.'!$C$4,1,0)</f>
        <v>0</v>
      </c>
      <c r="BM48" s="22">
        <f>IF('enter-data'!AY43='calc.nat.'!$C$4,1,0)</f>
        <v>0</v>
      </c>
      <c r="BN48" s="22">
        <f>IF('enter-data'!AZ43='calc.nat.'!$C$4,1,0)</f>
        <v>0</v>
      </c>
      <c r="BO48" s="22">
        <f>IF('enter-data'!BA43='calc.nat.'!$C$4,1,0)</f>
        <v>0</v>
      </c>
      <c r="BP48" s="22">
        <f>IF('enter-data'!BB43='calc.nat.'!$C$4,1,0)</f>
        <v>0</v>
      </c>
      <c r="BQ48" s="22">
        <f>IF('enter-data'!BC43='calc.nat.'!$C$4,1,0)</f>
        <v>0</v>
      </c>
      <c r="BR48" s="22">
        <f>IF('enter-data'!BD43='calc.nat.'!$C$4,1,0)</f>
        <v>0</v>
      </c>
      <c r="BS48" s="22">
        <f>IF('enter-data'!BE43='calc.nat.'!$C$4,1,0)</f>
        <v>0</v>
      </c>
      <c r="BT48" s="22">
        <f>IF('enter-data'!BF43='calc.nat.'!$C$4,1,0)</f>
        <v>0</v>
      </c>
      <c r="BU48" s="22">
        <f>IF('enter-data'!BG43='calc.nat.'!$C$4,1,0)</f>
        <v>0</v>
      </c>
      <c r="BV48" s="22">
        <f>IF('enter-data'!BH43='calc.nat.'!$C$4,1,0)</f>
        <v>0</v>
      </c>
      <c r="BW48" s="22">
        <f>IF('enter-data'!BI43='calc.nat.'!$C$4,1,0)</f>
        <v>0</v>
      </c>
    </row>
    <row r="49" spans="1:75" ht="25.15" customHeight="1" x14ac:dyDescent="0.25">
      <c r="A49" s="219" t="str">
        <f t="shared" si="13"/>
        <v>1995.3</v>
      </c>
      <c r="B49" s="220">
        <f>COUNTIF($C$2:C49,C49)</f>
        <v>3</v>
      </c>
      <c r="C49" s="213">
        <f>'enter-data'!C44</f>
        <v>1995</v>
      </c>
      <c r="D49" s="208">
        <f t="shared" si="18"/>
        <v>0</v>
      </c>
      <c r="E49" s="257"/>
      <c r="F49" s="258" t="str">
        <f>IF(E49&gt;0,VLOOKUP($E49,Parameter!$F:$J,3,FALSE)," ")</f>
        <v xml:space="preserve"> </v>
      </c>
      <c r="G49" s="259" t="str">
        <f>IF(E49&gt;0,VLOOKUP($E49,Parameter!$F:$J,4,FALSE)," ")</f>
        <v xml:space="preserve"> </v>
      </c>
      <c r="H49" s="260">
        <f t="shared" si="33"/>
        <v>0</v>
      </c>
      <c r="I49" s="260">
        <f t="shared" si="34"/>
        <v>0</v>
      </c>
      <c r="J49" s="260">
        <f t="shared" si="35"/>
        <v>0</v>
      </c>
      <c r="K49" s="260">
        <f t="shared" si="36"/>
        <v>0</v>
      </c>
      <c r="L49" s="260">
        <f t="shared" si="37"/>
        <v>0</v>
      </c>
      <c r="M49" s="260">
        <f t="shared" si="38"/>
        <v>0</v>
      </c>
      <c r="N49" s="260">
        <f t="shared" si="39"/>
        <v>0</v>
      </c>
      <c r="O49" s="260">
        <f t="shared" si="40"/>
        <v>0</v>
      </c>
      <c r="P49" s="260">
        <f t="shared" si="41"/>
        <v>0</v>
      </c>
      <c r="Q49" s="260">
        <f t="shared" si="15"/>
        <v>0</v>
      </c>
      <c r="R49" s="260">
        <f t="shared" si="16"/>
        <v>0</v>
      </c>
      <c r="S49" s="260">
        <f t="shared" si="17"/>
        <v>0</v>
      </c>
      <c r="T49" s="214"/>
      <c r="U49" s="22">
        <f>IF('enter-data'!G44='calc.nat.'!$C$4,1,0)</f>
        <v>0</v>
      </c>
      <c r="V49" s="22">
        <f>IF('enter-data'!H44='calc.nat.'!$C$4,1,0)</f>
        <v>0</v>
      </c>
      <c r="W49" s="22">
        <f>IF('enter-data'!I44='calc.nat.'!$C$4,1,0)</f>
        <v>0</v>
      </c>
      <c r="X49" s="22">
        <f>IF('enter-data'!J44='calc.nat.'!$C$4,1,0)</f>
        <v>0</v>
      </c>
      <c r="Y49" s="22">
        <f>IF('enter-data'!K44='calc.nat.'!$C$4,1,0)</f>
        <v>0</v>
      </c>
      <c r="Z49" s="22">
        <f>IF('enter-data'!L44='calc.nat.'!$C$4,1,0)</f>
        <v>0</v>
      </c>
      <c r="AA49" s="22">
        <f>IF('enter-data'!M44='calc.nat.'!$C$4,1,0)</f>
        <v>0</v>
      </c>
      <c r="AB49" s="22">
        <f>IF('enter-data'!N44='calc.nat.'!$C$4,1,0)</f>
        <v>0</v>
      </c>
      <c r="AC49" s="22">
        <f>IF('enter-data'!O44='calc.nat.'!$C$4,1,0)</f>
        <v>0</v>
      </c>
      <c r="AD49" s="22">
        <f>IF('enter-data'!P44='calc.nat.'!$C$4,1,0)</f>
        <v>0</v>
      </c>
      <c r="AE49" s="22">
        <f>IF('enter-data'!Q44='calc.nat.'!$C$4,1,0)</f>
        <v>0</v>
      </c>
      <c r="AF49" s="22">
        <f>IF('enter-data'!R44='calc.nat.'!$C$4,1,0)</f>
        <v>0</v>
      </c>
      <c r="AG49" s="22">
        <f>IF('enter-data'!S44='calc.nat.'!$C$4,1,0)</f>
        <v>0</v>
      </c>
      <c r="AH49" s="22">
        <f>IF('enter-data'!T44='calc.nat.'!$C$4,1,0)</f>
        <v>0</v>
      </c>
      <c r="AI49" s="22">
        <f>IF('enter-data'!U44='calc.nat.'!$C$4,1,0)</f>
        <v>0</v>
      </c>
      <c r="AJ49" s="22">
        <f>IF('enter-data'!V44='calc.nat.'!$C$4,1,0)</f>
        <v>0</v>
      </c>
      <c r="AK49" s="22">
        <f>IF('enter-data'!W44='calc.nat.'!$C$4,1,0)</f>
        <v>0</v>
      </c>
      <c r="AL49" s="22">
        <f>IF('enter-data'!X44='calc.nat.'!$C$4,1,0)</f>
        <v>0</v>
      </c>
      <c r="AM49" s="22">
        <f>IF('enter-data'!Y44='calc.nat.'!$C$4,1,0)</f>
        <v>0</v>
      </c>
      <c r="AN49" s="22">
        <f>IF('enter-data'!Z44='calc.nat.'!$C$4,1,0)</f>
        <v>0</v>
      </c>
      <c r="AO49" s="22">
        <f>IF('enter-data'!AA44='calc.nat.'!$C$4,1,0)</f>
        <v>0</v>
      </c>
      <c r="AP49" s="22">
        <f>IF('enter-data'!AB44='calc.nat.'!$C$4,1,0)</f>
        <v>0</v>
      </c>
      <c r="AQ49" s="22">
        <f>IF('enter-data'!AC44='calc.nat.'!$C$4,1,0)</f>
        <v>0</v>
      </c>
      <c r="AR49" s="22">
        <f>IF('enter-data'!AD44='calc.nat.'!$C$4,1,0)</f>
        <v>0</v>
      </c>
      <c r="AS49" s="22">
        <f>IF('enter-data'!AE44='calc.nat.'!$C$4,1,0)</f>
        <v>0</v>
      </c>
      <c r="AT49" s="22">
        <f>IF('enter-data'!AF44='calc.nat.'!$C$4,1,0)</f>
        <v>0</v>
      </c>
      <c r="AU49" s="22">
        <f>IF('enter-data'!AG44='calc.nat.'!$C$4,1,0)</f>
        <v>0</v>
      </c>
      <c r="AW49" s="22">
        <f>IF('enter-data'!AI44='calc.nat.'!$C$4,1,0)</f>
        <v>0</v>
      </c>
      <c r="AX49" s="22">
        <f>IF('enter-data'!AJ44='calc.nat.'!$C$4,1,0)</f>
        <v>0</v>
      </c>
      <c r="AY49" s="22">
        <f>IF('enter-data'!AK44='calc.nat.'!$C$4,1,0)</f>
        <v>0</v>
      </c>
      <c r="AZ49" s="22">
        <f>IF('enter-data'!AL44='calc.nat.'!$C$4,1,0)</f>
        <v>0</v>
      </c>
      <c r="BA49" s="22">
        <f>IF('enter-data'!AM44='calc.nat.'!$C$4,1,0)</f>
        <v>0</v>
      </c>
      <c r="BB49" s="22">
        <f>IF('enter-data'!AN44='calc.nat.'!$C$4,1,0)</f>
        <v>0</v>
      </c>
      <c r="BC49" s="22">
        <f>IF('enter-data'!AO44='calc.nat.'!$C$4,1,0)</f>
        <v>0</v>
      </c>
      <c r="BD49" s="22">
        <f>IF('enter-data'!AP44='calc.nat.'!$C$4,1,0)</f>
        <v>0</v>
      </c>
      <c r="BE49" s="22">
        <f>IF('enter-data'!AQ44='calc.nat.'!$C$4,1,0)</f>
        <v>0</v>
      </c>
      <c r="BF49" s="22">
        <f>IF('enter-data'!AR44='calc.nat.'!$C$4,1,0)</f>
        <v>0</v>
      </c>
      <c r="BG49" s="22">
        <f>IF('enter-data'!AS44='calc.nat.'!$C$4,1,0)</f>
        <v>0</v>
      </c>
      <c r="BH49" s="22">
        <f>IF('enter-data'!AT44='calc.nat.'!$C$4,1,0)</f>
        <v>0</v>
      </c>
      <c r="BI49" s="22">
        <f>IF('enter-data'!AU44='calc.nat.'!$C$4,1,0)</f>
        <v>0</v>
      </c>
      <c r="BJ49" s="22">
        <f>IF('enter-data'!AV44='calc.nat.'!$C$4,1,0)</f>
        <v>0</v>
      </c>
      <c r="BK49" s="22">
        <f>IF('enter-data'!AW44='calc.nat.'!$C$4,1,0)</f>
        <v>0</v>
      </c>
      <c r="BL49" s="22">
        <f>IF('enter-data'!AX44='calc.nat.'!$C$4,1,0)</f>
        <v>0</v>
      </c>
      <c r="BM49" s="22">
        <f>IF('enter-data'!AY44='calc.nat.'!$C$4,1,0)</f>
        <v>0</v>
      </c>
      <c r="BN49" s="22">
        <f>IF('enter-data'!AZ44='calc.nat.'!$C$4,1,0)</f>
        <v>0</v>
      </c>
      <c r="BO49" s="22">
        <f>IF('enter-data'!BA44='calc.nat.'!$C$4,1,0)</f>
        <v>0</v>
      </c>
      <c r="BP49" s="22">
        <f>IF('enter-data'!BB44='calc.nat.'!$C$4,1,0)</f>
        <v>0</v>
      </c>
      <c r="BQ49" s="22">
        <f>IF('enter-data'!BC44='calc.nat.'!$C$4,1,0)</f>
        <v>0</v>
      </c>
      <c r="BR49" s="22">
        <f>IF('enter-data'!BD44='calc.nat.'!$C$4,1,0)</f>
        <v>0</v>
      </c>
      <c r="BS49" s="22">
        <f>IF('enter-data'!BE44='calc.nat.'!$C$4,1,0)</f>
        <v>0</v>
      </c>
      <c r="BT49" s="22">
        <f>IF('enter-data'!BF44='calc.nat.'!$C$4,1,0)</f>
        <v>0</v>
      </c>
      <c r="BU49" s="22">
        <f>IF('enter-data'!BG44='calc.nat.'!$C$4,1,0)</f>
        <v>0</v>
      </c>
      <c r="BV49" s="22">
        <f>IF('enter-data'!BH44='calc.nat.'!$C$4,1,0)</f>
        <v>0</v>
      </c>
      <c r="BW49" s="22">
        <f>IF('enter-data'!BI44='calc.nat.'!$C$4,1,0)</f>
        <v>0</v>
      </c>
    </row>
    <row r="50" spans="1:75" ht="25.15" customHeight="1" x14ac:dyDescent="0.25">
      <c r="A50" s="219" t="str">
        <f t="shared" si="13"/>
        <v>1995.4</v>
      </c>
      <c r="B50" s="220">
        <f>COUNTIF($C$2:C50,C50)</f>
        <v>4</v>
      </c>
      <c r="C50" s="213">
        <f>'enter-data'!C45</f>
        <v>1995</v>
      </c>
      <c r="D50" s="208">
        <f t="shared" si="18"/>
        <v>0</v>
      </c>
      <c r="E50" s="257"/>
      <c r="F50" s="258" t="str">
        <f>IF(E50&gt;0,VLOOKUP($E50,Parameter!$F:$J,3,FALSE)," ")</f>
        <v xml:space="preserve"> </v>
      </c>
      <c r="G50" s="259" t="str">
        <f>IF(E50&gt;0,VLOOKUP($E50,Parameter!$F:$J,4,FALSE)," ")</f>
        <v xml:space="preserve"> </v>
      </c>
      <c r="H50" s="260">
        <f t="shared" si="33"/>
        <v>0</v>
      </c>
      <c r="I50" s="260">
        <f t="shared" si="34"/>
        <v>0</v>
      </c>
      <c r="J50" s="260">
        <f t="shared" si="35"/>
        <v>0</v>
      </c>
      <c r="K50" s="260">
        <f t="shared" si="36"/>
        <v>0</v>
      </c>
      <c r="L50" s="260">
        <f t="shared" si="37"/>
        <v>0</v>
      </c>
      <c r="M50" s="260">
        <f t="shared" si="38"/>
        <v>0</v>
      </c>
      <c r="N50" s="260">
        <f t="shared" si="39"/>
        <v>0</v>
      </c>
      <c r="O50" s="260">
        <f t="shared" si="40"/>
        <v>0</v>
      </c>
      <c r="P50" s="260">
        <f t="shared" si="41"/>
        <v>0</v>
      </c>
      <c r="Q50" s="260">
        <f t="shared" si="15"/>
        <v>0</v>
      </c>
      <c r="R50" s="260">
        <f t="shared" si="16"/>
        <v>0</v>
      </c>
      <c r="S50" s="260">
        <f t="shared" si="17"/>
        <v>0</v>
      </c>
      <c r="T50" s="214"/>
      <c r="U50" s="22">
        <f>IF('enter-data'!G45='calc.nat.'!$C$4,1,0)</f>
        <v>0</v>
      </c>
      <c r="V50" s="22">
        <f>IF('enter-data'!H45='calc.nat.'!$C$4,1,0)</f>
        <v>0</v>
      </c>
      <c r="W50" s="22">
        <f>IF('enter-data'!I45='calc.nat.'!$C$4,1,0)</f>
        <v>0</v>
      </c>
      <c r="X50" s="22">
        <f>IF('enter-data'!J45='calc.nat.'!$C$4,1,0)</f>
        <v>0</v>
      </c>
      <c r="Y50" s="22">
        <f>IF('enter-data'!K45='calc.nat.'!$C$4,1,0)</f>
        <v>0</v>
      </c>
      <c r="Z50" s="22">
        <f>IF('enter-data'!L45='calc.nat.'!$C$4,1,0)</f>
        <v>0</v>
      </c>
      <c r="AA50" s="22">
        <f>IF('enter-data'!M45='calc.nat.'!$C$4,1,0)</f>
        <v>0</v>
      </c>
      <c r="AB50" s="22">
        <f>IF('enter-data'!N45='calc.nat.'!$C$4,1,0)</f>
        <v>0</v>
      </c>
      <c r="AC50" s="22">
        <f>IF('enter-data'!O45='calc.nat.'!$C$4,1,0)</f>
        <v>0</v>
      </c>
      <c r="AD50" s="22">
        <f>IF('enter-data'!P45='calc.nat.'!$C$4,1,0)</f>
        <v>0</v>
      </c>
      <c r="AE50" s="22">
        <f>IF('enter-data'!Q45='calc.nat.'!$C$4,1,0)</f>
        <v>0</v>
      </c>
      <c r="AF50" s="22">
        <f>IF('enter-data'!R45='calc.nat.'!$C$4,1,0)</f>
        <v>0</v>
      </c>
      <c r="AG50" s="22">
        <f>IF('enter-data'!S45='calc.nat.'!$C$4,1,0)</f>
        <v>0</v>
      </c>
      <c r="AH50" s="22">
        <f>IF('enter-data'!T45='calc.nat.'!$C$4,1,0)</f>
        <v>0</v>
      </c>
      <c r="AI50" s="22">
        <f>IF('enter-data'!U45='calc.nat.'!$C$4,1,0)</f>
        <v>0</v>
      </c>
      <c r="AJ50" s="22">
        <f>IF('enter-data'!V45='calc.nat.'!$C$4,1,0)</f>
        <v>0</v>
      </c>
      <c r="AK50" s="22">
        <f>IF('enter-data'!W45='calc.nat.'!$C$4,1,0)</f>
        <v>0</v>
      </c>
      <c r="AL50" s="22">
        <f>IF('enter-data'!X45='calc.nat.'!$C$4,1,0)</f>
        <v>0</v>
      </c>
      <c r="AM50" s="22">
        <f>IF('enter-data'!Y45='calc.nat.'!$C$4,1,0)</f>
        <v>0</v>
      </c>
      <c r="AN50" s="22">
        <f>IF('enter-data'!Z45='calc.nat.'!$C$4,1,0)</f>
        <v>0</v>
      </c>
      <c r="AO50" s="22">
        <f>IF('enter-data'!AA45='calc.nat.'!$C$4,1,0)</f>
        <v>0</v>
      </c>
      <c r="AP50" s="22">
        <f>IF('enter-data'!AB45='calc.nat.'!$C$4,1,0)</f>
        <v>0</v>
      </c>
      <c r="AQ50" s="22">
        <f>IF('enter-data'!AC45='calc.nat.'!$C$4,1,0)</f>
        <v>0</v>
      </c>
      <c r="AR50" s="22">
        <f>IF('enter-data'!AD45='calc.nat.'!$C$4,1,0)</f>
        <v>0</v>
      </c>
      <c r="AS50" s="22">
        <f>IF('enter-data'!AE45='calc.nat.'!$C$4,1,0)</f>
        <v>0</v>
      </c>
      <c r="AT50" s="22">
        <f>IF('enter-data'!AF45='calc.nat.'!$C$4,1,0)</f>
        <v>0</v>
      </c>
      <c r="AU50" s="22">
        <f>IF('enter-data'!AG45='calc.nat.'!$C$4,1,0)</f>
        <v>0</v>
      </c>
      <c r="AW50" s="22">
        <f>IF('enter-data'!AI45='calc.nat.'!$C$4,1,0)</f>
        <v>0</v>
      </c>
      <c r="AX50" s="22">
        <f>IF('enter-data'!AJ45='calc.nat.'!$C$4,1,0)</f>
        <v>0</v>
      </c>
      <c r="AY50" s="22">
        <f>IF('enter-data'!AK45='calc.nat.'!$C$4,1,0)</f>
        <v>0</v>
      </c>
      <c r="AZ50" s="22">
        <f>IF('enter-data'!AL45='calc.nat.'!$C$4,1,0)</f>
        <v>0</v>
      </c>
      <c r="BA50" s="22">
        <f>IF('enter-data'!AM45='calc.nat.'!$C$4,1,0)</f>
        <v>0</v>
      </c>
      <c r="BB50" s="22">
        <f>IF('enter-data'!AN45='calc.nat.'!$C$4,1,0)</f>
        <v>0</v>
      </c>
      <c r="BC50" s="22">
        <f>IF('enter-data'!AO45='calc.nat.'!$C$4,1,0)</f>
        <v>0</v>
      </c>
      <c r="BD50" s="22">
        <f>IF('enter-data'!AP45='calc.nat.'!$C$4,1,0)</f>
        <v>0</v>
      </c>
      <c r="BE50" s="22">
        <f>IF('enter-data'!AQ45='calc.nat.'!$C$4,1,0)</f>
        <v>0</v>
      </c>
      <c r="BF50" s="22">
        <f>IF('enter-data'!AR45='calc.nat.'!$C$4,1,0)</f>
        <v>0</v>
      </c>
      <c r="BG50" s="22">
        <f>IF('enter-data'!AS45='calc.nat.'!$C$4,1,0)</f>
        <v>0</v>
      </c>
      <c r="BH50" s="22">
        <f>IF('enter-data'!AT45='calc.nat.'!$C$4,1,0)</f>
        <v>0</v>
      </c>
      <c r="BI50" s="22">
        <f>IF('enter-data'!AU45='calc.nat.'!$C$4,1,0)</f>
        <v>0</v>
      </c>
      <c r="BJ50" s="22">
        <f>IF('enter-data'!AV45='calc.nat.'!$C$4,1,0)</f>
        <v>0</v>
      </c>
      <c r="BK50" s="22">
        <f>IF('enter-data'!AW45='calc.nat.'!$C$4,1,0)</f>
        <v>0</v>
      </c>
      <c r="BL50" s="22">
        <f>IF('enter-data'!AX45='calc.nat.'!$C$4,1,0)</f>
        <v>0</v>
      </c>
      <c r="BM50" s="22">
        <f>IF('enter-data'!AY45='calc.nat.'!$C$4,1,0)</f>
        <v>0</v>
      </c>
      <c r="BN50" s="22">
        <f>IF('enter-data'!AZ45='calc.nat.'!$C$4,1,0)</f>
        <v>0</v>
      </c>
      <c r="BO50" s="22">
        <f>IF('enter-data'!BA45='calc.nat.'!$C$4,1,0)</f>
        <v>0</v>
      </c>
      <c r="BP50" s="22">
        <f>IF('enter-data'!BB45='calc.nat.'!$C$4,1,0)</f>
        <v>0</v>
      </c>
      <c r="BQ50" s="22">
        <f>IF('enter-data'!BC45='calc.nat.'!$C$4,1,0)</f>
        <v>0</v>
      </c>
      <c r="BR50" s="22">
        <f>IF('enter-data'!BD45='calc.nat.'!$C$4,1,0)</f>
        <v>0</v>
      </c>
      <c r="BS50" s="22">
        <f>IF('enter-data'!BE45='calc.nat.'!$C$4,1,0)</f>
        <v>0</v>
      </c>
      <c r="BT50" s="22">
        <f>IF('enter-data'!BF45='calc.nat.'!$C$4,1,0)</f>
        <v>0</v>
      </c>
      <c r="BU50" s="22">
        <f>IF('enter-data'!BG45='calc.nat.'!$C$4,1,0)</f>
        <v>0</v>
      </c>
      <c r="BV50" s="22">
        <f>IF('enter-data'!BH45='calc.nat.'!$C$4,1,0)</f>
        <v>0</v>
      </c>
      <c r="BW50" s="22">
        <f>IF('enter-data'!BI45='calc.nat.'!$C$4,1,0)</f>
        <v>0</v>
      </c>
    </row>
    <row r="51" spans="1:75" ht="25.15" customHeight="1" x14ac:dyDescent="0.25">
      <c r="A51" s="219" t="str">
        <f t="shared" si="13"/>
        <v>1995.5</v>
      </c>
      <c r="B51" s="220">
        <f>COUNTIF($C$2:C51,C51)</f>
        <v>5</v>
      </c>
      <c r="C51" s="213">
        <f>'enter-data'!C46</f>
        <v>1995</v>
      </c>
      <c r="D51" s="208">
        <f t="shared" si="18"/>
        <v>0</v>
      </c>
      <c r="E51" s="257"/>
      <c r="F51" s="258" t="str">
        <f>IF(E51&gt;0,VLOOKUP($E51,Parameter!$F:$J,3,FALSE)," ")</f>
        <v xml:space="preserve"> </v>
      </c>
      <c r="G51" s="259" t="str">
        <f>IF(E51&gt;0,VLOOKUP($E51,Parameter!$F:$J,4,FALSE)," ")</f>
        <v xml:space="preserve"> </v>
      </c>
      <c r="H51" s="260">
        <f t="shared" si="33"/>
        <v>0</v>
      </c>
      <c r="I51" s="260">
        <f t="shared" si="34"/>
        <v>0</v>
      </c>
      <c r="J51" s="260">
        <f t="shared" si="35"/>
        <v>0</v>
      </c>
      <c r="K51" s="260">
        <f t="shared" si="36"/>
        <v>0</v>
      </c>
      <c r="L51" s="260">
        <f t="shared" si="37"/>
        <v>0</v>
      </c>
      <c r="M51" s="260">
        <f t="shared" si="38"/>
        <v>0</v>
      </c>
      <c r="N51" s="260">
        <f t="shared" si="39"/>
        <v>0</v>
      </c>
      <c r="O51" s="260">
        <f t="shared" si="40"/>
        <v>0</v>
      </c>
      <c r="P51" s="260">
        <f t="shared" si="41"/>
        <v>0</v>
      </c>
      <c r="Q51" s="260">
        <f t="shared" si="15"/>
        <v>0</v>
      </c>
      <c r="R51" s="260">
        <f t="shared" si="16"/>
        <v>0</v>
      </c>
      <c r="S51" s="260">
        <f t="shared" si="17"/>
        <v>0</v>
      </c>
      <c r="T51" s="214"/>
      <c r="U51" s="22">
        <f>IF('enter-data'!G46='calc.nat.'!$C$4,1,0)</f>
        <v>0</v>
      </c>
      <c r="V51" s="22">
        <f>IF('enter-data'!H46='calc.nat.'!$C$4,1,0)</f>
        <v>0</v>
      </c>
      <c r="W51" s="22">
        <f>IF('enter-data'!I46='calc.nat.'!$C$4,1,0)</f>
        <v>0</v>
      </c>
      <c r="X51" s="22">
        <f>IF('enter-data'!J46='calc.nat.'!$C$4,1,0)</f>
        <v>0</v>
      </c>
      <c r="Y51" s="22">
        <f>IF('enter-data'!K46='calc.nat.'!$C$4,1,0)</f>
        <v>0</v>
      </c>
      <c r="Z51" s="22">
        <f>IF('enter-data'!L46='calc.nat.'!$C$4,1,0)</f>
        <v>0</v>
      </c>
      <c r="AA51" s="22">
        <f>IF('enter-data'!M46='calc.nat.'!$C$4,1,0)</f>
        <v>0</v>
      </c>
      <c r="AB51" s="22">
        <f>IF('enter-data'!N46='calc.nat.'!$C$4,1,0)</f>
        <v>0</v>
      </c>
      <c r="AC51" s="22">
        <f>IF('enter-data'!O46='calc.nat.'!$C$4,1,0)</f>
        <v>0</v>
      </c>
      <c r="AD51" s="22">
        <f>IF('enter-data'!P46='calc.nat.'!$C$4,1,0)</f>
        <v>0</v>
      </c>
      <c r="AE51" s="22">
        <f>IF('enter-data'!Q46='calc.nat.'!$C$4,1,0)</f>
        <v>0</v>
      </c>
      <c r="AF51" s="22">
        <f>IF('enter-data'!R46='calc.nat.'!$C$4,1,0)</f>
        <v>0</v>
      </c>
      <c r="AG51" s="22">
        <f>IF('enter-data'!S46='calc.nat.'!$C$4,1,0)</f>
        <v>0</v>
      </c>
      <c r="AH51" s="22">
        <f>IF('enter-data'!T46='calc.nat.'!$C$4,1,0)</f>
        <v>0</v>
      </c>
      <c r="AI51" s="22">
        <f>IF('enter-data'!U46='calc.nat.'!$C$4,1,0)</f>
        <v>0</v>
      </c>
      <c r="AJ51" s="22">
        <f>IF('enter-data'!V46='calc.nat.'!$C$4,1,0)</f>
        <v>0</v>
      </c>
      <c r="AK51" s="22">
        <f>IF('enter-data'!W46='calc.nat.'!$C$4,1,0)</f>
        <v>0</v>
      </c>
      <c r="AL51" s="22">
        <f>IF('enter-data'!X46='calc.nat.'!$C$4,1,0)</f>
        <v>0</v>
      </c>
      <c r="AM51" s="22">
        <f>IF('enter-data'!Y46='calc.nat.'!$C$4,1,0)</f>
        <v>0</v>
      </c>
      <c r="AN51" s="22">
        <f>IF('enter-data'!Z46='calc.nat.'!$C$4,1,0)</f>
        <v>0</v>
      </c>
      <c r="AO51" s="22">
        <f>IF('enter-data'!AA46='calc.nat.'!$C$4,1,0)</f>
        <v>0</v>
      </c>
      <c r="AP51" s="22">
        <f>IF('enter-data'!AB46='calc.nat.'!$C$4,1,0)</f>
        <v>0</v>
      </c>
      <c r="AQ51" s="22">
        <f>IF('enter-data'!AC46='calc.nat.'!$C$4,1,0)</f>
        <v>0</v>
      </c>
      <c r="AR51" s="22">
        <f>IF('enter-data'!AD46='calc.nat.'!$C$4,1,0)</f>
        <v>0</v>
      </c>
      <c r="AS51" s="22">
        <f>IF('enter-data'!AE46='calc.nat.'!$C$4,1,0)</f>
        <v>0</v>
      </c>
      <c r="AT51" s="22">
        <f>IF('enter-data'!AF46='calc.nat.'!$C$4,1,0)</f>
        <v>0</v>
      </c>
      <c r="AU51" s="22">
        <f>IF('enter-data'!AG46='calc.nat.'!$C$4,1,0)</f>
        <v>0</v>
      </c>
      <c r="AW51" s="22">
        <f>IF('enter-data'!AI46='calc.nat.'!$C$4,1,0)</f>
        <v>0</v>
      </c>
      <c r="AX51" s="22">
        <f>IF('enter-data'!AJ46='calc.nat.'!$C$4,1,0)</f>
        <v>0</v>
      </c>
      <c r="AY51" s="22">
        <f>IF('enter-data'!AK46='calc.nat.'!$C$4,1,0)</f>
        <v>0</v>
      </c>
      <c r="AZ51" s="22">
        <f>IF('enter-data'!AL46='calc.nat.'!$C$4,1,0)</f>
        <v>0</v>
      </c>
      <c r="BA51" s="22">
        <f>IF('enter-data'!AM46='calc.nat.'!$C$4,1,0)</f>
        <v>0</v>
      </c>
      <c r="BB51" s="22">
        <f>IF('enter-data'!AN46='calc.nat.'!$C$4,1,0)</f>
        <v>0</v>
      </c>
      <c r="BC51" s="22">
        <f>IF('enter-data'!AO46='calc.nat.'!$C$4,1,0)</f>
        <v>0</v>
      </c>
      <c r="BD51" s="22">
        <f>IF('enter-data'!AP46='calc.nat.'!$C$4,1,0)</f>
        <v>0</v>
      </c>
      <c r="BE51" s="22">
        <f>IF('enter-data'!AQ46='calc.nat.'!$C$4,1,0)</f>
        <v>0</v>
      </c>
      <c r="BF51" s="22">
        <f>IF('enter-data'!AR46='calc.nat.'!$C$4,1,0)</f>
        <v>0</v>
      </c>
      <c r="BG51" s="22">
        <f>IF('enter-data'!AS46='calc.nat.'!$C$4,1,0)</f>
        <v>0</v>
      </c>
      <c r="BH51" s="22">
        <f>IF('enter-data'!AT46='calc.nat.'!$C$4,1,0)</f>
        <v>0</v>
      </c>
      <c r="BI51" s="22">
        <f>IF('enter-data'!AU46='calc.nat.'!$C$4,1,0)</f>
        <v>0</v>
      </c>
      <c r="BJ51" s="22">
        <f>IF('enter-data'!AV46='calc.nat.'!$C$4,1,0)</f>
        <v>0</v>
      </c>
      <c r="BK51" s="22">
        <f>IF('enter-data'!AW46='calc.nat.'!$C$4,1,0)</f>
        <v>0</v>
      </c>
      <c r="BL51" s="22">
        <f>IF('enter-data'!AX46='calc.nat.'!$C$4,1,0)</f>
        <v>0</v>
      </c>
      <c r="BM51" s="22">
        <f>IF('enter-data'!AY46='calc.nat.'!$C$4,1,0)</f>
        <v>0</v>
      </c>
      <c r="BN51" s="22">
        <f>IF('enter-data'!AZ46='calc.nat.'!$C$4,1,0)</f>
        <v>0</v>
      </c>
      <c r="BO51" s="22">
        <f>IF('enter-data'!BA46='calc.nat.'!$C$4,1,0)</f>
        <v>0</v>
      </c>
      <c r="BP51" s="22">
        <f>IF('enter-data'!BB46='calc.nat.'!$C$4,1,0)</f>
        <v>0</v>
      </c>
      <c r="BQ51" s="22">
        <f>IF('enter-data'!BC46='calc.nat.'!$C$4,1,0)</f>
        <v>0</v>
      </c>
      <c r="BR51" s="22">
        <f>IF('enter-data'!BD46='calc.nat.'!$C$4,1,0)</f>
        <v>0</v>
      </c>
      <c r="BS51" s="22">
        <f>IF('enter-data'!BE46='calc.nat.'!$C$4,1,0)</f>
        <v>0</v>
      </c>
      <c r="BT51" s="22">
        <f>IF('enter-data'!BF46='calc.nat.'!$C$4,1,0)</f>
        <v>0</v>
      </c>
      <c r="BU51" s="22">
        <f>IF('enter-data'!BG46='calc.nat.'!$C$4,1,0)</f>
        <v>0</v>
      </c>
      <c r="BV51" s="22">
        <f>IF('enter-data'!BH46='calc.nat.'!$C$4,1,0)</f>
        <v>0</v>
      </c>
      <c r="BW51" s="22">
        <f>IF('enter-data'!BI46='calc.nat.'!$C$4,1,0)</f>
        <v>0</v>
      </c>
    </row>
    <row r="52" spans="1:75" ht="25.15" customHeight="1" x14ac:dyDescent="0.25">
      <c r="A52" s="219"/>
      <c r="B52" s="220"/>
      <c r="C52" s="213"/>
      <c r="D52" s="208">
        <f t="shared" si="18"/>
        <v>0</v>
      </c>
      <c r="E52" s="257">
        <v>1995</v>
      </c>
      <c r="F52" s="258" t="str">
        <f>IF(E52&gt;0,VLOOKUP($E52,Parameter!$F:$J,3,FALSE)," ")</f>
        <v>ITA</v>
      </c>
      <c r="G52" s="259" t="str">
        <f>IF(E52&gt;0,VLOOKUP($E52,Parameter!$F:$J,4,FALSE)," ")</f>
        <v>Italy</v>
      </c>
      <c r="H52" s="260">
        <f>SUM(H47:H51)</f>
        <v>0</v>
      </c>
      <c r="I52" s="260">
        <f t="shared" ref="I52:S52" si="42">SUM(I47:I51)</f>
        <v>0</v>
      </c>
      <c r="J52" s="260">
        <f t="shared" si="42"/>
        <v>0</v>
      </c>
      <c r="K52" s="260">
        <f t="shared" si="42"/>
        <v>0</v>
      </c>
      <c r="L52" s="260">
        <f t="shared" si="42"/>
        <v>0</v>
      </c>
      <c r="M52" s="260">
        <f t="shared" si="42"/>
        <v>0</v>
      </c>
      <c r="N52" s="260">
        <f t="shared" si="42"/>
        <v>0</v>
      </c>
      <c r="O52" s="260">
        <f t="shared" si="42"/>
        <v>0</v>
      </c>
      <c r="P52" s="260">
        <f t="shared" si="42"/>
        <v>0</v>
      </c>
      <c r="Q52" s="260">
        <f t="shared" si="42"/>
        <v>0</v>
      </c>
      <c r="R52" s="260">
        <f t="shared" si="42"/>
        <v>0</v>
      </c>
      <c r="S52" s="260">
        <f t="shared" si="42"/>
        <v>0</v>
      </c>
      <c r="T52" s="214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U52" s="22"/>
      <c r="BV52" s="22"/>
      <c r="BW52" s="22"/>
    </row>
    <row r="53" spans="1:75" ht="25.15" customHeight="1" x14ac:dyDescent="0.25">
      <c r="A53" s="219" t="str">
        <f t="shared" si="13"/>
        <v>1996.1</v>
      </c>
      <c r="B53" s="220">
        <f>COUNTIF($C$2:C53,C53)</f>
        <v>1</v>
      </c>
      <c r="C53" s="3">
        <f>'enter-data'!C47</f>
        <v>1996</v>
      </c>
      <c r="D53" s="208">
        <f t="shared" si="18"/>
        <v>0</v>
      </c>
      <c r="E53" s="257">
        <v>1996</v>
      </c>
      <c r="F53" s="258" t="str">
        <f>IF(E53&gt;0,VLOOKUP($E53,Parameter!$F:$J,3,FALSE)," ")</f>
        <v>SLO</v>
      </c>
      <c r="G53" s="259" t="str">
        <f>IF(E53&gt;0,VLOOKUP($E53,Parameter!$F:$J,4,FALSE)," ")</f>
        <v>Slovenia</v>
      </c>
      <c r="H53" s="260">
        <f t="shared" ref="H53:H63" si="43">I53+J53</f>
        <v>0</v>
      </c>
      <c r="I53" s="260">
        <f t="shared" ref="I53:I63" si="44">U53+X53+AA53+AD53+AG53+AJ53+AM53+AP53+AS53</f>
        <v>0</v>
      </c>
      <c r="J53" s="260">
        <f t="shared" ref="J53:J63" si="45">AW53+AZ53+BC53+BF53+BI53+BL53+BO53+BR53+BU53</f>
        <v>0</v>
      </c>
      <c r="K53" s="260">
        <f t="shared" ref="K53:K63" si="46">L53+M53</f>
        <v>0</v>
      </c>
      <c r="L53" s="260">
        <f t="shared" ref="L53:L63" si="47">V53+Y53+AB53+AE53+AH53+AK53+AN53+AQ53+AT53</f>
        <v>0</v>
      </c>
      <c r="M53" s="260">
        <f t="shared" ref="M53:M63" si="48">AX53+BA53+BD53+BG53+BJ53+BM53+BP53+BS53+BV53</f>
        <v>0</v>
      </c>
      <c r="N53" s="260">
        <f t="shared" ref="N53:N63" si="49">O53+P53</f>
        <v>0</v>
      </c>
      <c r="O53" s="260">
        <f t="shared" ref="O53:O63" si="50">W53+Z53+AC53+AF53+AI53+AL53+AO53+AR53+AU53</f>
        <v>0</v>
      </c>
      <c r="P53" s="260">
        <f t="shared" ref="P53:P63" si="51">AY53+BB53+BE53+BH53+BK53+BN53+BQ53+BT53+BW53</f>
        <v>0</v>
      </c>
      <c r="Q53" s="260">
        <f t="shared" si="15"/>
        <v>0</v>
      </c>
      <c r="R53" s="260">
        <f t="shared" si="16"/>
        <v>0</v>
      </c>
      <c r="S53" s="260">
        <f t="shared" si="17"/>
        <v>0</v>
      </c>
      <c r="T53" s="214"/>
      <c r="U53" s="22">
        <f>IF('enter-data'!G47='calc.nat.'!$C$4,1,0)</f>
        <v>0</v>
      </c>
      <c r="V53" s="22">
        <f>IF('enter-data'!H47='calc.nat.'!$C$4,1,0)</f>
        <v>0</v>
      </c>
      <c r="W53" s="22">
        <f>IF('enter-data'!I47='calc.nat.'!$C$4,1,0)</f>
        <v>0</v>
      </c>
      <c r="X53" s="22">
        <f>IF('enter-data'!J47='calc.nat.'!$C$4,1,0)</f>
        <v>0</v>
      </c>
      <c r="Y53" s="22">
        <f>IF('enter-data'!K47='calc.nat.'!$C$4,1,0)</f>
        <v>0</v>
      </c>
      <c r="Z53" s="22">
        <f>IF('enter-data'!L47='calc.nat.'!$C$4,1,0)</f>
        <v>0</v>
      </c>
      <c r="AA53" s="22">
        <f>IF('enter-data'!M47='calc.nat.'!$C$4,1,0)</f>
        <v>0</v>
      </c>
      <c r="AB53" s="22">
        <f>IF('enter-data'!N47='calc.nat.'!$C$4,1,0)</f>
        <v>0</v>
      </c>
      <c r="AC53" s="22">
        <f>IF('enter-data'!O47='calc.nat.'!$C$4,1,0)</f>
        <v>0</v>
      </c>
      <c r="AD53" s="22">
        <f>IF('enter-data'!P47='calc.nat.'!$C$4,1,0)</f>
        <v>0</v>
      </c>
      <c r="AE53" s="22">
        <f>IF('enter-data'!Q47='calc.nat.'!$C$4,1,0)</f>
        <v>0</v>
      </c>
      <c r="AF53" s="22">
        <f>IF('enter-data'!R47='calc.nat.'!$C$4,1,0)</f>
        <v>0</v>
      </c>
      <c r="AG53" s="22">
        <f>IF('enter-data'!S47='calc.nat.'!$C$4,1,0)</f>
        <v>0</v>
      </c>
      <c r="AH53" s="22">
        <f>IF('enter-data'!T47='calc.nat.'!$C$4,1,0)</f>
        <v>0</v>
      </c>
      <c r="AI53" s="22">
        <f>IF('enter-data'!U47='calc.nat.'!$C$4,1,0)</f>
        <v>0</v>
      </c>
      <c r="AJ53" s="22">
        <f>IF('enter-data'!V47='calc.nat.'!$C$4,1,0)</f>
        <v>0</v>
      </c>
      <c r="AK53" s="22">
        <f>IF('enter-data'!W47='calc.nat.'!$C$4,1,0)</f>
        <v>0</v>
      </c>
      <c r="AL53" s="22">
        <f>IF('enter-data'!X47='calc.nat.'!$C$4,1,0)</f>
        <v>0</v>
      </c>
      <c r="AM53" s="22">
        <f>IF('enter-data'!Y47='calc.nat.'!$C$4,1,0)</f>
        <v>0</v>
      </c>
      <c r="AN53" s="22">
        <f>IF('enter-data'!Z47='calc.nat.'!$C$4,1,0)</f>
        <v>0</v>
      </c>
      <c r="AO53" s="22">
        <f>IF('enter-data'!AA47='calc.nat.'!$C$4,1,0)</f>
        <v>0</v>
      </c>
      <c r="AP53" s="22">
        <f>IF('enter-data'!AB47='calc.nat.'!$C$4,1,0)</f>
        <v>0</v>
      </c>
      <c r="AQ53" s="22">
        <f>IF('enter-data'!AC47='calc.nat.'!$C$4,1,0)</f>
        <v>0</v>
      </c>
      <c r="AR53" s="22">
        <f>IF('enter-data'!AD47='calc.nat.'!$C$4,1,0)</f>
        <v>0</v>
      </c>
      <c r="AS53" s="22">
        <f>IF('enter-data'!AE47='calc.nat.'!$C$4,1,0)</f>
        <v>0</v>
      </c>
      <c r="AT53" s="22">
        <f>IF('enter-data'!AF47='calc.nat.'!$C$4,1,0)</f>
        <v>0</v>
      </c>
      <c r="AU53" s="22">
        <f>IF('enter-data'!AG47='calc.nat.'!$C$4,1,0)</f>
        <v>0</v>
      </c>
      <c r="AW53" s="22">
        <f>IF('enter-data'!AI47='calc.nat.'!$C$4,1,0)</f>
        <v>0</v>
      </c>
      <c r="AX53" s="22">
        <f>IF('enter-data'!AJ47='calc.nat.'!$C$4,1,0)</f>
        <v>0</v>
      </c>
      <c r="AY53" s="22">
        <f>IF('enter-data'!AK47='calc.nat.'!$C$4,1,0)</f>
        <v>0</v>
      </c>
      <c r="AZ53" s="22">
        <f>IF('enter-data'!AL47='calc.nat.'!$C$4,1,0)</f>
        <v>0</v>
      </c>
      <c r="BA53" s="22">
        <f>IF('enter-data'!AM47='calc.nat.'!$C$4,1,0)</f>
        <v>0</v>
      </c>
      <c r="BB53" s="22">
        <f>IF('enter-data'!AN47='calc.nat.'!$C$4,1,0)</f>
        <v>0</v>
      </c>
      <c r="BC53" s="22">
        <f>IF('enter-data'!AO47='calc.nat.'!$C$4,1,0)</f>
        <v>0</v>
      </c>
      <c r="BD53" s="22">
        <f>IF('enter-data'!AP47='calc.nat.'!$C$4,1,0)</f>
        <v>0</v>
      </c>
      <c r="BE53" s="22">
        <f>IF('enter-data'!AQ47='calc.nat.'!$C$4,1,0)</f>
        <v>0</v>
      </c>
      <c r="BF53" s="22">
        <f>IF('enter-data'!AR47='calc.nat.'!$C$4,1,0)</f>
        <v>0</v>
      </c>
      <c r="BG53" s="22">
        <f>IF('enter-data'!AS47='calc.nat.'!$C$4,1,0)</f>
        <v>0</v>
      </c>
      <c r="BH53" s="22">
        <f>IF('enter-data'!AT47='calc.nat.'!$C$4,1,0)</f>
        <v>0</v>
      </c>
      <c r="BI53" s="22">
        <f>IF('enter-data'!AU47='calc.nat.'!$C$4,1,0)</f>
        <v>0</v>
      </c>
      <c r="BJ53" s="22">
        <f>IF('enter-data'!AV47='calc.nat.'!$C$4,1,0)</f>
        <v>0</v>
      </c>
      <c r="BK53" s="22">
        <f>IF('enter-data'!AW47='calc.nat.'!$C$4,1,0)</f>
        <v>0</v>
      </c>
      <c r="BL53" s="22">
        <f>IF('enter-data'!AX47='calc.nat.'!$C$4,1,0)</f>
        <v>0</v>
      </c>
      <c r="BM53" s="22">
        <f>IF('enter-data'!AY47='calc.nat.'!$C$4,1,0)</f>
        <v>0</v>
      </c>
      <c r="BN53" s="22">
        <f>IF('enter-data'!AZ47='calc.nat.'!$C$4,1,0)</f>
        <v>0</v>
      </c>
      <c r="BO53" s="22">
        <f>IF('enter-data'!BA47='calc.nat.'!$C$4,1,0)</f>
        <v>0</v>
      </c>
      <c r="BP53" s="22">
        <f>IF('enter-data'!BB47='calc.nat.'!$C$4,1,0)</f>
        <v>0</v>
      </c>
      <c r="BQ53" s="22">
        <f>IF('enter-data'!BC47='calc.nat.'!$C$4,1,0)</f>
        <v>0</v>
      </c>
      <c r="BR53" s="22">
        <f>IF('enter-data'!BD47='calc.nat.'!$C$4,1,0)</f>
        <v>0</v>
      </c>
      <c r="BS53" s="22">
        <f>IF('enter-data'!BE47='calc.nat.'!$C$4,1,0)</f>
        <v>0</v>
      </c>
      <c r="BT53" s="22">
        <f>IF('enter-data'!BF47='calc.nat.'!$C$4,1,0)</f>
        <v>0</v>
      </c>
      <c r="BU53" s="22">
        <f>IF('enter-data'!BG47='calc.nat.'!$C$4,1,0)</f>
        <v>0</v>
      </c>
      <c r="BV53" s="22">
        <f>IF('enter-data'!BH47='calc.nat.'!$C$4,1,0)</f>
        <v>0</v>
      </c>
      <c r="BW53" s="22">
        <f>IF('enter-data'!BI47='calc.nat.'!$C$4,1,0)</f>
        <v>0</v>
      </c>
    </row>
    <row r="54" spans="1:75" ht="25.15" customHeight="1" x14ac:dyDescent="0.25">
      <c r="A54" s="219" t="str">
        <f t="shared" si="13"/>
        <v>1999.1</v>
      </c>
      <c r="B54" s="220">
        <f>COUNTIF($C$2:C54,C54)</f>
        <v>1</v>
      </c>
      <c r="C54" s="3">
        <f>'enter-data'!C48</f>
        <v>1999</v>
      </c>
      <c r="D54" s="208">
        <f t="shared" si="18"/>
        <v>0</v>
      </c>
      <c r="E54" s="257">
        <v>1999</v>
      </c>
      <c r="F54" s="258" t="str">
        <f>IF(E54&gt;0,VLOOKUP($E54,Parameter!$F:$J,3,FALSE)," ")</f>
        <v>CRO</v>
      </c>
      <c r="G54" s="259" t="str">
        <f>IF(E54&gt;0,VLOOKUP($E54,Parameter!$F:$J,4,FALSE)," ")</f>
        <v>Croatia</v>
      </c>
      <c r="H54" s="260">
        <f t="shared" si="43"/>
        <v>0</v>
      </c>
      <c r="I54" s="260">
        <f t="shared" si="44"/>
        <v>0</v>
      </c>
      <c r="J54" s="260">
        <f t="shared" si="45"/>
        <v>0</v>
      </c>
      <c r="K54" s="260">
        <f t="shared" si="46"/>
        <v>0</v>
      </c>
      <c r="L54" s="260">
        <f t="shared" si="47"/>
        <v>0</v>
      </c>
      <c r="M54" s="260">
        <f t="shared" si="48"/>
        <v>0</v>
      </c>
      <c r="N54" s="260">
        <f t="shared" si="49"/>
        <v>0</v>
      </c>
      <c r="O54" s="260">
        <f t="shared" si="50"/>
        <v>0</v>
      </c>
      <c r="P54" s="260">
        <f t="shared" si="51"/>
        <v>0</v>
      </c>
      <c r="Q54" s="260">
        <f t="shared" si="15"/>
        <v>0</v>
      </c>
      <c r="R54" s="260">
        <f t="shared" si="16"/>
        <v>0</v>
      </c>
      <c r="S54" s="260">
        <f t="shared" si="17"/>
        <v>0</v>
      </c>
      <c r="T54" s="214"/>
      <c r="U54" s="22">
        <f>IF('enter-data'!G48='calc.nat.'!$C$4,1,0)</f>
        <v>0</v>
      </c>
      <c r="V54" s="22">
        <f>IF('enter-data'!H48='calc.nat.'!$C$4,1,0)</f>
        <v>0</v>
      </c>
      <c r="W54" s="22">
        <f>IF('enter-data'!I48='calc.nat.'!$C$4,1,0)</f>
        <v>0</v>
      </c>
      <c r="X54" s="22">
        <f>IF('enter-data'!J48='calc.nat.'!$C$4,1,0)</f>
        <v>0</v>
      </c>
      <c r="Y54" s="22">
        <f>IF('enter-data'!K48='calc.nat.'!$C$4,1,0)</f>
        <v>0</v>
      </c>
      <c r="Z54" s="22">
        <f>IF('enter-data'!L48='calc.nat.'!$C$4,1,0)</f>
        <v>0</v>
      </c>
      <c r="AA54" s="22">
        <f>IF('enter-data'!M48='calc.nat.'!$C$4,1,0)</f>
        <v>0</v>
      </c>
      <c r="AB54" s="22">
        <f>IF('enter-data'!N48='calc.nat.'!$C$4,1,0)</f>
        <v>0</v>
      </c>
      <c r="AC54" s="22">
        <f>IF('enter-data'!O48='calc.nat.'!$C$4,1,0)</f>
        <v>0</v>
      </c>
      <c r="AD54" s="22">
        <f>IF('enter-data'!P48='calc.nat.'!$C$4,1,0)</f>
        <v>0</v>
      </c>
      <c r="AE54" s="22">
        <f>IF('enter-data'!Q48='calc.nat.'!$C$4,1,0)</f>
        <v>0</v>
      </c>
      <c r="AF54" s="22">
        <f>IF('enter-data'!R48='calc.nat.'!$C$4,1,0)</f>
        <v>0</v>
      </c>
      <c r="AG54" s="22">
        <f>IF('enter-data'!S48='calc.nat.'!$C$4,1,0)</f>
        <v>0</v>
      </c>
      <c r="AH54" s="22">
        <f>IF('enter-data'!T48='calc.nat.'!$C$4,1,0)</f>
        <v>0</v>
      </c>
      <c r="AI54" s="22">
        <f>IF('enter-data'!U48='calc.nat.'!$C$4,1,0)</f>
        <v>0</v>
      </c>
      <c r="AJ54" s="22">
        <f>IF('enter-data'!V48='calc.nat.'!$C$4,1,0)</f>
        <v>0</v>
      </c>
      <c r="AK54" s="22">
        <f>IF('enter-data'!W48='calc.nat.'!$C$4,1,0)</f>
        <v>0</v>
      </c>
      <c r="AL54" s="22">
        <f>IF('enter-data'!X48='calc.nat.'!$C$4,1,0)</f>
        <v>0</v>
      </c>
      <c r="AM54" s="22">
        <f>IF('enter-data'!Y48='calc.nat.'!$C$4,1,0)</f>
        <v>0</v>
      </c>
      <c r="AN54" s="22">
        <f>IF('enter-data'!Z48='calc.nat.'!$C$4,1,0)</f>
        <v>0</v>
      </c>
      <c r="AO54" s="22">
        <f>IF('enter-data'!AA48='calc.nat.'!$C$4,1,0)</f>
        <v>0</v>
      </c>
      <c r="AP54" s="22">
        <f>IF('enter-data'!AB48='calc.nat.'!$C$4,1,0)</f>
        <v>0</v>
      </c>
      <c r="AQ54" s="22">
        <f>IF('enter-data'!AC48='calc.nat.'!$C$4,1,0)</f>
        <v>0</v>
      </c>
      <c r="AR54" s="22">
        <f>IF('enter-data'!AD48='calc.nat.'!$C$4,1,0)</f>
        <v>0</v>
      </c>
      <c r="AS54" s="22">
        <f>IF('enter-data'!AE48='calc.nat.'!$C$4,1,0)</f>
        <v>0</v>
      </c>
      <c r="AT54" s="22">
        <f>IF('enter-data'!AF48='calc.nat.'!$C$4,1,0)</f>
        <v>0</v>
      </c>
      <c r="AU54" s="22">
        <f>IF('enter-data'!AG48='calc.nat.'!$C$4,1,0)</f>
        <v>0</v>
      </c>
      <c r="AW54" s="22">
        <f>IF('enter-data'!AI48='calc.nat.'!$C$4,1,0)</f>
        <v>0</v>
      </c>
      <c r="AX54" s="22">
        <f>IF('enter-data'!AJ48='calc.nat.'!$C$4,1,0)</f>
        <v>0</v>
      </c>
      <c r="AY54" s="22">
        <f>IF('enter-data'!AK48='calc.nat.'!$C$4,1,0)</f>
        <v>0</v>
      </c>
      <c r="AZ54" s="22">
        <f>IF('enter-data'!AL48='calc.nat.'!$C$4,1,0)</f>
        <v>0</v>
      </c>
      <c r="BA54" s="22">
        <f>IF('enter-data'!AM48='calc.nat.'!$C$4,1,0)</f>
        <v>0</v>
      </c>
      <c r="BB54" s="22">
        <f>IF('enter-data'!AN48='calc.nat.'!$C$4,1,0)</f>
        <v>0</v>
      </c>
      <c r="BC54" s="22">
        <f>IF('enter-data'!AO48='calc.nat.'!$C$4,1,0)</f>
        <v>0</v>
      </c>
      <c r="BD54" s="22">
        <f>IF('enter-data'!AP48='calc.nat.'!$C$4,1,0)</f>
        <v>0</v>
      </c>
      <c r="BE54" s="22">
        <f>IF('enter-data'!AQ48='calc.nat.'!$C$4,1,0)</f>
        <v>0</v>
      </c>
      <c r="BF54" s="22">
        <f>IF('enter-data'!AR48='calc.nat.'!$C$4,1,0)</f>
        <v>0</v>
      </c>
      <c r="BG54" s="22">
        <f>IF('enter-data'!AS48='calc.nat.'!$C$4,1,0)</f>
        <v>0</v>
      </c>
      <c r="BH54" s="22">
        <f>IF('enter-data'!AT48='calc.nat.'!$C$4,1,0)</f>
        <v>0</v>
      </c>
      <c r="BI54" s="22">
        <f>IF('enter-data'!AU48='calc.nat.'!$C$4,1,0)</f>
        <v>0</v>
      </c>
      <c r="BJ54" s="22">
        <f>IF('enter-data'!AV48='calc.nat.'!$C$4,1,0)</f>
        <v>0</v>
      </c>
      <c r="BK54" s="22">
        <f>IF('enter-data'!AW48='calc.nat.'!$C$4,1,0)</f>
        <v>0</v>
      </c>
      <c r="BL54" s="22">
        <f>IF('enter-data'!AX48='calc.nat.'!$C$4,1,0)</f>
        <v>0</v>
      </c>
      <c r="BM54" s="22">
        <f>IF('enter-data'!AY48='calc.nat.'!$C$4,1,0)</f>
        <v>0</v>
      </c>
      <c r="BN54" s="22">
        <f>IF('enter-data'!AZ48='calc.nat.'!$C$4,1,0)</f>
        <v>0</v>
      </c>
      <c r="BO54" s="22">
        <f>IF('enter-data'!BA48='calc.nat.'!$C$4,1,0)</f>
        <v>0</v>
      </c>
      <c r="BP54" s="22">
        <f>IF('enter-data'!BB48='calc.nat.'!$C$4,1,0)</f>
        <v>0</v>
      </c>
      <c r="BQ54" s="22">
        <f>IF('enter-data'!BC48='calc.nat.'!$C$4,1,0)</f>
        <v>0</v>
      </c>
      <c r="BR54" s="22">
        <f>IF('enter-data'!BD48='calc.nat.'!$C$4,1,0)</f>
        <v>0</v>
      </c>
      <c r="BS54" s="22">
        <f>IF('enter-data'!BE48='calc.nat.'!$C$4,1,0)</f>
        <v>0</v>
      </c>
      <c r="BT54" s="22">
        <f>IF('enter-data'!BF48='calc.nat.'!$C$4,1,0)</f>
        <v>0</v>
      </c>
      <c r="BU54" s="22">
        <f>IF('enter-data'!BG48='calc.nat.'!$C$4,1,0)</f>
        <v>0</v>
      </c>
      <c r="BV54" s="22">
        <f>IF('enter-data'!BH48='calc.nat.'!$C$4,1,0)</f>
        <v>0</v>
      </c>
      <c r="BW54" s="22">
        <f>IF('enter-data'!BI48='calc.nat.'!$C$4,1,0)</f>
        <v>0</v>
      </c>
    </row>
    <row r="55" spans="1:75" ht="25.15" customHeight="1" x14ac:dyDescent="0.25">
      <c r="A55" s="219" t="str">
        <f t="shared" si="13"/>
        <v>2000.1</v>
      </c>
      <c r="B55" s="220">
        <f>COUNTIF($C$2:C55,C55)</f>
        <v>1</v>
      </c>
      <c r="C55" s="3">
        <f>'enter-data'!C49</f>
        <v>2000</v>
      </c>
      <c r="D55" s="208">
        <f t="shared" si="18"/>
        <v>0</v>
      </c>
      <c r="E55" s="257">
        <v>2000</v>
      </c>
      <c r="F55" s="258" t="str">
        <f>IF(E55&gt;0,VLOOKUP($E55,Parameter!$F:$J,3,FALSE)," ")</f>
        <v>SVK</v>
      </c>
      <c r="G55" s="259" t="str">
        <f>IF(E55&gt;0,VLOOKUP($E55,Parameter!$F:$J,4,FALSE)," ")</f>
        <v>Slovakia</v>
      </c>
      <c r="H55" s="260">
        <f t="shared" si="43"/>
        <v>0</v>
      </c>
      <c r="I55" s="260">
        <f t="shared" si="44"/>
        <v>0</v>
      </c>
      <c r="J55" s="260">
        <f t="shared" si="45"/>
        <v>0</v>
      </c>
      <c r="K55" s="260">
        <f t="shared" si="46"/>
        <v>0</v>
      </c>
      <c r="L55" s="260">
        <f t="shared" si="47"/>
        <v>0</v>
      </c>
      <c r="M55" s="260">
        <f t="shared" si="48"/>
        <v>0</v>
      </c>
      <c r="N55" s="260">
        <f t="shared" si="49"/>
        <v>0</v>
      </c>
      <c r="O55" s="260">
        <f t="shared" si="50"/>
        <v>0</v>
      </c>
      <c r="P55" s="260">
        <f t="shared" si="51"/>
        <v>0</v>
      </c>
      <c r="Q55" s="260">
        <f t="shared" si="15"/>
        <v>0</v>
      </c>
      <c r="R55" s="260">
        <f t="shared" si="16"/>
        <v>0</v>
      </c>
      <c r="S55" s="260">
        <f t="shared" si="17"/>
        <v>0</v>
      </c>
      <c r="T55" s="214"/>
      <c r="U55" s="22">
        <f>IF('enter-data'!G49='calc.nat.'!$C$4,1,0)</f>
        <v>0</v>
      </c>
      <c r="V55" s="22">
        <f>IF('enter-data'!H49='calc.nat.'!$C$4,1,0)</f>
        <v>0</v>
      </c>
      <c r="W55" s="22">
        <f>IF('enter-data'!I49='calc.nat.'!$C$4,1,0)</f>
        <v>0</v>
      </c>
      <c r="X55" s="22">
        <f>IF('enter-data'!J49='calc.nat.'!$C$4,1,0)</f>
        <v>0</v>
      </c>
      <c r="Y55" s="22">
        <f>IF('enter-data'!K49='calc.nat.'!$C$4,1,0)</f>
        <v>0</v>
      </c>
      <c r="Z55" s="22">
        <f>IF('enter-data'!L49='calc.nat.'!$C$4,1,0)</f>
        <v>0</v>
      </c>
      <c r="AA55" s="22">
        <f>IF('enter-data'!M49='calc.nat.'!$C$4,1,0)</f>
        <v>0</v>
      </c>
      <c r="AB55" s="22">
        <f>IF('enter-data'!N49='calc.nat.'!$C$4,1,0)</f>
        <v>0</v>
      </c>
      <c r="AC55" s="22">
        <f>IF('enter-data'!O49='calc.nat.'!$C$4,1,0)</f>
        <v>0</v>
      </c>
      <c r="AD55" s="22">
        <f>IF('enter-data'!P49='calc.nat.'!$C$4,1,0)</f>
        <v>0</v>
      </c>
      <c r="AE55" s="22">
        <f>IF('enter-data'!Q49='calc.nat.'!$C$4,1,0)</f>
        <v>0</v>
      </c>
      <c r="AF55" s="22">
        <f>IF('enter-data'!R49='calc.nat.'!$C$4,1,0)</f>
        <v>0</v>
      </c>
      <c r="AG55" s="22">
        <f>IF('enter-data'!S49='calc.nat.'!$C$4,1,0)</f>
        <v>0</v>
      </c>
      <c r="AH55" s="22">
        <f>IF('enter-data'!T49='calc.nat.'!$C$4,1,0)</f>
        <v>0</v>
      </c>
      <c r="AI55" s="22">
        <f>IF('enter-data'!U49='calc.nat.'!$C$4,1,0)</f>
        <v>0</v>
      </c>
      <c r="AJ55" s="22">
        <f>IF('enter-data'!V49='calc.nat.'!$C$4,1,0)</f>
        <v>0</v>
      </c>
      <c r="AK55" s="22">
        <f>IF('enter-data'!W49='calc.nat.'!$C$4,1,0)</f>
        <v>0</v>
      </c>
      <c r="AL55" s="22">
        <f>IF('enter-data'!X49='calc.nat.'!$C$4,1,0)</f>
        <v>0</v>
      </c>
      <c r="AM55" s="22">
        <f>IF('enter-data'!Y49='calc.nat.'!$C$4,1,0)</f>
        <v>0</v>
      </c>
      <c r="AN55" s="22">
        <f>IF('enter-data'!Z49='calc.nat.'!$C$4,1,0)</f>
        <v>0</v>
      </c>
      <c r="AO55" s="22">
        <f>IF('enter-data'!AA49='calc.nat.'!$C$4,1,0)</f>
        <v>0</v>
      </c>
      <c r="AP55" s="22">
        <f>IF('enter-data'!AB49='calc.nat.'!$C$4,1,0)</f>
        <v>0</v>
      </c>
      <c r="AQ55" s="22">
        <f>IF('enter-data'!AC49='calc.nat.'!$C$4,1,0)</f>
        <v>0</v>
      </c>
      <c r="AR55" s="22">
        <f>IF('enter-data'!AD49='calc.nat.'!$C$4,1,0)</f>
        <v>0</v>
      </c>
      <c r="AS55" s="22">
        <f>IF('enter-data'!AE49='calc.nat.'!$C$4,1,0)</f>
        <v>0</v>
      </c>
      <c r="AT55" s="22">
        <f>IF('enter-data'!AF49='calc.nat.'!$C$4,1,0)</f>
        <v>0</v>
      </c>
      <c r="AU55" s="22">
        <f>IF('enter-data'!AG49='calc.nat.'!$C$4,1,0)</f>
        <v>0</v>
      </c>
      <c r="AW55" s="22">
        <f>IF('enter-data'!AI49='calc.nat.'!$C$4,1,0)</f>
        <v>0</v>
      </c>
      <c r="AX55" s="22">
        <f>IF('enter-data'!AJ49='calc.nat.'!$C$4,1,0)</f>
        <v>0</v>
      </c>
      <c r="AY55" s="22">
        <f>IF('enter-data'!AK49='calc.nat.'!$C$4,1,0)</f>
        <v>0</v>
      </c>
      <c r="AZ55" s="22">
        <f>IF('enter-data'!AL49='calc.nat.'!$C$4,1,0)</f>
        <v>0</v>
      </c>
      <c r="BA55" s="22">
        <f>IF('enter-data'!AM49='calc.nat.'!$C$4,1,0)</f>
        <v>0</v>
      </c>
      <c r="BB55" s="22">
        <f>IF('enter-data'!AN49='calc.nat.'!$C$4,1,0)</f>
        <v>0</v>
      </c>
      <c r="BC55" s="22">
        <f>IF('enter-data'!AO49='calc.nat.'!$C$4,1,0)</f>
        <v>0</v>
      </c>
      <c r="BD55" s="22">
        <f>IF('enter-data'!AP49='calc.nat.'!$C$4,1,0)</f>
        <v>0</v>
      </c>
      <c r="BE55" s="22">
        <f>IF('enter-data'!AQ49='calc.nat.'!$C$4,1,0)</f>
        <v>0</v>
      </c>
      <c r="BF55" s="22">
        <f>IF('enter-data'!AR49='calc.nat.'!$C$4,1,0)</f>
        <v>0</v>
      </c>
      <c r="BG55" s="22">
        <f>IF('enter-data'!AS49='calc.nat.'!$C$4,1,0)</f>
        <v>0</v>
      </c>
      <c r="BH55" s="22">
        <f>IF('enter-data'!AT49='calc.nat.'!$C$4,1,0)</f>
        <v>0</v>
      </c>
      <c r="BI55" s="22">
        <f>IF('enter-data'!AU49='calc.nat.'!$C$4,1,0)</f>
        <v>0</v>
      </c>
      <c r="BJ55" s="22">
        <f>IF('enter-data'!AV49='calc.nat.'!$C$4,1,0)</f>
        <v>0</v>
      </c>
      <c r="BK55" s="22">
        <f>IF('enter-data'!AW49='calc.nat.'!$C$4,1,0)</f>
        <v>0</v>
      </c>
      <c r="BL55" s="22">
        <f>IF('enter-data'!AX49='calc.nat.'!$C$4,1,0)</f>
        <v>0</v>
      </c>
      <c r="BM55" s="22">
        <f>IF('enter-data'!AY49='calc.nat.'!$C$4,1,0)</f>
        <v>0</v>
      </c>
      <c r="BN55" s="22">
        <f>IF('enter-data'!AZ49='calc.nat.'!$C$4,1,0)</f>
        <v>0</v>
      </c>
      <c r="BO55" s="22">
        <f>IF('enter-data'!BA49='calc.nat.'!$C$4,1,0)</f>
        <v>0</v>
      </c>
      <c r="BP55" s="22">
        <f>IF('enter-data'!BB49='calc.nat.'!$C$4,1,0)</f>
        <v>0</v>
      </c>
      <c r="BQ55" s="22">
        <f>IF('enter-data'!BC49='calc.nat.'!$C$4,1,0)</f>
        <v>0</v>
      </c>
      <c r="BR55" s="22">
        <f>IF('enter-data'!BD49='calc.nat.'!$C$4,1,0)</f>
        <v>0</v>
      </c>
      <c r="BS55" s="22">
        <f>IF('enter-data'!BE49='calc.nat.'!$C$4,1,0)</f>
        <v>0</v>
      </c>
      <c r="BT55" s="22">
        <f>IF('enter-data'!BF49='calc.nat.'!$C$4,1,0)</f>
        <v>0</v>
      </c>
      <c r="BU55" s="22">
        <f>IF('enter-data'!BG49='calc.nat.'!$C$4,1,0)</f>
        <v>0</v>
      </c>
      <c r="BV55" s="22">
        <f>IF('enter-data'!BH49='calc.nat.'!$C$4,1,0)</f>
        <v>0</v>
      </c>
      <c r="BW55" s="22">
        <f>IF('enter-data'!BI49='calc.nat.'!$C$4,1,0)</f>
        <v>0</v>
      </c>
    </row>
    <row r="56" spans="1:75" ht="25.15" customHeight="1" x14ac:dyDescent="0.25">
      <c r="A56" s="219" t="str">
        <f t="shared" si="13"/>
        <v>2001.1</v>
      </c>
      <c r="B56" s="220">
        <f>COUNTIF($C$2:C56,C56)</f>
        <v>1</v>
      </c>
      <c r="C56" s="3">
        <f>'enter-data'!C50</f>
        <v>2001</v>
      </c>
      <c r="D56" s="208">
        <f t="shared" si="18"/>
        <v>0</v>
      </c>
      <c r="E56" s="257">
        <v>2001</v>
      </c>
      <c r="F56" s="258" t="str">
        <f>IF(E56&gt;0,VLOOKUP($E56,Parameter!$F:$J,3,FALSE)," ")</f>
        <v>UAE</v>
      </c>
      <c r="G56" s="259" t="str">
        <f>IF(E56&gt;0,VLOOKUP($E56,Parameter!$F:$J,4,FALSE)," ")</f>
        <v>United Arab Emirates</v>
      </c>
      <c r="H56" s="260">
        <f t="shared" si="43"/>
        <v>0</v>
      </c>
      <c r="I56" s="260">
        <f t="shared" si="44"/>
        <v>0</v>
      </c>
      <c r="J56" s="260">
        <f t="shared" si="45"/>
        <v>0</v>
      </c>
      <c r="K56" s="260">
        <f t="shared" si="46"/>
        <v>0</v>
      </c>
      <c r="L56" s="260">
        <f t="shared" si="47"/>
        <v>0</v>
      </c>
      <c r="M56" s="260">
        <f t="shared" si="48"/>
        <v>0</v>
      </c>
      <c r="N56" s="260">
        <f t="shared" si="49"/>
        <v>0</v>
      </c>
      <c r="O56" s="260">
        <f t="shared" si="50"/>
        <v>0</v>
      </c>
      <c r="P56" s="260">
        <f t="shared" si="51"/>
        <v>0</v>
      </c>
      <c r="Q56" s="260">
        <f t="shared" si="15"/>
        <v>0</v>
      </c>
      <c r="R56" s="260">
        <f t="shared" si="16"/>
        <v>0</v>
      </c>
      <c r="S56" s="260">
        <f t="shared" si="17"/>
        <v>0</v>
      </c>
      <c r="T56" s="214"/>
      <c r="U56" s="22">
        <f>IF('enter-data'!G50='calc.nat.'!$C$4,1,0)</f>
        <v>0</v>
      </c>
      <c r="V56" s="22">
        <f>IF('enter-data'!H50='calc.nat.'!$C$4,1,0)</f>
        <v>0</v>
      </c>
      <c r="W56" s="22">
        <f>IF('enter-data'!I50='calc.nat.'!$C$4,1,0)</f>
        <v>0</v>
      </c>
      <c r="X56" s="22">
        <f>IF('enter-data'!J50='calc.nat.'!$C$4,1,0)</f>
        <v>0</v>
      </c>
      <c r="Y56" s="22">
        <f>IF('enter-data'!K50='calc.nat.'!$C$4,1,0)</f>
        <v>0</v>
      </c>
      <c r="Z56" s="22">
        <f>IF('enter-data'!L50='calc.nat.'!$C$4,1,0)</f>
        <v>0</v>
      </c>
      <c r="AA56" s="22">
        <f>IF('enter-data'!M50='calc.nat.'!$C$4,1,0)</f>
        <v>0</v>
      </c>
      <c r="AB56" s="22">
        <f>IF('enter-data'!N50='calc.nat.'!$C$4,1,0)</f>
        <v>0</v>
      </c>
      <c r="AC56" s="22">
        <f>IF('enter-data'!O50='calc.nat.'!$C$4,1,0)</f>
        <v>0</v>
      </c>
      <c r="AD56" s="22">
        <f>IF('enter-data'!P50='calc.nat.'!$C$4,1,0)</f>
        <v>0</v>
      </c>
      <c r="AE56" s="22">
        <f>IF('enter-data'!Q50='calc.nat.'!$C$4,1,0)</f>
        <v>0</v>
      </c>
      <c r="AF56" s="22">
        <f>IF('enter-data'!R50='calc.nat.'!$C$4,1,0)</f>
        <v>0</v>
      </c>
      <c r="AG56" s="22">
        <f>IF('enter-data'!S50='calc.nat.'!$C$4,1,0)</f>
        <v>0</v>
      </c>
      <c r="AH56" s="22">
        <f>IF('enter-data'!T50='calc.nat.'!$C$4,1,0)</f>
        <v>0</v>
      </c>
      <c r="AI56" s="22">
        <f>IF('enter-data'!U50='calc.nat.'!$C$4,1,0)</f>
        <v>0</v>
      </c>
      <c r="AJ56" s="22">
        <f>IF('enter-data'!V50='calc.nat.'!$C$4,1,0)</f>
        <v>0</v>
      </c>
      <c r="AK56" s="22">
        <f>IF('enter-data'!W50='calc.nat.'!$C$4,1,0)</f>
        <v>0</v>
      </c>
      <c r="AL56" s="22">
        <f>IF('enter-data'!X50='calc.nat.'!$C$4,1,0)</f>
        <v>0</v>
      </c>
      <c r="AM56" s="22">
        <f>IF('enter-data'!Y50='calc.nat.'!$C$4,1,0)</f>
        <v>0</v>
      </c>
      <c r="AN56" s="22">
        <f>IF('enter-data'!Z50='calc.nat.'!$C$4,1,0)</f>
        <v>0</v>
      </c>
      <c r="AO56" s="22">
        <f>IF('enter-data'!AA50='calc.nat.'!$C$4,1,0)</f>
        <v>0</v>
      </c>
      <c r="AP56" s="22">
        <f>IF('enter-data'!AB50='calc.nat.'!$C$4,1,0)</f>
        <v>0</v>
      </c>
      <c r="AQ56" s="22">
        <f>IF('enter-data'!AC50='calc.nat.'!$C$4,1,0)</f>
        <v>0</v>
      </c>
      <c r="AR56" s="22">
        <f>IF('enter-data'!AD50='calc.nat.'!$C$4,1,0)</f>
        <v>0</v>
      </c>
      <c r="AS56" s="22">
        <f>IF('enter-data'!AE50='calc.nat.'!$C$4,1,0)</f>
        <v>0</v>
      </c>
      <c r="AT56" s="22">
        <f>IF('enter-data'!AF50='calc.nat.'!$C$4,1,0)</f>
        <v>0</v>
      </c>
      <c r="AU56" s="22">
        <f>IF('enter-data'!AG50='calc.nat.'!$C$4,1,0)</f>
        <v>0</v>
      </c>
      <c r="AW56" s="22">
        <f>IF('enter-data'!AI50='calc.nat.'!$C$4,1,0)</f>
        <v>0</v>
      </c>
      <c r="AX56" s="22">
        <f>IF('enter-data'!AJ50='calc.nat.'!$C$4,1,0)</f>
        <v>0</v>
      </c>
      <c r="AY56" s="22">
        <f>IF('enter-data'!AK50='calc.nat.'!$C$4,1,0)</f>
        <v>0</v>
      </c>
      <c r="AZ56" s="22">
        <f>IF('enter-data'!AL50='calc.nat.'!$C$4,1,0)</f>
        <v>0</v>
      </c>
      <c r="BA56" s="22">
        <f>IF('enter-data'!AM50='calc.nat.'!$C$4,1,0)</f>
        <v>0</v>
      </c>
      <c r="BB56" s="22">
        <f>IF('enter-data'!AN50='calc.nat.'!$C$4,1,0)</f>
        <v>0</v>
      </c>
      <c r="BC56" s="22">
        <f>IF('enter-data'!AO50='calc.nat.'!$C$4,1,0)</f>
        <v>0</v>
      </c>
      <c r="BD56" s="22">
        <f>IF('enter-data'!AP50='calc.nat.'!$C$4,1,0)</f>
        <v>0</v>
      </c>
      <c r="BE56" s="22">
        <f>IF('enter-data'!AQ50='calc.nat.'!$C$4,1,0)</f>
        <v>0</v>
      </c>
      <c r="BF56" s="22">
        <f>IF('enter-data'!AR50='calc.nat.'!$C$4,1,0)</f>
        <v>0</v>
      </c>
      <c r="BG56" s="22">
        <f>IF('enter-data'!AS50='calc.nat.'!$C$4,1,0)</f>
        <v>0</v>
      </c>
      <c r="BH56" s="22">
        <f>IF('enter-data'!AT50='calc.nat.'!$C$4,1,0)</f>
        <v>0</v>
      </c>
      <c r="BI56" s="22">
        <f>IF('enter-data'!AU50='calc.nat.'!$C$4,1,0)</f>
        <v>0</v>
      </c>
      <c r="BJ56" s="22">
        <f>IF('enter-data'!AV50='calc.nat.'!$C$4,1,0)</f>
        <v>0</v>
      </c>
      <c r="BK56" s="22">
        <f>IF('enter-data'!AW50='calc.nat.'!$C$4,1,0)</f>
        <v>0</v>
      </c>
      <c r="BL56" s="22">
        <f>IF('enter-data'!AX50='calc.nat.'!$C$4,1,0)</f>
        <v>0</v>
      </c>
      <c r="BM56" s="22">
        <f>IF('enter-data'!AY50='calc.nat.'!$C$4,1,0)</f>
        <v>0</v>
      </c>
      <c r="BN56" s="22">
        <f>IF('enter-data'!AZ50='calc.nat.'!$C$4,1,0)</f>
        <v>0</v>
      </c>
      <c r="BO56" s="22">
        <f>IF('enter-data'!BA50='calc.nat.'!$C$4,1,0)</f>
        <v>0</v>
      </c>
      <c r="BP56" s="22">
        <f>IF('enter-data'!BB50='calc.nat.'!$C$4,1,0)</f>
        <v>0</v>
      </c>
      <c r="BQ56" s="22">
        <f>IF('enter-data'!BC50='calc.nat.'!$C$4,1,0)</f>
        <v>0</v>
      </c>
      <c r="BR56" s="22">
        <f>IF('enter-data'!BD50='calc.nat.'!$C$4,1,0)</f>
        <v>0</v>
      </c>
      <c r="BS56" s="22">
        <f>IF('enter-data'!BE50='calc.nat.'!$C$4,1,0)</f>
        <v>0</v>
      </c>
      <c r="BT56" s="22">
        <f>IF('enter-data'!BF50='calc.nat.'!$C$4,1,0)</f>
        <v>0</v>
      </c>
      <c r="BU56" s="22">
        <f>IF('enter-data'!BG50='calc.nat.'!$C$4,1,0)</f>
        <v>0</v>
      </c>
      <c r="BV56" s="22">
        <f>IF('enter-data'!BH50='calc.nat.'!$C$4,1,0)</f>
        <v>0</v>
      </c>
      <c r="BW56" s="22">
        <f>IF('enter-data'!BI50='calc.nat.'!$C$4,1,0)</f>
        <v>0</v>
      </c>
    </row>
    <row r="57" spans="1:75" ht="25.15" customHeight="1" x14ac:dyDescent="0.25">
      <c r="A57" s="219" t="str">
        <f t="shared" si="13"/>
        <v>2002.1</v>
      </c>
      <c r="B57" s="220">
        <f>COUNTIF($C$2:C57,C57)</f>
        <v>1</v>
      </c>
      <c r="C57" s="3">
        <f>'enter-data'!C51</f>
        <v>2002</v>
      </c>
      <c r="D57" s="208">
        <f t="shared" si="18"/>
        <v>0</v>
      </c>
      <c r="E57" s="257">
        <v>2002</v>
      </c>
      <c r="F57" s="258" t="str">
        <f>IF(E57&gt;0,VLOOKUP($E57,Parameter!$F:$J,3,FALSE)," ")</f>
        <v>ALG</v>
      </c>
      <c r="G57" s="259" t="str">
        <f>IF(E57&gt;0,VLOOKUP($E57,Parameter!$F:$J,4,FALSE)," ")</f>
        <v>Algeria</v>
      </c>
      <c r="H57" s="260">
        <f t="shared" si="43"/>
        <v>0</v>
      </c>
      <c r="I57" s="260">
        <f t="shared" si="44"/>
        <v>0</v>
      </c>
      <c r="J57" s="260">
        <f t="shared" si="45"/>
        <v>0</v>
      </c>
      <c r="K57" s="260">
        <f t="shared" si="46"/>
        <v>0</v>
      </c>
      <c r="L57" s="260">
        <f t="shared" si="47"/>
        <v>0</v>
      </c>
      <c r="M57" s="260">
        <f t="shared" si="48"/>
        <v>0</v>
      </c>
      <c r="N57" s="260">
        <f t="shared" si="49"/>
        <v>0</v>
      </c>
      <c r="O57" s="260">
        <f t="shared" si="50"/>
        <v>0</v>
      </c>
      <c r="P57" s="260">
        <f t="shared" si="51"/>
        <v>0</v>
      </c>
      <c r="Q57" s="260">
        <f t="shared" si="15"/>
        <v>0</v>
      </c>
      <c r="R57" s="260">
        <f t="shared" si="16"/>
        <v>0</v>
      </c>
      <c r="S57" s="260">
        <f t="shared" si="17"/>
        <v>0</v>
      </c>
      <c r="T57" s="214"/>
      <c r="U57" s="22">
        <f>IF('enter-data'!G51='calc.nat.'!$C$4,1,0)</f>
        <v>0</v>
      </c>
      <c r="V57" s="22">
        <f>IF('enter-data'!H51='calc.nat.'!$C$4,1,0)</f>
        <v>0</v>
      </c>
      <c r="W57" s="22">
        <f>IF('enter-data'!I51='calc.nat.'!$C$4,1,0)</f>
        <v>0</v>
      </c>
      <c r="X57" s="22">
        <f>IF('enter-data'!J51='calc.nat.'!$C$4,1,0)</f>
        <v>0</v>
      </c>
      <c r="Y57" s="22">
        <f>IF('enter-data'!K51='calc.nat.'!$C$4,1,0)</f>
        <v>0</v>
      </c>
      <c r="Z57" s="22">
        <f>IF('enter-data'!L51='calc.nat.'!$C$4,1,0)</f>
        <v>0</v>
      </c>
      <c r="AA57" s="22">
        <f>IF('enter-data'!M51='calc.nat.'!$C$4,1,0)</f>
        <v>0</v>
      </c>
      <c r="AB57" s="22">
        <f>IF('enter-data'!N51='calc.nat.'!$C$4,1,0)</f>
        <v>0</v>
      </c>
      <c r="AC57" s="22">
        <f>IF('enter-data'!O51='calc.nat.'!$C$4,1,0)</f>
        <v>0</v>
      </c>
      <c r="AD57" s="22">
        <f>IF('enter-data'!P51='calc.nat.'!$C$4,1,0)</f>
        <v>0</v>
      </c>
      <c r="AE57" s="22">
        <f>IF('enter-data'!Q51='calc.nat.'!$C$4,1,0)</f>
        <v>0</v>
      </c>
      <c r="AF57" s="22">
        <f>IF('enter-data'!R51='calc.nat.'!$C$4,1,0)</f>
        <v>0</v>
      </c>
      <c r="AG57" s="22">
        <f>IF('enter-data'!S51='calc.nat.'!$C$4,1,0)</f>
        <v>0</v>
      </c>
      <c r="AH57" s="22">
        <f>IF('enter-data'!T51='calc.nat.'!$C$4,1,0)</f>
        <v>0</v>
      </c>
      <c r="AI57" s="22">
        <f>IF('enter-data'!U51='calc.nat.'!$C$4,1,0)</f>
        <v>0</v>
      </c>
      <c r="AJ57" s="22">
        <f>IF('enter-data'!V51='calc.nat.'!$C$4,1,0)</f>
        <v>0</v>
      </c>
      <c r="AK57" s="22">
        <f>IF('enter-data'!W51='calc.nat.'!$C$4,1,0)</f>
        <v>0</v>
      </c>
      <c r="AL57" s="22">
        <f>IF('enter-data'!X51='calc.nat.'!$C$4,1,0)</f>
        <v>0</v>
      </c>
      <c r="AM57" s="22">
        <f>IF('enter-data'!Y51='calc.nat.'!$C$4,1,0)</f>
        <v>0</v>
      </c>
      <c r="AN57" s="22">
        <f>IF('enter-data'!Z51='calc.nat.'!$C$4,1,0)</f>
        <v>0</v>
      </c>
      <c r="AO57" s="22">
        <f>IF('enter-data'!AA51='calc.nat.'!$C$4,1,0)</f>
        <v>0</v>
      </c>
      <c r="AP57" s="22">
        <f>IF('enter-data'!AB51='calc.nat.'!$C$4,1,0)</f>
        <v>0</v>
      </c>
      <c r="AQ57" s="22">
        <f>IF('enter-data'!AC51='calc.nat.'!$C$4,1,0)</f>
        <v>0</v>
      </c>
      <c r="AR57" s="22">
        <f>IF('enter-data'!AD51='calc.nat.'!$C$4,1,0)</f>
        <v>0</v>
      </c>
      <c r="AS57" s="22">
        <f>IF('enter-data'!AE51='calc.nat.'!$C$4,1,0)</f>
        <v>0</v>
      </c>
      <c r="AT57" s="22">
        <f>IF('enter-data'!AF51='calc.nat.'!$C$4,1,0)</f>
        <v>0</v>
      </c>
      <c r="AU57" s="22">
        <f>IF('enter-data'!AG51='calc.nat.'!$C$4,1,0)</f>
        <v>0</v>
      </c>
      <c r="AW57" s="22">
        <f>IF('enter-data'!AI51='calc.nat.'!$C$4,1,0)</f>
        <v>0</v>
      </c>
      <c r="AX57" s="22">
        <f>IF('enter-data'!AJ51='calc.nat.'!$C$4,1,0)</f>
        <v>0</v>
      </c>
      <c r="AY57" s="22">
        <f>IF('enter-data'!AK51='calc.nat.'!$C$4,1,0)</f>
        <v>0</v>
      </c>
      <c r="AZ57" s="22">
        <f>IF('enter-data'!AL51='calc.nat.'!$C$4,1,0)</f>
        <v>0</v>
      </c>
      <c r="BA57" s="22">
        <f>IF('enter-data'!AM51='calc.nat.'!$C$4,1,0)</f>
        <v>0</v>
      </c>
      <c r="BB57" s="22">
        <f>IF('enter-data'!AN51='calc.nat.'!$C$4,1,0)</f>
        <v>0</v>
      </c>
      <c r="BC57" s="22">
        <f>IF('enter-data'!AO51='calc.nat.'!$C$4,1,0)</f>
        <v>0</v>
      </c>
      <c r="BD57" s="22">
        <f>IF('enter-data'!AP51='calc.nat.'!$C$4,1,0)</f>
        <v>0</v>
      </c>
      <c r="BE57" s="22">
        <f>IF('enter-data'!AQ51='calc.nat.'!$C$4,1,0)</f>
        <v>0</v>
      </c>
      <c r="BF57" s="22">
        <f>IF('enter-data'!AR51='calc.nat.'!$C$4,1,0)</f>
        <v>0</v>
      </c>
      <c r="BG57" s="22">
        <f>IF('enter-data'!AS51='calc.nat.'!$C$4,1,0)</f>
        <v>0</v>
      </c>
      <c r="BH57" s="22">
        <f>IF('enter-data'!AT51='calc.nat.'!$C$4,1,0)</f>
        <v>0</v>
      </c>
      <c r="BI57" s="22">
        <f>IF('enter-data'!AU51='calc.nat.'!$C$4,1,0)</f>
        <v>0</v>
      </c>
      <c r="BJ57" s="22">
        <f>IF('enter-data'!AV51='calc.nat.'!$C$4,1,0)</f>
        <v>0</v>
      </c>
      <c r="BK57" s="22">
        <f>IF('enter-data'!AW51='calc.nat.'!$C$4,1,0)</f>
        <v>0</v>
      </c>
      <c r="BL57" s="22">
        <f>IF('enter-data'!AX51='calc.nat.'!$C$4,1,0)</f>
        <v>0</v>
      </c>
      <c r="BM57" s="22">
        <f>IF('enter-data'!AY51='calc.nat.'!$C$4,1,0)</f>
        <v>0</v>
      </c>
      <c r="BN57" s="22">
        <f>IF('enter-data'!AZ51='calc.nat.'!$C$4,1,0)</f>
        <v>0</v>
      </c>
      <c r="BO57" s="22">
        <f>IF('enter-data'!BA51='calc.nat.'!$C$4,1,0)</f>
        <v>0</v>
      </c>
      <c r="BP57" s="22">
        <f>IF('enter-data'!BB51='calc.nat.'!$C$4,1,0)</f>
        <v>0</v>
      </c>
      <c r="BQ57" s="22">
        <f>IF('enter-data'!BC51='calc.nat.'!$C$4,1,0)</f>
        <v>0</v>
      </c>
      <c r="BR57" s="22">
        <f>IF('enter-data'!BD51='calc.nat.'!$C$4,1,0)</f>
        <v>0</v>
      </c>
      <c r="BS57" s="22">
        <f>IF('enter-data'!BE51='calc.nat.'!$C$4,1,0)</f>
        <v>0</v>
      </c>
      <c r="BT57" s="22">
        <f>IF('enter-data'!BF51='calc.nat.'!$C$4,1,0)</f>
        <v>0</v>
      </c>
      <c r="BU57" s="22">
        <f>IF('enter-data'!BG51='calc.nat.'!$C$4,1,0)</f>
        <v>0</v>
      </c>
      <c r="BV57" s="22">
        <f>IF('enter-data'!BH51='calc.nat.'!$C$4,1,0)</f>
        <v>0</v>
      </c>
      <c r="BW57" s="22">
        <f>IF('enter-data'!BI51='calc.nat.'!$C$4,1,0)</f>
        <v>0</v>
      </c>
    </row>
    <row r="58" spans="1:75" ht="25.15" customHeight="1" x14ac:dyDescent="0.25">
      <c r="A58" s="219" t="str">
        <f t="shared" si="13"/>
        <v>2004.1</v>
      </c>
      <c r="B58" s="220">
        <f>COUNTIF($C$2:C58,C58)</f>
        <v>1</v>
      </c>
      <c r="C58" s="3">
        <f>'enter-data'!C52</f>
        <v>2004</v>
      </c>
      <c r="D58" s="208">
        <f t="shared" si="18"/>
        <v>0</v>
      </c>
      <c r="E58" s="257">
        <v>2004</v>
      </c>
      <c r="F58" s="258" t="str">
        <f>IF(E58&gt;0,VLOOKUP($E58,Parameter!$F:$J,3,FALSE)," ")</f>
        <v>AUT</v>
      </c>
      <c r="G58" s="259" t="str">
        <f>IF(E58&gt;0,VLOOKUP($E58,Parameter!$F:$J,4,FALSE)," ")</f>
        <v>Austria</v>
      </c>
      <c r="H58" s="260">
        <f t="shared" si="43"/>
        <v>0</v>
      </c>
      <c r="I58" s="260">
        <f t="shared" si="44"/>
        <v>0</v>
      </c>
      <c r="J58" s="260">
        <f t="shared" si="45"/>
        <v>0</v>
      </c>
      <c r="K58" s="260">
        <f t="shared" si="46"/>
        <v>0</v>
      </c>
      <c r="L58" s="260">
        <f t="shared" si="47"/>
        <v>0</v>
      </c>
      <c r="M58" s="260">
        <f t="shared" si="48"/>
        <v>0</v>
      </c>
      <c r="N58" s="260">
        <f t="shared" si="49"/>
        <v>0</v>
      </c>
      <c r="O58" s="260">
        <f t="shared" si="50"/>
        <v>0</v>
      </c>
      <c r="P58" s="260">
        <f t="shared" si="51"/>
        <v>0</v>
      </c>
      <c r="Q58" s="260">
        <f t="shared" si="15"/>
        <v>0</v>
      </c>
      <c r="R58" s="260">
        <f t="shared" si="16"/>
        <v>0</v>
      </c>
      <c r="S58" s="260">
        <f t="shared" si="17"/>
        <v>0</v>
      </c>
      <c r="T58" s="214"/>
      <c r="U58" s="22">
        <f>IF('enter-data'!G52='calc.nat.'!$C$4,1,0)</f>
        <v>0</v>
      </c>
      <c r="V58" s="22">
        <f>IF('enter-data'!H52='calc.nat.'!$C$4,1,0)</f>
        <v>0</v>
      </c>
      <c r="W58" s="22">
        <f>IF('enter-data'!I52='calc.nat.'!$C$4,1,0)</f>
        <v>0</v>
      </c>
      <c r="X58" s="22">
        <f>IF('enter-data'!J52='calc.nat.'!$C$4,1,0)</f>
        <v>0</v>
      </c>
      <c r="Y58" s="22">
        <f>IF('enter-data'!K52='calc.nat.'!$C$4,1,0)</f>
        <v>0</v>
      </c>
      <c r="Z58" s="22">
        <f>IF('enter-data'!L52='calc.nat.'!$C$4,1,0)</f>
        <v>0</v>
      </c>
      <c r="AA58" s="22">
        <f>IF('enter-data'!M52='calc.nat.'!$C$4,1,0)</f>
        <v>0</v>
      </c>
      <c r="AB58" s="22">
        <f>IF('enter-data'!N52='calc.nat.'!$C$4,1,0)</f>
        <v>0</v>
      </c>
      <c r="AC58" s="22">
        <f>IF('enter-data'!O52='calc.nat.'!$C$4,1,0)</f>
        <v>0</v>
      </c>
      <c r="AD58" s="22">
        <f>IF('enter-data'!P52='calc.nat.'!$C$4,1,0)</f>
        <v>0</v>
      </c>
      <c r="AE58" s="22">
        <f>IF('enter-data'!Q52='calc.nat.'!$C$4,1,0)</f>
        <v>0</v>
      </c>
      <c r="AF58" s="22">
        <f>IF('enter-data'!R52='calc.nat.'!$C$4,1,0)</f>
        <v>0</v>
      </c>
      <c r="AG58" s="22">
        <f>IF('enter-data'!S52='calc.nat.'!$C$4,1,0)</f>
        <v>0</v>
      </c>
      <c r="AH58" s="22">
        <f>IF('enter-data'!T52='calc.nat.'!$C$4,1,0)</f>
        <v>0</v>
      </c>
      <c r="AI58" s="22">
        <f>IF('enter-data'!U52='calc.nat.'!$C$4,1,0)</f>
        <v>0</v>
      </c>
      <c r="AJ58" s="22">
        <f>IF('enter-data'!V52='calc.nat.'!$C$4,1,0)</f>
        <v>0</v>
      </c>
      <c r="AK58" s="22">
        <f>IF('enter-data'!W52='calc.nat.'!$C$4,1,0)</f>
        <v>0</v>
      </c>
      <c r="AL58" s="22">
        <f>IF('enter-data'!X52='calc.nat.'!$C$4,1,0)</f>
        <v>0</v>
      </c>
      <c r="AM58" s="22">
        <f>IF('enter-data'!Y52='calc.nat.'!$C$4,1,0)</f>
        <v>0</v>
      </c>
      <c r="AN58" s="22">
        <f>IF('enter-data'!Z52='calc.nat.'!$C$4,1,0)</f>
        <v>0</v>
      </c>
      <c r="AO58" s="22">
        <f>IF('enter-data'!AA52='calc.nat.'!$C$4,1,0)</f>
        <v>0</v>
      </c>
      <c r="AP58" s="22">
        <f>IF('enter-data'!AB52='calc.nat.'!$C$4,1,0)</f>
        <v>0</v>
      </c>
      <c r="AQ58" s="22">
        <f>IF('enter-data'!AC52='calc.nat.'!$C$4,1,0)</f>
        <v>0</v>
      </c>
      <c r="AR58" s="22">
        <f>IF('enter-data'!AD52='calc.nat.'!$C$4,1,0)</f>
        <v>0</v>
      </c>
      <c r="AS58" s="22">
        <f>IF('enter-data'!AE52='calc.nat.'!$C$4,1,0)</f>
        <v>0</v>
      </c>
      <c r="AT58" s="22">
        <f>IF('enter-data'!AF52='calc.nat.'!$C$4,1,0)</f>
        <v>0</v>
      </c>
      <c r="AU58" s="22">
        <f>IF('enter-data'!AG52='calc.nat.'!$C$4,1,0)</f>
        <v>0</v>
      </c>
      <c r="AW58" s="22">
        <f>IF('enter-data'!AI52='calc.nat.'!$C$4,1,0)</f>
        <v>0</v>
      </c>
      <c r="AX58" s="22">
        <f>IF('enter-data'!AJ52='calc.nat.'!$C$4,1,0)</f>
        <v>0</v>
      </c>
      <c r="AY58" s="22">
        <f>IF('enter-data'!AK52='calc.nat.'!$C$4,1,0)</f>
        <v>0</v>
      </c>
      <c r="AZ58" s="22">
        <f>IF('enter-data'!AL52='calc.nat.'!$C$4,1,0)</f>
        <v>0</v>
      </c>
      <c r="BA58" s="22">
        <f>IF('enter-data'!AM52='calc.nat.'!$C$4,1,0)</f>
        <v>0</v>
      </c>
      <c r="BB58" s="22">
        <f>IF('enter-data'!AN52='calc.nat.'!$C$4,1,0)</f>
        <v>0</v>
      </c>
      <c r="BC58" s="22">
        <f>IF('enter-data'!AO52='calc.nat.'!$C$4,1,0)</f>
        <v>0</v>
      </c>
      <c r="BD58" s="22">
        <f>IF('enter-data'!AP52='calc.nat.'!$C$4,1,0)</f>
        <v>0</v>
      </c>
      <c r="BE58" s="22">
        <f>IF('enter-data'!AQ52='calc.nat.'!$C$4,1,0)</f>
        <v>0</v>
      </c>
      <c r="BF58" s="22">
        <f>IF('enter-data'!AR52='calc.nat.'!$C$4,1,0)</f>
        <v>0</v>
      </c>
      <c r="BG58" s="22">
        <f>IF('enter-data'!AS52='calc.nat.'!$C$4,1,0)</f>
        <v>0</v>
      </c>
      <c r="BH58" s="22">
        <f>IF('enter-data'!AT52='calc.nat.'!$C$4,1,0)</f>
        <v>0</v>
      </c>
      <c r="BI58" s="22">
        <f>IF('enter-data'!AU52='calc.nat.'!$C$4,1,0)</f>
        <v>0</v>
      </c>
      <c r="BJ58" s="22">
        <f>IF('enter-data'!AV52='calc.nat.'!$C$4,1,0)</f>
        <v>0</v>
      </c>
      <c r="BK58" s="22">
        <f>IF('enter-data'!AW52='calc.nat.'!$C$4,1,0)</f>
        <v>0</v>
      </c>
      <c r="BL58" s="22">
        <f>IF('enter-data'!AX52='calc.nat.'!$C$4,1,0)</f>
        <v>0</v>
      </c>
      <c r="BM58" s="22">
        <f>IF('enter-data'!AY52='calc.nat.'!$C$4,1,0)</f>
        <v>0</v>
      </c>
      <c r="BN58" s="22">
        <f>IF('enter-data'!AZ52='calc.nat.'!$C$4,1,0)</f>
        <v>0</v>
      </c>
      <c r="BO58" s="22">
        <f>IF('enter-data'!BA52='calc.nat.'!$C$4,1,0)</f>
        <v>0</v>
      </c>
      <c r="BP58" s="22">
        <f>IF('enter-data'!BB52='calc.nat.'!$C$4,1,0)</f>
        <v>0</v>
      </c>
      <c r="BQ58" s="22">
        <f>IF('enter-data'!BC52='calc.nat.'!$C$4,1,0)</f>
        <v>0</v>
      </c>
      <c r="BR58" s="22">
        <f>IF('enter-data'!BD52='calc.nat.'!$C$4,1,0)</f>
        <v>0</v>
      </c>
      <c r="BS58" s="22">
        <f>IF('enter-data'!BE52='calc.nat.'!$C$4,1,0)</f>
        <v>0</v>
      </c>
      <c r="BT58" s="22">
        <f>IF('enter-data'!BF52='calc.nat.'!$C$4,1,0)</f>
        <v>0</v>
      </c>
      <c r="BU58" s="22">
        <f>IF('enter-data'!BG52='calc.nat.'!$C$4,1,0)</f>
        <v>0</v>
      </c>
      <c r="BV58" s="22">
        <f>IF('enter-data'!BH52='calc.nat.'!$C$4,1,0)</f>
        <v>0</v>
      </c>
      <c r="BW58" s="22">
        <f>IF('enter-data'!BI52='calc.nat.'!$C$4,1,0)</f>
        <v>0</v>
      </c>
    </row>
    <row r="59" spans="1:75" ht="25.15" customHeight="1" x14ac:dyDescent="0.25">
      <c r="A59" s="219" t="str">
        <f t="shared" si="13"/>
        <v>2006.1</v>
      </c>
      <c r="B59" s="220">
        <f>COUNTIF($C$2:C59,C59)</f>
        <v>1</v>
      </c>
      <c r="C59" s="213">
        <f>'enter-data'!C53</f>
        <v>2006</v>
      </c>
      <c r="D59" s="208">
        <f t="shared" si="18"/>
        <v>0</v>
      </c>
      <c r="E59" s="257"/>
      <c r="F59" s="258" t="str">
        <f>IF(E59&gt;0,VLOOKUP($E59,Parameter!$F:$J,3,FALSE)," ")</f>
        <v xml:space="preserve"> </v>
      </c>
      <c r="G59" s="259" t="str">
        <f>IF(E59&gt;0,VLOOKUP($E59,Parameter!$F:$J,4,FALSE)," ")</f>
        <v xml:space="preserve"> </v>
      </c>
      <c r="H59" s="260">
        <f t="shared" si="43"/>
        <v>0</v>
      </c>
      <c r="I59" s="260">
        <f t="shared" si="44"/>
        <v>0</v>
      </c>
      <c r="J59" s="260">
        <f t="shared" si="45"/>
        <v>0</v>
      </c>
      <c r="K59" s="260">
        <f t="shared" si="46"/>
        <v>0</v>
      </c>
      <c r="L59" s="260">
        <f t="shared" si="47"/>
        <v>0</v>
      </c>
      <c r="M59" s="260">
        <f t="shared" si="48"/>
        <v>0</v>
      </c>
      <c r="N59" s="260">
        <f t="shared" si="49"/>
        <v>0</v>
      </c>
      <c r="O59" s="260">
        <f t="shared" si="50"/>
        <v>0</v>
      </c>
      <c r="P59" s="260">
        <f t="shared" si="51"/>
        <v>0</v>
      </c>
      <c r="Q59" s="260">
        <f t="shared" si="15"/>
        <v>0</v>
      </c>
      <c r="R59" s="260">
        <f t="shared" si="16"/>
        <v>0</v>
      </c>
      <c r="S59" s="260">
        <f t="shared" si="17"/>
        <v>0</v>
      </c>
      <c r="T59" s="214"/>
      <c r="U59" s="22">
        <f>IF('enter-data'!G53='calc.nat.'!$C$4,1,0)</f>
        <v>0</v>
      </c>
      <c r="V59" s="22">
        <f>IF('enter-data'!H53='calc.nat.'!$C$4,1,0)</f>
        <v>0</v>
      </c>
      <c r="W59" s="22">
        <f>IF('enter-data'!I53='calc.nat.'!$C$4,1,0)</f>
        <v>0</v>
      </c>
      <c r="X59" s="22">
        <f>IF('enter-data'!J53='calc.nat.'!$C$4,1,0)</f>
        <v>0</v>
      </c>
      <c r="Y59" s="22">
        <f>IF('enter-data'!K53='calc.nat.'!$C$4,1,0)</f>
        <v>0</v>
      </c>
      <c r="Z59" s="22">
        <f>IF('enter-data'!L53='calc.nat.'!$C$4,1,0)</f>
        <v>0</v>
      </c>
      <c r="AA59" s="22">
        <f>IF('enter-data'!M53='calc.nat.'!$C$4,1,0)</f>
        <v>0</v>
      </c>
      <c r="AB59" s="22">
        <f>IF('enter-data'!N53='calc.nat.'!$C$4,1,0)</f>
        <v>0</v>
      </c>
      <c r="AC59" s="22">
        <f>IF('enter-data'!O53='calc.nat.'!$C$4,1,0)</f>
        <v>0</v>
      </c>
      <c r="AD59" s="22">
        <f>IF('enter-data'!P53='calc.nat.'!$C$4,1,0)</f>
        <v>0</v>
      </c>
      <c r="AE59" s="22">
        <f>IF('enter-data'!Q53='calc.nat.'!$C$4,1,0)</f>
        <v>0</v>
      </c>
      <c r="AF59" s="22">
        <f>IF('enter-data'!R53='calc.nat.'!$C$4,1,0)</f>
        <v>0</v>
      </c>
      <c r="AG59" s="22">
        <f>IF('enter-data'!S53='calc.nat.'!$C$4,1,0)</f>
        <v>0</v>
      </c>
      <c r="AH59" s="22">
        <f>IF('enter-data'!T53='calc.nat.'!$C$4,1,0)</f>
        <v>0</v>
      </c>
      <c r="AI59" s="22">
        <f>IF('enter-data'!U53='calc.nat.'!$C$4,1,0)</f>
        <v>0</v>
      </c>
      <c r="AJ59" s="22">
        <f>IF('enter-data'!V53='calc.nat.'!$C$4,1,0)</f>
        <v>0</v>
      </c>
      <c r="AK59" s="22">
        <f>IF('enter-data'!W53='calc.nat.'!$C$4,1,0)</f>
        <v>0</v>
      </c>
      <c r="AL59" s="22">
        <f>IF('enter-data'!X53='calc.nat.'!$C$4,1,0)</f>
        <v>0</v>
      </c>
      <c r="AM59" s="22">
        <f>IF('enter-data'!Y53='calc.nat.'!$C$4,1,0)</f>
        <v>0</v>
      </c>
      <c r="AN59" s="22">
        <f>IF('enter-data'!Z53='calc.nat.'!$C$4,1,0)</f>
        <v>0</v>
      </c>
      <c r="AO59" s="22">
        <f>IF('enter-data'!AA53='calc.nat.'!$C$4,1,0)</f>
        <v>0</v>
      </c>
      <c r="AP59" s="22">
        <f>IF('enter-data'!AB53='calc.nat.'!$C$4,1,0)</f>
        <v>0</v>
      </c>
      <c r="AQ59" s="22">
        <f>IF('enter-data'!AC53='calc.nat.'!$C$4,1,0)</f>
        <v>0</v>
      </c>
      <c r="AR59" s="22">
        <f>IF('enter-data'!AD53='calc.nat.'!$C$4,1,0)</f>
        <v>0</v>
      </c>
      <c r="AS59" s="22">
        <f>IF('enter-data'!AE53='calc.nat.'!$C$4,1,0)</f>
        <v>0</v>
      </c>
      <c r="AT59" s="22">
        <f>IF('enter-data'!AF53='calc.nat.'!$C$4,1,0)</f>
        <v>0</v>
      </c>
      <c r="AU59" s="22">
        <f>IF('enter-data'!AG53='calc.nat.'!$C$4,1,0)</f>
        <v>0</v>
      </c>
      <c r="AW59" s="22">
        <f>IF('enter-data'!AI53='calc.nat.'!$C$4,1,0)</f>
        <v>0</v>
      </c>
      <c r="AX59" s="22">
        <f>IF('enter-data'!AJ53='calc.nat.'!$C$4,1,0)</f>
        <v>0</v>
      </c>
      <c r="AY59" s="22">
        <f>IF('enter-data'!AK53='calc.nat.'!$C$4,1,0)</f>
        <v>0</v>
      </c>
      <c r="AZ59" s="22">
        <f>IF('enter-data'!AL53='calc.nat.'!$C$4,1,0)</f>
        <v>0</v>
      </c>
      <c r="BA59" s="22">
        <f>IF('enter-data'!AM53='calc.nat.'!$C$4,1,0)</f>
        <v>0</v>
      </c>
      <c r="BB59" s="22">
        <f>IF('enter-data'!AN53='calc.nat.'!$C$4,1,0)</f>
        <v>0</v>
      </c>
      <c r="BC59" s="22">
        <f>IF('enter-data'!AO53='calc.nat.'!$C$4,1,0)</f>
        <v>0</v>
      </c>
      <c r="BD59" s="22">
        <f>IF('enter-data'!AP53='calc.nat.'!$C$4,1,0)</f>
        <v>0</v>
      </c>
      <c r="BE59" s="22">
        <f>IF('enter-data'!AQ53='calc.nat.'!$C$4,1,0)</f>
        <v>0</v>
      </c>
      <c r="BF59" s="22">
        <f>IF('enter-data'!AR53='calc.nat.'!$C$4,1,0)</f>
        <v>0</v>
      </c>
      <c r="BG59" s="22">
        <f>IF('enter-data'!AS53='calc.nat.'!$C$4,1,0)</f>
        <v>0</v>
      </c>
      <c r="BH59" s="22">
        <f>IF('enter-data'!AT53='calc.nat.'!$C$4,1,0)</f>
        <v>0</v>
      </c>
      <c r="BI59" s="22">
        <f>IF('enter-data'!AU53='calc.nat.'!$C$4,1,0)</f>
        <v>0</v>
      </c>
      <c r="BJ59" s="22">
        <f>IF('enter-data'!AV53='calc.nat.'!$C$4,1,0)</f>
        <v>0</v>
      </c>
      <c r="BK59" s="22">
        <f>IF('enter-data'!AW53='calc.nat.'!$C$4,1,0)</f>
        <v>0</v>
      </c>
      <c r="BL59" s="22">
        <f>IF('enter-data'!AX53='calc.nat.'!$C$4,1,0)</f>
        <v>0</v>
      </c>
      <c r="BM59" s="22">
        <f>IF('enter-data'!AY53='calc.nat.'!$C$4,1,0)</f>
        <v>0</v>
      </c>
      <c r="BN59" s="22">
        <f>IF('enter-data'!AZ53='calc.nat.'!$C$4,1,0)</f>
        <v>0</v>
      </c>
      <c r="BO59" s="22">
        <f>IF('enter-data'!BA53='calc.nat.'!$C$4,1,0)</f>
        <v>0</v>
      </c>
      <c r="BP59" s="22">
        <f>IF('enter-data'!BB53='calc.nat.'!$C$4,1,0)</f>
        <v>0</v>
      </c>
      <c r="BQ59" s="22">
        <f>IF('enter-data'!BC53='calc.nat.'!$C$4,1,0)</f>
        <v>0</v>
      </c>
      <c r="BR59" s="22">
        <f>IF('enter-data'!BD53='calc.nat.'!$C$4,1,0)</f>
        <v>0</v>
      </c>
      <c r="BS59" s="22">
        <f>IF('enter-data'!BE53='calc.nat.'!$C$4,1,0)</f>
        <v>0</v>
      </c>
      <c r="BT59" s="22">
        <f>IF('enter-data'!BF53='calc.nat.'!$C$4,1,0)</f>
        <v>0</v>
      </c>
      <c r="BU59" s="22">
        <f>IF('enter-data'!BG53='calc.nat.'!$C$4,1,0)</f>
        <v>0</v>
      </c>
      <c r="BV59" s="22">
        <f>IF('enter-data'!BH53='calc.nat.'!$C$4,1,0)</f>
        <v>0</v>
      </c>
      <c r="BW59" s="22">
        <f>IF('enter-data'!BI53='calc.nat.'!$C$4,1,0)</f>
        <v>0</v>
      </c>
    </row>
    <row r="60" spans="1:75" ht="25.15" customHeight="1" x14ac:dyDescent="0.25">
      <c r="A60" s="219" t="str">
        <f t="shared" si="13"/>
        <v>2006.2</v>
      </c>
      <c r="B60" s="220">
        <f>COUNTIF($C$2:C60,C60)</f>
        <v>2</v>
      </c>
      <c r="C60" s="213">
        <f>'enter-data'!C54</f>
        <v>2006</v>
      </c>
      <c r="D60" s="208">
        <f t="shared" si="18"/>
        <v>0</v>
      </c>
      <c r="E60" s="257"/>
      <c r="F60" s="258" t="str">
        <f>IF(E60&gt;0,VLOOKUP($E60,Parameter!$F:$J,3,FALSE)," ")</f>
        <v xml:space="preserve"> </v>
      </c>
      <c r="G60" s="259" t="str">
        <f>IF(E60&gt;0,VLOOKUP($E60,Parameter!$F:$J,4,FALSE)," ")</f>
        <v xml:space="preserve"> </v>
      </c>
      <c r="H60" s="260">
        <f t="shared" si="43"/>
        <v>0</v>
      </c>
      <c r="I60" s="260">
        <f t="shared" si="44"/>
        <v>0</v>
      </c>
      <c r="J60" s="260">
        <f t="shared" si="45"/>
        <v>0</v>
      </c>
      <c r="K60" s="260">
        <f t="shared" si="46"/>
        <v>0</v>
      </c>
      <c r="L60" s="260">
        <f t="shared" si="47"/>
        <v>0</v>
      </c>
      <c r="M60" s="260">
        <f t="shared" si="48"/>
        <v>0</v>
      </c>
      <c r="N60" s="260">
        <f t="shared" si="49"/>
        <v>0</v>
      </c>
      <c r="O60" s="260">
        <f t="shared" si="50"/>
        <v>0</v>
      </c>
      <c r="P60" s="260">
        <f t="shared" si="51"/>
        <v>0</v>
      </c>
      <c r="Q60" s="260">
        <f t="shared" si="15"/>
        <v>0</v>
      </c>
      <c r="R60" s="260">
        <f t="shared" si="16"/>
        <v>0</v>
      </c>
      <c r="S60" s="260">
        <f t="shared" si="17"/>
        <v>0</v>
      </c>
      <c r="T60" s="214"/>
      <c r="U60" s="22">
        <f>IF('enter-data'!G54='calc.nat.'!$C$4,1,0)</f>
        <v>0</v>
      </c>
      <c r="V60" s="22">
        <f>IF('enter-data'!H54='calc.nat.'!$C$4,1,0)</f>
        <v>0</v>
      </c>
      <c r="W60" s="22">
        <f>IF('enter-data'!I54='calc.nat.'!$C$4,1,0)</f>
        <v>0</v>
      </c>
      <c r="X60" s="22">
        <f>IF('enter-data'!J54='calc.nat.'!$C$4,1,0)</f>
        <v>0</v>
      </c>
      <c r="Y60" s="22">
        <f>IF('enter-data'!K54='calc.nat.'!$C$4,1,0)</f>
        <v>0</v>
      </c>
      <c r="Z60" s="22">
        <f>IF('enter-data'!L54='calc.nat.'!$C$4,1,0)</f>
        <v>0</v>
      </c>
      <c r="AA60" s="22">
        <f>IF('enter-data'!M54='calc.nat.'!$C$4,1,0)</f>
        <v>0</v>
      </c>
      <c r="AB60" s="22">
        <f>IF('enter-data'!N54='calc.nat.'!$C$4,1,0)</f>
        <v>0</v>
      </c>
      <c r="AC60" s="22">
        <f>IF('enter-data'!O54='calc.nat.'!$C$4,1,0)</f>
        <v>0</v>
      </c>
      <c r="AD60" s="22">
        <f>IF('enter-data'!P54='calc.nat.'!$C$4,1,0)</f>
        <v>0</v>
      </c>
      <c r="AE60" s="22">
        <f>IF('enter-data'!Q54='calc.nat.'!$C$4,1,0)</f>
        <v>0</v>
      </c>
      <c r="AF60" s="22">
        <f>IF('enter-data'!R54='calc.nat.'!$C$4,1,0)</f>
        <v>0</v>
      </c>
      <c r="AG60" s="22">
        <f>IF('enter-data'!S54='calc.nat.'!$C$4,1,0)</f>
        <v>0</v>
      </c>
      <c r="AH60" s="22">
        <f>IF('enter-data'!T54='calc.nat.'!$C$4,1,0)</f>
        <v>0</v>
      </c>
      <c r="AI60" s="22">
        <f>IF('enter-data'!U54='calc.nat.'!$C$4,1,0)</f>
        <v>0</v>
      </c>
      <c r="AJ60" s="22">
        <f>IF('enter-data'!V54='calc.nat.'!$C$4,1,0)</f>
        <v>0</v>
      </c>
      <c r="AK60" s="22">
        <f>IF('enter-data'!W54='calc.nat.'!$C$4,1,0)</f>
        <v>0</v>
      </c>
      <c r="AL60" s="22">
        <f>IF('enter-data'!X54='calc.nat.'!$C$4,1,0)</f>
        <v>0</v>
      </c>
      <c r="AM60" s="22">
        <f>IF('enter-data'!Y54='calc.nat.'!$C$4,1,0)</f>
        <v>0</v>
      </c>
      <c r="AN60" s="22">
        <f>IF('enter-data'!Z54='calc.nat.'!$C$4,1,0)</f>
        <v>0</v>
      </c>
      <c r="AO60" s="22">
        <f>IF('enter-data'!AA54='calc.nat.'!$C$4,1,0)</f>
        <v>0</v>
      </c>
      <c r="AP60" s="22">
        <f>IF('enter-data'!AB54='calc.nat.'!$C$4,1,0)</f>
        <v>0</v>
      </c>
      <c r="AQ60" s="22">
        <f>IF('enter-data'!AC54='calc.nat.'!$C$4,1,0)</f>
        <v>0</v>
      </c>
      <c r="AR60" s="22">
        <f>IF('enter-data'!AD54='calc.nat.'!$C$4,1,0)</f>
        <v>0</v>
      </c>
      <c r="AS60" s="22">
        <f>IF('enter-data'!AE54='calc.nat.'!$C$4,1,0)</f>
        <v>0</v>
      </c>
      <c r="AT60" s="22">
        <f>IF('enter-data'!AF54='calc.nat.'!$C$4,1,0)</f>
        <v>0</v>
      </c>
      <c r="AU60" s="22">
        <f>IF('enter-data'!AG54='calc.nat.'!$C$4,1,0)</f>
        <v>0</v>
      </c>
      <c r="AW60" s="22">
        <f>IF('enter-data'!AI54='calc.nat.'!$C$4,1,0)</f>
        <v>0</v>
      </c>
      <c r="AX60" s="22">
        <f>IF('enter-data'!AJ54='calc.nat.'!$C$4,1,0)</f>
        <v>0</v>
      </c>
      <c r="AY60" s="22">
        <f>IF('enter-data'!AK54='calc.nat.'!$C$4,1,0)</f>
        <v>0</v>
      </c>
      <c r="AZ60" s="22">
        <f>IF('enter-data'!AL54='calc.nat.'!$C$4,1,0)</f>
        <v>0</v>
      </c>
      <c r="BA60" s="22">
        <f>IF('enter-data'!AM54='calc.nat.'!$C$4,1,0)</f>
        <v>0</v>
      </c>
      <c r="BB60" s="22">
        <f>IF('enter-data'!AN54='calc.nat.'!$C$4,1,0)</f>
        <v>0</v>
      </c>
      <c r="BC60" s="22">
        <f>IF('enter-data'!AO54='calc.nat.'!$C$4,1,0)</f>
        <v>0</v>
      </c>
      <c r="BD60" s="22">
        <f>IF('enter-data'!AP54='calc.nat.'!$C$4,1,0)</f>
        <v>0</v>
      </c>
      <c r="BE60" s="22">
        <f>IF('enter-data'!AQ54='calc.nat.'!$C$4,1,0)</f>
        <v>0</v>
      </c>
      <c r="BF60" s="22">
        <f>IF('enter-data'!AR54='calc.nat.'!$C$4,1,0)</f>
        <v>0</v>
      </c>
      <c r="BG60" s="22">
        <f>IF('enter-data'!AS54='calc.nat.'!$C$4,1,0)</f>
        <v>0</v>
      </c>
      <c r="BH60" s="22">
        <f>IF('enter-data'!AT54='calc.nat.'!$C$4,1,0)</f>
        <v>0</v>
      </c>
      <c r="BI60" s="22">
        <f>IF('enter-data'!AU54='calc.nat.'!$C$4,1,0)</f>
        <v>0</v>
      </c>
      <c r="BJ60" s="22">
        <f>IF('enter-data'!AV54='calc.nat.'!$C$4,1,0)</f>
        <v>0</v>
      </c>
      <c r="BK60" s="22">
        <f>IF('enter-data'!AW54='calc.nat.'!$C$4,1,0)</f>
        <v>0</v>
      </c>
      <c r="BL60" s="22">
        <f>IF('enter-data'!AX54='calc.nat.'!$C$4,1,0)</f>
        <v>0</v>
      </c>
      <c r="BM60" s="22">
        <f>IF('enter-data'!AY54='calc.nat.'!$C$4,1,0)</f>
        <v>0</v>
      </c>
      <c r="BN60" s="22">
        <f>IF('enter-data'!AZ54='calc.nat.'!$C$4,1,0)</f>
        <v>0</v>
      </c>
      <c r="BO60" s="22">
        <f>IF('enter-data'!BA54='calc.nat.'!$C$4,1,0)</f>
        <v>0</v>
      </c>
      <c r="BP60" s="22">
        <f>IF('enter-data'!BB54='calc.nat.'!$C$4,1,0)</f>
        <v>0</v>
      </c>
      <c r="BQ60" s="22">
        <f>IF('enter-data'!BC54='calc.nat.'!$C$4,1,0)</f>
        <v>0</v>
      </c>
      <c r="BR60" s="22">
        <f>IF('enter-data'!BD54='calc.nat.'!$C$4,1,0)</f>
        <v>0</v>
      </c>
      <c r="BS60" s="22">
        <f>IF('enter-data'!BE54='calc.nat.'!$C$4,1,0)</f>
        <v>0</v>
      </c>
      <c r="BT60" s="22">
        <f>IF('enter-data'!BF54='calc.nat.'!$C$4,1,0)</f>
        <v>0</v>
      </c>
      <c r="BU60" s="22">
        <f>IF('enter-data'!BG54='calc.nat.'!$C$4,1,0)</f>
        <v>0</v>
      </c>
      <c r="BV60" s="22">
        <f>IF('enter-data'!BH54='calc.nat.'!$C$4,1,0)</f>
        <v>0</v>
      </c>
      <c r="BW60" s="22">
        <f>IF('enter-data'!BI54='calc.nat.'!$C$4,1,0)</f>
        <v>0</v>
      </c>
    </row>
    <row r="61" spans="1:75" ht="25.15" customHeight="1" x14ac:dyDescent="0.25">
      <c r="A61" s="219" t="str">
        <f t="shared" si="13"/>
        <v>2006.3</v>
      </c>
      <c r="B61" s="220">
        <f>COUNTIF($C$2:C61,C61)</f>
        <v>3</v>
      </c>
      <c r="C61" s="213">
        <f>'enter-data'!C55</f>
        <v>2006</v>
      </c>
      <c r="D61" s="208">
        <f t="shared" si="18"/>
        <v>0</v>
      </c>
      <c r="E61" s="257"/>
      <c r="F61" s="258" t="str">
        <f>IF(E61&gt;0,VLOOKUP($E61,Parameter!$F:$J,3,FALSE)," ")</f>
        <v xml:space="preserve"> </v>
      </c>
      <c r="G61" s="259" t="str">
        <f>IF(E61&gt;0,VLOOKUP($E61,Parameter!$F:$J,4,FALSE)," ")</f>
        <v xml:space="preserve"> </v>
      </c>
      <c r="H61" s="260">
        <f t="shared" si="43"/>
        <v>0</v>
      </c>
      <c r="I61" s="260">
        <f t="shared" si="44"/>
        <v>0</v>
      </c>
      <c r="J61" s="260">
        <f t="shared" si="45"/>
        <v>0</v>
      </c>
      <c r="K61" s="260">
        <f t="shared" si="46"/>
        <v>0</v>
      </c>
      <c r="L61" s="260">
        <f t="shared" si="47"/>
        <v>0</v>
      </c>
      <c r="M61" s="260">
        <f t="shared" si="48"/>
        <v>0</v>
      </c>
      <c r="N61" s="260">
        <f t="shared" si="49"/>
        <v>0</v>
      </c>
      <c r="O61" s="260">
        <f t="shared" si="50"/>
        <v>0</v>
      </c>
      <c r="P61" s="260">
        <f t="shared" si="51"/>
        <v>0</v>
      </c>
      <c r="Q61" s="260">
        <f t="shared" si="15"/>
        <v>0</v>
      </c>
      <c r="R61" s="260">
        <f t="shared" si="16"/>
        <v>0</v>
      </c>
      <c r="S61" s="260">
        <f t="shared" si="17"/>
        <v>0</v>
      </c>
      <c r="T61" s="214"/>
      <c r="U61" s="22">
        <f>IF('enter-data'!G55='calc.nat.'!$C$4,1,0)</f>
        <v>0</v>
      </c>
      <c r="V61" s="22">
        <f>IF('enter-data'!H55='calc.nat.'!$C$4,1,0)</f>
        <v>0</v>
      </c>
      <c r="W61" s="22">
        <f>IF('enter-data'!I55='calc.nat.'!$C$4,1,0)</f>
        <v>0</v>
      </c>
      <c r="X61" s="22">
        <f>IF('enter-data'!J55='calc.nat.'!$C$4,1,0)</f>
        <v>0</v>
      </c>
      <c r="Y61" s="22">
        <f>IF('enter-data'!K55='calc.nat.'!$C$4,1,0)</f>
        <v>0</v>
      </c>
      <c r="Z61" s="22">
        <f>IF('enter-data'!L55='calc.nat.'!$C$4,1,0)</f>
        <v>0</v>
      </c>
      <c r="AA61" s="22">
        <f>IF('enter-data'!M55='calc.nat.'!$C$4,1,0)</f>
        <v>0</v>
      </c>
      <c r="AB61" s="22">
        <f>IF('enter-data'!N55='calc.nat.'!$C$4,1,0)</f>
        <v>0</v>
      </c>
      <c r="AC61" s="22">
        <f>IF('enter-data'!O55='calc.nat.'!$C$4,1,0)</f>
        <v>0</v>
      </c>
      <c r="AD61" s="22">
        <f>IF('enter-data'!P55='calc.nat.'!$C$4,1,0)</f>
        <v>0</v>
      </c>
      <c r="AE61" s="22">
        <f>IF('enter-data'!Q55='calc.nat.'!$C$4,1,0)</f>
        <v>0</v>
      </c>
      <c r="AF61" s="22">
        <f>IF('enter-data'!R55='calc.nat.'!$C$4,1,0)</f>
        <v>0</v>
      </c>
      <c r="AG61" s="22">
        <f>IF('enter-data'!S55='calc.nat.'!$C$4,1,0)</f>
        <v>0</v>
      </c>
      <c r="AH61" s="22">
        <f>IF('enter-data'!T55='calc.nat.'!$C$4,1,0)</f>
        <v>0</v>
      </c>
      <c r="AI61" s="22">
        <f>IF('enter-data'!U55='calc.nat.'!$C$4,1,0)</f>
        <v>0</v>
      </c>
      <c r="AJ61" s="22">
        <f>IF('enter-data'!V55='calc.nat.'!$C$4,1,0)</f>
        <v>0</v>
      </c>
      <c r="AK61" s="22">
        <f>IF('enter-data'!W55='calc.nat.'!$C$4,1,0)</f>
        <v>0</v>
      </c>
      <c r="AL61" s="22">
        <f>IF('enter-data'!X55='calc.nat.'!$C$4,1,0)</f>
        <v>0</v>
      </c>
      <c r="AM61" s="22">
        <f>IF('enter-data'!Y55='calc.nat.'!$C$4,1,0)</f>
        <v>0</v>
      </c>
      <c r="AN61" s="22">
        <f>IF('enter-data'!Z55='calc.nat.'!$C$4,1,0)</f>
        <v>0</v>
      </c>
      <c r="AO61" s="22">
        <f>IF('enter-data'!AA55='calc.nat.'!$C$4,1,0)</f>
        <v>0</v>
      </c>
      <c r="AP61" s="22">
        <f>IF('enter-data'!AB55='calc.nat.'!$C$4,1,0)</f>
        <v>0</v>
      </c>
      <c r="AQ61" s="22">
        <f>IF('enter-data'!AC55='calc.nat.'!$C$4,1,0)</f>
        <v>0</v>
      </c>
      <c r="AR61" s="22">
        <f>IF('enter-data'!AD55='calc.nat.'!$C$4,1,0)</f>
        <v>0</v>
      </c>
      <c r="AS61" s="22">
        <f>IF('enter-data'!AE55='calc.nat.'!$C$4,1,0)</f>
        <v>0</v>
      </c>
      <c r="AT61" s="22">
        <f>IF('enter-data'!AF55='calc.nat.'!$C$4,1,0)</f>
        <v>0</v>
      </c>
      <c r="AU61" s="22">
        <f>IF('enter-data'!AG55='calc.nat.'!$C$4,1,0)</f>
        <v>0</v>
      </c>
      <c r="AW61" s="22">
        <f>IF('enter-data'!AI55='calc.nat.'!$C$4,1,0)</f>
        <v>0</v>
      </c>
      <c r="AX61" s="22">
        <f>IF('enter-data'!AJ55='calc.nat.'!$C$4,1,0)</f>
        <v>0</v>
      </c>
      <c r="AY61" s="22">
        <f>IF('enter-data'!AK55='calc.nat.'!$C$4,1,0)</f>
        <v>0</v>
      </c>
      <c r="AZ61" s="22">
        <f>IF('enter-data'!AL55='calc.nat.'!$C$4,1,0)</f>
        <v>0</v>
      </c>
      <c r="BA61" s="22">
        <f>IF('enter-data'!AM55='calc.nat.'!$C$4,1,0)</f>
        <v>0</v>
      </c>
      <c r="BB61" s="22">
        <f>IF('enter-data'!AN55='calc.nat.'!$C$4,1,0)</f>
        <v>0</v>
      </c>
      <c r="BC61" s="22">
        <f>IF('enter-data'!AO55='calc.nat.'!$C$4,1,0)</f>
        <v>0</v>
      </c>
      <c r="BD61" s="22">
        <f>IF('enter-data'!AP55='calc.nat.'!$C$4,1,0)</f>
        <v>0</v>
      </c>
      <c r="BE61" s="22">
        <f>IF('enter-data'!AQ55='calc.nat.'!$C$4,1,0)</f>
        <v>0</v>
      </c>
      <c r="BF61" s="22">
        <f>IF('enter-data'!AR55='calc.nat.'!$C$4,1,0)</f>
        <v>0</v>
      </c>
      <c r="BG61" s="22">
        <f>IF('enter-data'!AS55='calc.nat.'!$C$4,1,0)</f>
        <v>0</v>
      </c>
      <c r="BH61" s="22">
        <f>IF('enter-data'!AT55='calc.nat.'!$C$4,1,0)</f>
        <v>0</v>
      </c>
      <c r="BI61" s="22">
        <f>IF('enter-data'!AU55='calc.nat.'!$C$4,1,0)</f>
        <v>0</v>
      </c>
      <c r="BJ61" s="22">
        <f>IF('enter-data'!AV55='calc.nat.'!$C$4,1,0)</f>
        <v>0</v>
      </c>
      <c r="BK61" s="22">
        <f>IF('enter-data'!AW55='calc.nat.'!$C$4,1,0)</f>
        <v>0</v>
      </c>
      <c r="BL61" s="22">
        <f>IF('enter-data'!AX55='calc.nat.'!$C$4,1,0)</f>
        <v>0</v>
      </c>
      <c r="BM61" s="22">
        <f>IF('enter-data'!AY55='calc.nat.'!$C$4,1,0)</f>
        <v>0</v>
      </c>
      <c r="BN61" s="22">
        <f>IF('enter-data'!AZ55='calc.nat.'!$C$4,1,0)</f>
        <v>0</v>
      </c>
      <c r="BO61" s="22">
        <f>IF('enter-data'!BA55='calc.nat.'!$C$4,1,0)</f>
        <v>0</v>
      </c>
      <c r="BP61" s="22">
        <f>IF('enter-data'!BB55='calc.nat.'!$C$4,1,0)</f>
        <v>0</v>
      </c>
      <c r="BQ61" s="22">
        <f>IF('enter-data'!BC55='calc.nat.'!$C$4,1,0)</f>
        <v>0</v>
      </c>
      <c r="BR61" s="22">
        <f>IF('enter-data'!BD55='calc.nat.'!$C$4,1,0)</f>
        <v>0</v>
      </c>
      <c r="BS61" s="22">
        <f>IF('enter-data'!BE55='calc.nat.'!$C$4,1,0)</f>
        <v>0</v>
      </c>
      <c r="BT61" s="22">
        <f>IF('enter-data'!BF55='calc.nat.'!$C$4,1,0)</f>
        <v>0</v>
      </c>
      <c r="BU61" s="22">
        <f>IF('enter-data'!BG55='calc.nat.'!$C$4,1,0)</f>
        <v>0</v>
      </c>
      <c r="BV61" s="22">
        <f>IF('enter-data'!BH55='calc.nat.'!$C$4,1,0)</f>
        <v>0</v>
      </c>
      <c r="BW61" s="22">
        <f>IF('enter-data'!BI55='calc.nat.'!$C$4,1,0)</f>
        <v>0</v>
      </c>
    </row>
    <row r="62" spans="1:75" ht="25.15" customHeight="1" x14ac:dyDescent="0.25">
      <c r="A62" s="219" t="str">
        <f t="shared" si="13"/>
        <v>2006.4</v>
      </c>
      <c r="B62" s="220">
        <f>COUNTIF($C$2:C62,C62)</f>
        <v>4</v>
      </c>
      <c r="C62" s="213">
        <f>'enter-data'!C56</f>
        <v>2006</v>
      </c>
      <c r="D62" s="208">
        <f t="shared" si="18"/>
        <v>0</v>
      </c>
      <c r="E62" s="257"/>
      <c r="F62" s="258" t="str">
        <f>IF(E62&gt;0,VLOOKUP($E62,Parameter!$F:$J,3,FALSE)," ")</f>
        <v xml:space="preserve"> </v>
      </c>
      <c r="G62" s="259" t="str">
        <f>IF(E62&gt;0,VLOOKUP($E62,Parameter!$F:$J,4,FALSE)," ")</f>
        <v xml:space="preserve"> </v>
      </c>
      <c r="H62" s="260">
        <f t="shared" si="43"/>
        <v>0</v>
      </c>
      <c r="I62" s="260">
        <f t="shared" si="44"/>
        <v>0</v>
      </c>
      <c r="J62" s="260">
        <f t="shared" si="45"/>
        <v>0</v>
      </c>
      <c r="K62" s="260">
        <f t="shared" si="46"/>
        <v>0</v>
      </c>
      <c r="L62" s="260">
        <f t="shared" si="47"/>
        <v>0</v>
      </c>
      <c r="M62" s="260">
        <f t="shared" si="48"/>
        <v>0</v>
      </c>
      <c r="N62" s="260">
        <f t="shared" si="49"/>
        <v>0</v>
      </c>
      <c r="O62" s="260">
        <f t="shared" si="50"/>
        <v>0</v>
      </c>
      <c r="P62" s="260">
        <f t="shared" si="51"/>
        <v>0</v>
      </c>
      <c r="Q62" s="260">
        <f t="shared" si="15"/>
        <v>0</v>
      </c>
      <c r="R62" s="260">
        <f t="shared" si="16"/>
        <v>0</v>
      </c>
      <c r="S62" s="260">
        <f t="shared" si="17"/>
        <v>0</v>
      </c>
      <c r="T62" s="214"/>
      <c r="U62" s="22">
        <f>IF('enter-data'!G56='calc.nat.'!$C$4,1,0)</f>
        <v>0</v>
      </c>
      <c r="V62" s="22">
        <f>IF('enter-data'!H56='calc.nat.'!$C$4,1,0)</f>
        <v>0</v>
      </c>
      <c r="W62" s="22">
        <f>IF('enter-data'!I56='calc.nat.'!$C$4,1,0)</f>
        <v>0</v>
      </c>
      <c r="X62" s="22">
        <f>IF('enter-data'!J56='calc.nat.'!$C$4,1,0)</f>
        <v>0</v>
      </c>
      <c r="Y62" s="22">
        <f>IF('enter-data'!K56='calc.nat.'!$C$4,1,0)</f>
        <v>0</v>
      </c>
      <c r="Z62" s="22">
        <f>IF('enter-data'!L56='calc.nat.'!$C$4,1,0)</f>
        <v>0</v>
      </c>
      <c r="AA62" s="22">
        <f>IF('enter-data'!M56='calc.nat.'!$C$4,1,0)</f>
        <v>0</v>
      </c>
      <c r="AB62" s="22">
        <f>IF('enter-data'!N56='calc.nat.'!$C$4,1,0)</f>
        <v>0</v>
      </c>
      <c r="AC62" s="22">
        <f>IF('enter-data'!O56='calc.nat.'!$C$4,1,0)</f>
        <v>0</v>
      </c>
      <c r="AD62" s="22">
        <f>IF('enter-data'!P56='calc.nat.'!$C$4,1,0)</f>
        <v>0</v>
      </c>
      <c r="AE62" s="22">
        <f>IF('enter-data'!Q56='calc.nat.'!$C$4,1,0)</f>
        <v>0</v>
      </c>
      <c r="AF62" s="22">
        <f>IF('enter-data'!R56='calc.nat.'!$C$4,1,0)</f>
        <v>0</v>
      </c>
      <c r="AG62" s="22">
        <f>IF('enter-data'!S56='calc.nat.'!$C$4,1,0)</f>
        <v>0</v>
      </c>
      <c r="AH62" s="22">
        <f>IF('enter-data'!T56='calc.nat.'!$C$4,1,0)</f>
        <v>0</v>
      </c>
      <c r="AI62" s="22">
        <f>IF('enter-data'!U56='calc.nat.'!$C$4,1,0)</f>
        <v>0</v>
      </c>
      <c r="AJ62" s="22">
        <f>IF('enter-data'!V56='calc.nat.'!$C$4,1,0)</f>
        <v>0</v>
      </c>
      <c r="AK62" s="22">
        <f>IF('enter-data'!W56='calc.nat.'!$C$4,1,0)</f>
        <v>0</v>
      </c>
      <c r="AL62" s="22">
        <f>IF('enter-data'!X56='calc.nat.'!$C$4,1,0)</f>
        <v>0</v>
      </c>
      <c r="AM62" s="22">
        <f>IF('enter-data'!Y56='calc.nat.'!$C$4,1,0)</f>
        <v>0</v>
      </c>
      <c r="AN62" s="22">
        <f>IF('enter-data'!Z56='calc.nat.'!$C$4,1,0)</f>
        <v>0</v>
      </c>
      <c r="AO62" s="22">
        <f>IF('enter-data'!AA56='calc.nat.'!$C$4,1,0)</f>
        <v>0</v>
      </c>
      <c r="AP62" s="22">
        <f>IF('enter-data'!AB56='calc.nat.'!$C$4,1,0)</f>
        <v>0</v>
      </c>
      <c r="AQ62" s="22">
        <f>IF('enter-data'!AC56='calc.nat.'!$C$4,1,0)</f>
        <v>0</v>
      </c>
      <c r="AR62" s="22">
        <f>IF('enter-data'!AD56='calc.nat.'!$C$4,1,0)</f>
        <v>0</v>
      </c>
      <c r="AS62" s="22">
        <f>IF('enter-data'!AE56='calc.nat.'!$C$4,1,0)</f>
        <v>0</v>
      </c>
      <c r="AT62" s="22">
        <f>IF('enter-data'!AF56='calc.nat.'!$C$4,1,0)</f>
        <v>0</v>
      </c>
      <c r="AU62" s="22">
        <f>IF('enter-data'!AG56='calc.nat.'!$C$4,1,0)</f>
        <v>0</v>
      </c>
      <c r="AW62" s="22">
        <f>IF('enter-data'!AI56='calc.nat.'!$C$4,1,0)</f>
        <v>0</v>
      </c>
      <c r="AX62" s="22">
        <f>IF('enter-data'!AJ56='calc.nat.'!$C$4,1,0)</f>
        <v>0</v>
      </c>
      <c r="AY62" s="22">
        <f>IF('enter-data'!AK56='calc.nat.'!$C$4,1,0)</f>
        <v>0</v>
      </c>
      <c r="AZ62" s="22">
        <f>IF('enter-data'!AL56='calc.nat.'!$C$4,1,0)</f>
        <v>0</v>
      </c>
      <c r="BA62" s="22">
        <f>IF('enter-data'!AM56='calc.nat.'!$C$4,1,0)</f>
        <v>0</v>
      </c>
      <c r="BB62" s="22">
        <f>IF('enter-data'!AN56='calc.nat.'!$C$4,1,0)</f>
        <v>0</v>
      </c>
      <c r="BC62" s="22">
        <f>IF('enter-data'!AO56='calc.nat.'!$C$4,1,0)</f>
        <v>0</v>
      </c>
      <c r="BD62" s="22">
        <f>IF('enter-data'!AP56='calc.nat.'!$C$4,1,0)</f>
        <v>0</v>
      </c>
      <c r="BE62" s="22">
        <f>IF('enter-data'!AQ56='calc.nat.'!$C$4,1,0)</f>
        <v>0</v>
      </c>
      <c r="BF62" s="22">
        <f>IF('enter-data'!AR56='calc.nat.'!$C$4,1,0)</f>
        <v>0</v>
      </c>
      <c r="BG62" s="22">
        <f>IF('enter-data'!AS56='calc.nat.'!$C$4,1,0)</f>
        <v>0</v>
      </c>
      <c r="BH62" s="22">
        <f>IF('enter-data'!AT56='calc.nat.'!$C$4,1,0)</f>
        <v>0</v>
      </c>
      <c r="BI62" s="22">
        <f>IF('enter-data'!AU56='calc.nat.'!$C$4,1,0)</f>
        <v>0</v>
      </c>
      <c r="BJ62" s="22">
        <f>IF('enter-data'!AV56='calc.nat.'!$C$4,1,0)</f>
        <v>0</v>
      </c>
      <c r="BK62" s="22">
        <f>IF('enter-data'!AW56='calc.nat.'!$C$4,1,0)</f>
        <v>0</v>
      </c>
      <c r="BL62" s="22">
        <f>IF('enter-data'!AX56='calc.nat.'!$C$4,1,0)</f>
        <v>0</v>
      </c>
      <c r="BM62" s="22">
        <f>IF('enter-data'!AY56='calc.nat.'!$C$4,1,0)</f>
        <v>0</v>
      </c>
      <c r="BN62" s="22">
        <f>IF('enter-data'!AZ56='calc.nat.'!$C$4,1,0)</f>
        <v>0</v>
      </c>
      <c r="BO62" s="22">
        <f>IF('enter-data'!BA56='calc.nat.'!$C$4,1,0)</f>
        <v>0</v>
      </c>
      <c r="BP62" s="22">
        <f>IF('enter-data'!BB56='calc.nat.'!$C$4,1,0)</f>
        <v>0</v>
      </c>
      <c r="BQ62" s="22">
        <f>IF('enter-data'!BC56='calc.nat.'!$C$4,1,0)</f>
        <v>0</v>
      </c>
      <c r="BR62" s="22">
        <f>IF('enter-data'!BD56='calc.nat.'!$C$4,1,0)</f>
        <v>0</v>
      </c>
      <c r="BS62" s="22">
        <f>IF('enter-data'!BE56='calc.nat.'!$C$4,1,0)</f>
        <v>0</v>
      </c>
      <c r="BT62" s="22">
        <f>IF('enter-data'!BF56='calc.nat.'!$C$4,1,0)</f>
        <v>0</v>
      </c>
      <c r="BU62" s="22">
        <f>IF('enter-data'!BG56='calc.nat.'!$C$4,1,0)</f>
        <v>0</v>
      </c>
      <c r="BV62" s="22">
        <f>IF('enter-data'!BH56='calc.nat.'!$C$4,1,0)</f>
        <v>0</v>
      </c>
      <c r="BW62" s="22">
        <f>IF('enter-data'!BI56='calc.nat.'!$C$4,1,0)</f>
        <v>0</v>
      </c>
    </row>
    <row r="63" spans="1:75" ht="25.15" customHeight="1" x14ac:dyDescent="0.25">
      <c r="A63" s="219" t="str">
        <f t="shared" si="13"/>
        <v>2006.5</v>
      </c>
      <c r="B63" s="220">
        <f>COUNTIF($C$2:C63,C63)</f>
        <v>5</v>
      </c>
      <c r="C63" s="213">
        <f>'enter-data'!C57</f>
        <v>2006</v>
      </c>
      <c r="D63" s="208">
        <f t="shared" si="18"/>
        <v>0</v>
      </c>
      <c r="E63" s="257"/>
      <c r="F63" s="258" t="str">
        <f>IF(E63&gt;0,VLOOKUP($E63,Parameter!$F:$J,3,FALSE)," ")</f>
        <v xml:space="preserve"> </v>
      </c>
      <c r="G63" s="259" t="str">
        <f>IF(E63&gt;0,VLOOKUP($E63,Parameter!$F:$J,4,FALSE)," ")</f>
        <v xml:space="preserve"> </v>
      </c>
      <c r="H63" s="260">
        <f t="shared" si="43"/>
        <v>0</v>
      </c>
      <c r="I63" s="260">
        <f t="shared" si="44"/>
        <v>0</v>
      </c>
      <c r="J63" s="260">
        <f t="shared" si="45"/>
        <v>0</v>
      </c>
      <c r="K63" s="260">
        <f t="shared" si="46"/>
        <v>0</v>
      </c>
      <c r="L63" s="260">
        <f t="shared" si="47"/>
        <v>0</v>
      </c>
      <c r="M63" s="260">
        <f t="shared" si="48"/>
        <v>0</v>
      </c>
      <c r="N63" s="260">
        <f t="shared" si="49"/>
        <v>0</v>
      </c>
      <c r="O63" s="260">
        <f t="shared" si="50"/>
        <v>0</v>
      </c>
      <c r="P63" s="260">
        <f t="shared" si="51"/>
        <v>0</v>
      </c>
      <c r="Q63" s="260">
        <f t="shared" si="15"/>
        <v>0</v>
      </c>
      <c r="R63" s="260">
        <f t="shared" si="16"/>
        <v>0</v>
      </c>
      <c r="S63" s="260">
        <f t="shared" si="17"/>
        <v>0</v>
      </c>
      <c r="T63" s="214"/>
      <c r="U63" s="22">
        <f>IF('enter-data'!G57='calc.nat.'!$C$4,1,0)</f>
        <v>0</v>
      </c>
      <c r="V63" s="22">
        <f>IF('enter-data'!H57='calc.nat.'!$C$4,1,0)</f>
        <v>0</v>
      </c>
      <c r="W63" s="22">
        <f>IF('enter-data'!I57='calc.nat.'!$C$4,1,0)</f>
        <v>0</v>
      </c>
      <c r="X63" s="22">
        <f>IF('enter-data'!J57='calc.nat.'!$C$4,1,0)</f>
        <v>0</v>
      </c>
      <c r="Y63" s="22">
        <f>IF('enter-data'!K57='calc.nat.'!$C$4,1,0)</f>
        <v>0</v>
      </c>
      <c r="Z63" s="22">
        <f>IF('enter-data'!L57='calc.nat.'!$C$4,1,0)</f>
        <v>0</v>
      </c>
      <c r="AA63" s="22">
        <f>IF('enter-data'!M57='calc.nat.'!$C$4,1,0)</f>
        <v>0</v>
      </c>
      <c r="AB63" s="22">
        <f>IF('enter-data'!N57='calc.nat.'!$C$4,1,0)</f>
        <v>0</v>
      </c>
      <c r="AC63" s="22">
        <f>IF('enter-data'!O57='calc.nat.'!$C$4,1,0)</f>
        <v>0</v>
      </c>
      <c r="AD63" s="22">
        <f>IF('enter-data'!P57='calc.nat.'!$C$4,1,0)</f>
        <v>0</v>
      </c>
      <c r="AE63" s="22">
        <f>IF('enter-data'!Q57='calc.nat.'!$C$4,1,0)</f>
        <v>0</v>
      </c>
      <c r="AF63" s="22">
        <f>IF('enter-data'!R57='calc.nat.'!$C$4,1,0)</f>
        <v>0</v>
      </c>
      <c r="AG63" s="22">
        <f>IF('enter-data'!S57='calc.nat.'!$C$4,1,0)</f>
        <v>0</v>
      </c>
      <c r="AH63" s="22">
        <f>IF('enter-data'!T57='calc.nat.'!$C$4,1,0)</f>
        <v>0</v>
      </c>
      <c r="AI63" s="22">
        <f>IF('enter-data'!U57='calc.nat.'!$C$4,1,0)</f>
        <v>0</v>
      </c>
      <c r="AJ63" s="22">
        <f>IF('enter-data'!V57='calc.nat.'!$C$4,1,0)</f>
        <v>0</v>
      </c>
      <c r="AK63" s="22">
        <f>IF('enter-data'!W57='calc.nat.'!$C$4,1,0)</f>
        <v>0</v>
      </c>
      <c r="AL63" s="22">
        <f>IF('enter-data'!X57='calc.nat.'!$C$4,1,0)</f>
        <v>0</v>
      </c>
      <c r="AM63" s="22">
        <f>IF('enter-data'!Y57='calc.nat.'!$C$4,1,0)</f>
        <v>0</v>
      </c>
      <c r="AN63" s="22">
        <f>IF('enter-data'!Z57='calc.nat.'!$C$4,1,0)</f>
        <v>0</v>
      </c>
      <c r="AO63" s="22">
        <f>IF('enter-data'!AA57='calc.nat.'!$C$4,1,0)</f>
        <v>0</v>
      </c>
      <c r="AP63" s="22">
        <f>IF('enter-data'!AB57='calc.nat.'!$C$4,1,0)</f>
        <v>0</v>
      </c>
      <c r="AQ63" s="22">
        <f>IF('enter-data'!AC57='calc.nat.'!$C$4,1,0)</f>
        <v>0</v>
      </c>
      <c r="AR63" s="22">
        <f>IF('enter-data'!AD57='calc.nat.'!$C$4,1,0)</f>
        <v>0</v>
      </c>
      <c r="AS63" s="22">
        <f>IF('enter-data'!AE57='calc.nat.'!$C$4,1,0)</f>
        <v>0</v>
      </c>
      <c r="AT63" s="22">
        <f>IF('enter-data'!AF57='calc.nat.'!$C$4,1,0)</f>
        <v>0</v>
      </c>
      <c r="AU63" s="22">
        <f>IF('enter-data'!AG57='calc.nat.'!$C$4,1,0)</f>
        <v>0</v>
      </c>
      <c r="AW63" s="22">
        <f>IF('enter-data'!AI57='calc.nat.'!$C$4,1,0)</f>
        <v>0</v>
      </c>
      <c r="AX63" s="22">
        <f>IF('enter-data'!AJ57='calc.nat.'!$C$4,1,0)</f>
        <v>0</v>
      </c>
      <c r="AY63" s="22">
        <f>IF('enter-data'!AK57='calc.nat.'!$C$4,1,0)</f>
        <v>0</v>
      </c>
      <c r="AZ63" s="22">
        <f>IF('enter-data'!AL57='calc.nat.'!$C$4,1,0)</f>
        <v>0</v>
      </c>
      <c r="BA63" s="22">
        <f>IF('enter-data'!AM57='calc.nat.'!$C$4,1,0)</f>
        <v>0</v>
      </c>
      <c r="BB63" s="22">
        <f>IF('enter-data'!AN57='calc.nat.'!$C$4,1,0)</f>
        <v>0</v>
      </c>
      <c r="BC63" s="22">
        <f>IF('enter-data'!AO57='calc.nat.'!$C$4,1,0)</f>
        <v>0</v>
      </c>
      <c r="BD63" s="22">
        <f>IF('enter-data'!AP57='calc.nat.'!$C$4,1,0)</f>
        <v>0</v>
      </c>
      <c r="BE63" s="22">
        <f>IF('enter-data'!AQ57='calc.nat.'!$C$4,1,0)</f>
        <v>0</v>
      </c>
      <c r="BF63" s="22">
        <f>IF('enter-data'!AR57='calc.nat.'!$C$4,1,0)</f>
        <v>0</v>
      </c>
      <c r="BG63" s="22">
        <f>IF('enter-data'!AS57='calc.nat.'!$C$4,1,0)</f>
        <v>0</v>
      </c>
      <c r="BH63" s="22">
        <f>IF('enter-data'!AT57='calc.nat.'!$C$4,1,0)</f>
        <v>0</v>
      </c>
      <c r="BI63" s="22">
        <f>IF('enter-data'!AU57='calc.nat.'!$C$4,1,0)</f>
        <v>0</v>
      </c>
      <c r="BJ63" s="22">
        <f>IF('enter-data'!AV57='calc.nat.'!$C$4,1,0)</f>
        <v>0</v>
      </c>
      <c r="BK63" s="22">
        <f>IF('enter-data'!AW57='calc.nat.'!$C$4,1,0)</f>
        <v>0</v>
      </c>
      <c r="BL63" s="22">
        <f>IF('enter-data'!AX57='calc.nat.'!$C$4,1,0)</f>
        <v>0</v>
      </c>
      <c r="BM63" s="22">
        <f>IF('enter-data'!AY57='calc.nat.'!$C$4,1,0)</f>
        <v>0</v>
      </c>
      <c r="BN63" s="22">
        <f>IF('enter-data'!AZ57='calc.nat.'!$C$4,1,0)</f>
        <v>0</v>
      </c>
      <c r="BO63" s="22">
        <f>IF('enter-data'!BA57='calc.nat.'!$C$4,1,0)</f>
        <v>0</v>
      </c>
      <c r="BP63" s="22">
        <f>IF('enter-data'!BB57='calc.nat.'!$C$4,1,0)</f>
        <v>0</v>
      </c>
      <c r="BQ63" s="22">
        <f>IF('enter-data'!BC57='calc.nat.'!$C$4,1,0)</f>
        <v>0</v>
      </c>
      <c r="BR63" s="22">
        <f>IF('enter-data'!BD57='calc.nat.'!$C$4,1,0)</f>
        <v>0</v>
      </c>
      <c r="BS63" s="22">
        <f>IF('enter-data'!BE57='calc.nat.'!$C$4,1,0)</f>
        <v>0</v>
      </c>
      <c r="BT63" s="22">
        <f>IF('enter-data'!BF57='calc.nat.'!$C$4,1,0)</f>
        <v>0</v>
      </c>
      <c r="BU63" s="22">
        <f>IF('enter-data'!BG57='calc.nat.'!$C$4,1,0)</f>
        <v>0</v>
      </c>
      <c r="BV63" s="22">
        <f>IF('enter-data'!BH57='calc.nat.'!$C$4,1,0)</f>
        <v>0</v>
      </c>
      <c r="BW63" s="22">
        <f>IF('enter-data'!BI57='calc.nat.'!$C$4,1,0)</f>
        <v>0</v>
      </c>
    </row>
    <row r="64" spans="1:75" ht="25.15" customHeight="1" x14ac:dyDescent="0.25">
      <c r="A64" s="219"/>
      <c r="B64" s="220"/>
      <c r="C64" s="213"/>
      <c r="D64" s="208">
        <f t="shared" si="18"/>
        <v>0</v>
      </c>
      <c r="E64" s="257">
        <v>2006</v>
      </c>
      <c r="F64" s="258" t="str">
        <f>IF(E64&gt;0,VLOOKUP($E64,Parameter!$F:$J,3,FALSE)," ")</f>
        <v>RUS</v>
      </c>
      <c r="G64" s="259" t="str">
        <f>IF(E64&gt;0,VLOOKUP($E64,Parameter!$F:$J,4,FALSE)," ")</f>
        <v>Russian Federation</v>
      </c>
      <c r="H64" s="260">
        <f>SUM(H59:H63)</f>
        <v>0</v>
      </c>
      <c r="I64" s="260">
        <f t="shared" ref="I64:S64" si="52">SUM(I59:I63)</f>
        <v>0</v>
      </c>
      <c r="J64" s="260">
        <f t="shared" si="52"/>
        <v>0</v>
      </c>
      <c r="K64" s="260">
        <f t="shared" si="52"/>
        <v>0</v>
      </c>
      <c r="L64" s="260">
        <f t="shared" si="52"/>
        <v>0</v>
      </c>
      <c r="M64" s="260">
        <f t="shared" si="52"/>
        <v>0</v>
      </c>
      <c r="N64" s="260">
        <f t="shared" si="52"/>
        <v>0</v>
      </c>
      <c r="O64" s="260">
        <f t="shared" si="52"/>
        <v>0</v>
      </c>
      <c r="P64" s="260">
        <f t="shared" si="52"/>
        <v>0</v>
      </c>
      <c r="Q64" s="260">
        <f t="shared" si="52"/>
        <v>0</v>
      </c>
      <c r="R64" s="260">
        <f t="shared" si="52"/>
        <v>0</v>
      </c>
      <c r="S64" s="260">
        <f t="shared" si="52"/>
        <v>0</v>
      </c>
      <c r="T64" s="214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W64" s="22"/>
      <c r="AX64" s="22"/>
      <c r="AY64" s="22"/>
      <c r="AZ64" s="22"/>
      <c r="BA64" s="22"/>
      <c r="BB64" s="22"/>
      <c r="BC64" s="22"/>
      <c r="BD64" s="22"/>
      <c r="BE64" s="22"/>
      <c r="BF64" s="22"/>
      <c r="BG64" s="22"/>
      <c r="BH64" s="22"/>
      <c r="BI64" s="22"/>
      <c r="BJ64" s="22"/>
      <c r="BK64" s="22"/>
      <c r="BL64" s="22"/>
      <c r="BM64" s="22"/>
      <c r="BN64" s="22"/>
      <c r="BO64" s="22"/>
      <c r="BP64" s="22"/>
      <c r="BQ64" s="22"/>
      <c r="BR64" s="22"/>
      <c r="BS64" s="22"/>
      <c r="BT64" s="22"/>
      <c r="BU64" s="22"/>
      <c r="BV64" s="22"/>
      <c r="BW64" s="22"/>
    </row>
    <row r="65" spans="1:75" ht="25.15" customHeight="1" x14ac:dyDescent="0.25">
      <c r="A65" s="219" t="str">
        <f t="shared" si="13"/>
        <v>2007.1</v>
      </c>
      <c r="B65" s="220">
        <f>COUNTIF($C$2:C65,C65)</f>
        <v>1</v>
      </c>
      <c r="C65" s="3">
        <f>'enter-data'!C58</f>
        <v>2007</v>
      </c>
      <c r="D65" s="208">
        <f t="shared" si="18"/>
        <v>0</v>
      </c>
      <c r="E65" s="257">
        <v>2007</v>
      </c>
      <c r="F65" s="258" t="str">
        <f>IF(E65&gt;0,VLOOKUP($E65,Parameter!$F:$J,3,FALSE)," ")</f>
        <v>IND</v>
      </c>
      <c r="G65" s="259" t="str">
        <f>IF(E65&gt;0,VLOOKUP($E65,Parameter!$F:$J,4,FALSE)," ")</f>
        <v>India</v>
      </c>
      <c r="H65" s="260">
        <f t="shared" ref="H65:H70" si="53">I65+J65</f>
        <v>0</v>
      </c>
      <c r="I65" s="260">
        <f t="shared" ref="I65:I70" si="54">U65+X65+AA65+AD65+AG65+AJ65+AM65+AP65+AS65</f>
        <v>0</v>
      </c>
      <c r="J65" s="260">
        <f t="shared" ref="J65:J70" si="55">AW65+AZ65+BC65+BF65+BI65+BL65+BO65+BR65+BU65</f>
        <v>0</v>
      </c>
      <c r="K65" s="260">
        <f t="shared" ref="K65:K70" si="56">L65+M65</f>
        <v>0</v>
      </c>
      <c r="L65" s="260">
        <f t="shared" ref="L65:L70" si="57">V65+Y65+AB65+AE65+AH65+AK65+AN65+AQ65+AT65</f>
        <v>0</v>
      </c>
      <c r="M65" s="260">
        <f t="shared" ref="M65:M70" si="58">AX65+BA65+BD65+BG65+BJ65+BM65+BP65+BS65+BV65</f>
        <v>0</v>
      </c>
      <c r="N65" s="260">
        <f t="shared" ref="N65:N70" si="59">O65+P65</f>
        <v>0</v>
      </c>
      <c r="O65" s="260">
        <f t="shared" ref="O65:O70" si="60">W65+Z65+AC65+AF65+AI65+AL65+AO65+AR65+AU65</f>
        <v>0</v>
      </c>
      <c r="P65" s="260">
        <f t="shared" ref="P65:P70" si="61">AY65+BB65+BE65+BH65+BK65+BN65+BQ65+BT65+BW65</f>
        <v>0</v>
      </c>
      <c r="Q65" s="260">
        <f t="shared" si="15"/>
        <v>0</v>
      </c>
      <c r="R65" s="260">
        <f t="shared" si="16"/>
        <v>0</v>
      </c>
      <c r="S65" s="260">
        <f t="shared" si="17"/>
        <v>0</v>
      </c>
      <c r="T65" s="214"/>
      <c r="U65" s="22">
        <f>IF('enter-data'!G58='calc.nat.'!$C$4,1,0)</f>
        <v>0</v>
      </c>
      <c r="V65" s="22">
        <f>IF('enter-data'!H58='calc.nat.'!$C$4,1,0)</f>
        <v>0</v>
      </c>
      <c r="W65" s="22">
        <f>IF('enter-data'!I58='calc.nat.'!$C$4,1,0)</f>
        <v>0</v>
      </c>
      <c r="X65" s="22">
        <f>IF('enter-data'!J58='calc.nat.'!$C$4,1,0)</f>
        <v>0</v>
      </c>
      <c r="Y65" s="22">
        <f>IF('enter-data'!K58='calc.nat.'!$C$4,1,0)</f>
        <v>0</v>
      </c>
      <c r="Z65" s="22">
        <f>IF('enter-data'!L58='calc.nat.'!$C$4,1,0)</f>
        <v>0</v>
      </c>
      <c r="AA65" s="22">
        <f>IF('enter-data'!M58='calc.nat.'!$C$4,1,0)</f>
        <v>0</v>
      </c>
      <c r="AB65" s="22">
        <f>IF('enter-data'!N58='calc.nat.'!$C$4,1,0)</f>
        <v>0</v>
      </c>
      <c r="AC65" s="22">
        <f>IF('enter-data'!O58='calc.nat.'!$C$4,1,0)</f>
        <v>0</v>
      </c>
      <c r="AD65" s="22">
        <f>IF('enter-data'!P58='calc.nat.'!$C$4,1,0)</f>
        <v>0</v>
      </c>
      <c r="AE65" s="22">
        <f>IF('enter-data'!Q58='calc.nat.'!$C$4,1,0)</f>
        <v>0</v>
      </c>
      <c r="AF65" s="22">
        <f>IF('enter-data'!R58='calc.nat.'!$C$4,1,0)</f>
        <v>0</v>
      </c>
      <c r="AG65" s="22">
        <f>IF('enter-data'!S58='calc.nat.'!$C$4,1,0)</f>
        <v>0</v>
      </c>
      <c r="AH65" s="22">
        <f>IF('enter-data'!T58='calc.nat.'!$C$4,1,0)</f>
        <v>0</v>
      </c>
      <c r="AI65" s="22">
        <f>IF('enter-data'!U58='calc.nat.'!$C$4,1,0)</f>
        <v>0</v>
      </c>
      <c r="AJ65" s="22">
        <f>IF('enter-data'!V58='calc.nat.'!$C$4,1,0)</f>
        <v>0</v>
      </c>
      <c r="AK65" s="22">
        <f>IF('enter-data'!W58='calc.nat.'!$C$4,1,0)</f>
        <v>0</v>
      </c>
      <c r="AL65" s="22">
        <f>IF('enter-data'!X58='calc.nat.'!$C$4,1,0)</f>
        <v>0</v>
      </c>
      <c r="AM65" s="22">
        <f>IF('enter-data'!Y58='calc.nat.'!$C$4,1,0)</f>
        <v>0</v>
      </c>
      <c r="AN65" s="22">
        <f>IF('enter-data'!Z58='calc.nat.'!$C$4,1,0)</f>
        <v>0</v>
      </c>
      <c r="AO65" s="22">
        <f>IF('enter-data'!AA58='calc.nat.'!$C$4,1,0)</f>
        <v>0</v>
      </c>
      <c r="AP65" s="22">
        <f>IF('enter-data'!AB58='calc.nat.'!$C$4,1,0)</f>
        <v>0</v>
      </c>
      <c r="AQ65" s="22">
        <f>IF('enter-data'!AC58='calc.nat.'!$C$4,1,0)</f>
        <v>0</v>
      </c>
      <c r="AR65" s="22">
        <f>IF('enter-data'!AD58='calc.nat.'!$C$4,1,0)</f>
        <v>0</v>
      </c>
      <c r="AS65" s="22">
        <f>IF('enter-data'!AE58='calc.nat.'!$C$4,1,0)</f>
        <v>0</v>
      </c>
      <c r="AT65" s="22">
        <f>IF('enter-data'!AF58='calc.nat.'!$C$4,1,0)</f>
        <v>0</v>
      </c>
      <c r="AU65" s="22">
        <f>IF('enter-data'!AG58='calc.nat.'!$C$4,1,0)</f>
        <v>0</v>
      </c>
      <c r="AW65" s="22">
        <f>IF('enter-data'!AI58='calc.nat.'!$C$4,1,0)</f>
        <v>0</v>
      </c>
      <c r="AX65" s="22">
        <f>IF('enter-data'!AJ58='calc.nat.'!$C$4,1,0)</f>
        <v>0</v>
      </c>
      <c r="AY65" s="22">
        <f>IF('enter-data'!AK58='calc.nat.'!$C$4,1,0)</f>
        <v>0</v>
      </c>
      <c r="AZ65" s="22">
        <f>IF('enter-data'!AL58='calc.nat.'!$C$4,1,0)</f>
        <v>0</v>
      </c>
      <c r="BA65" s="22">
        <f>IF('enter-data'!AM58='calc.nat.'!$C$4,1,0)</f>
        <v>0</v>
      </c>
      <c r="BB65" s="22">
        <f>IF('enter-data'!AN58='calc.nat.'!$C$4,1,0)</f>
        <v>0</v>
      </c>
      <c r="BC65" s="22">
        <f>IF('enter-data'!AO58='calc.nat.'!$C$4,1,0)</f>
        <v>0</v>
      </c>
      <c r="BD65" s="22">
        <f>IF('enter-data'!AP58='calc.nat.'!$C$4,1,0)</f>
        <v>0</v>
      </c>
      <c r="BE65" s="22">
        <f>IF('enter-data'!AQ58='calc.nat.'!$C$4,1,0)</f>
        <v>0</v>
      </c>
      <c r="BF65" s="22">
        <f>IF('enter-data'!AR58='calc.nat.'!$C$4,1,0)</f>
        <v>0</v>
      </c>
      <c r="BG65" s="22">
        <f>IF('enter-data'!AS58='calc.nat.'!$C$4,1,0)</f>
        <v>0</v>
      </c>
      <c r="BH65" s="22">
        <f>IF('enter-data'!AT58='calc.nat.'!$C$4,1,0)</f>
        <v>0</v>
      </c>
      <c r="BI65" s="22">
        <f>IF('enter-data'!AU58='calc.nat.'!$C$4,1,0)</f>
        <v>0</v>
      </c>
      <c r="BJ65" s="22">
        <f>IF('enter-data'!AV58='calc.nat.'!$C$4,1,0)</f>
        <v>0</v>
      </c>
      <c r="BK65" s="22">
        <f>IF('enter-data'!AW58='calc.nat.'!$C$4,1,0)</f>
        <v>0</v>
      </c>
      <c r="BL65" s="22">
        <f>IF('enter-data'!AX58='calc.nat.'!$C$4,1,0)</f>
        <v>0</v>
      </c>
      <c r="BM65" s="22">
        <f>IF('enter-data'!AY58='calc.nat.'!$C$4,1,0)</f>
        <v>0</v>
      </c>
      <c r="BN65" s="22">
        <f>IF('enter-data'!AZ58='calc.nat.'!$C$4,1,0)</f>
        <v>0</v>
      </c>
      <c r="BO65" s="22">
        <f>IF('enter-data'!BA58='calc.nat.'!$C$4,1,0)</f>
        <v>0</v>
      </c>
      <c r="BP65" s="22">
        <f>IF('enter-data'!BB58='calc.nat.'!$C$4,1,0)</f>
        <v>0</v>
      </c>
      <c r="BQ65" s="22">
        <f>IF('enter-data'!BC58='calc.nat.'!$C$4,1,0)</f>
        <v>0</v>
      </c>
      <c r="BR65" s="22">
        <f>IF('enter-data'!BD58='calc.nat.'!$C$4,1,0)</f>
        <v>0</v>
      </c>
      <c r="BS65" s="22">
        <f>IF('enter-data'!BE58='calc.nat.'!$C$4,1,0)</f>
        <v>0</v>
      </c>
      <c r="BT65" s="22">
        <f>IF('enter-data'!BF58='calc.nat.'!$C$4,1,0)</f>
        <v>0</v>
      </c>
      <c r="BU65" s="22">
        <f>IF('enter-data'!BG58='calc.nat.'!$C$4,1,0)</f>
        <v>0</v>
      </c>
      <c r="BV65" s="22">
        <f>IF('enter-data'!BH58='calc.nat.'!$C$4,1,0)</f>
        <v>0</v>
      </c>
      <c r="BW65" s="22">
        <f>IF('enter-data'!BI58='calc.nat.'!$C$4,1,0)</f>
        <v>0</v>
      </c>
    </row>
    <row r="66" spans="1:75" ht="25.15" customHeight="1" x14ac:dyDescent="0.25">
      <c r="A66" s="219" t="str">
        <f t="shared" si="13"/>
        <v>2009.1</v>
      </c>
      <c r="B66" s="220">
        <f>COUNTIF($C$2:C66,C66)</f>
        <v>1</v>
      </c>
      <c r="C66" s="3">
        <f>'enter-data'!C59</f>
        <v>2009</v>
      </c>
      <c r="D66" s="208">
        <f t="shared" si="18"/>
        <v>0</v>
      </c>
      <c r="E66" s="257">
        <v>2009</v>
      </c>
      <c r="F66" s="258" t="str">
        <f>IF(E66&gt;0,VLOOKUP($E66,Parameter!$F:$J,3,FALSE)," ")</f>
        <v>SVK</v>
      </c>
      <c r="G66" s="259" t="str">
        <f>IF(E66&gt;0,VLOOKUP($E66,Parameter!$F:$J,4,FALSE)," ")</f>
        <v>Slovakia</v>
      </c>
      <c r="H66" s="260">
        <f t="shared" si="53"/>
        <v>0</v>
      </c>
      <c r="I66" s="260">
        <f t="shared" si="54"/>
        <v>0</v>
      </c>
      <c r="J66" s="260">
        <f t="shared" si="55"/>
        <v>0</v>
      </c>
      <c r="K66" s="260">
        <f t="shared" si="56"/>
        <v>0</v>
      </c>
      <c r="L66" s="260">
        <f t="shared" si="57"/>
        <v>0</v>
      </c>
      <c r="M66" s="260">
        <f t="shared" si="58"/>
        <v>0</v>
      </c>
      <c r="N66" s="260">
        <f t="shared" si="59"/>
        <v>0</v>
      </c>
      <c r="O66" s="260">
        <f t="shared" si="60"/>
        <v>0</v>
      </c>
      <c r="P66" s="260">
        <f t="shared" si="61"/>
        <v>0</v>
      </c>
      <c r="Q66" s="260">
        <f t="shared" si="15"/>
        <v>0</v>
      </c>
      <c r="R66" s="260">
        <f t="shared" si="16"/>
        <v>0</v>
      </c>
      <c r="S66" s="260">
        <f t="shared" si="17"/>
        <v>0</v>
      </c>
      <c r="T66" s="214"/>
      <c r="U66" s="22">
        <f>IF('enter-data'!G59='calc.nat.'!$C$4,1,0)</f>
        <v>0</v>
      </c>
      <c r="V66" s="22">
        <f>IF('enter-data'!H59='calc.nat.'!$C$4,1,0)</f>
        <v>0</v>
      </c>
      <c r="W66" s="22">
        <f>IF('enter-data'!I59='calc.nat.'!$C$4,1,0)</f>
        <v>0</v>
      </c>
      <c r="X66" s="22">
        <f>IF('enter-data'!J59='calc.nat.'!$C$4,1,0)</f>
        <v>0</v>
      </c>
      <c r="Y66" s="22">
        <f>IF('enter-data'!K59='calc.nat.'!$C$4,1,0)</f>
        <v>0</v>
      </c>
      <c r="Z66" s="22">
        <f>IF('enter-data'!L59='calc.nat.'!$C$4,1,0)</f>
        <v>0</v>
      </c>
      <c r="AA66" s="22">
        <f>IF('enter-data'!M59='calc.nat.'!$C$4,1,0)</f>
        <v>0</v>
      </c>
      <c r="AB66" s="22">
        <f>IF('enter-data'!N59='calc.nat.'!$C$4,1,0)</f>
        <v>0</v>
      </c>
      <c r="AC66" s="22">
        <f>IF('enter-data'!O59='calc.nat.'!$C$4,1,0)</f>
        <v>0</v>
      </c>
      <c r="AD66" s="22">
        <f>IF('enter-data'!P59='calc.nat.'!$C$4,1,0)</f>
        <v>0</v>
      </c>
      <c r="AE66" s="22">
        <f>IF('enter-data'!Q59='calc.nat.'!$C$4,1,0)</f>
        <v>0</v>
      </c>
      <c r="AF66" s="22">
        <f>IF('enter-data'!R59='calc.nat.'!$C$4,1,0)</f>
        <v>0</v>
      </c>
      <c r="AG66" s="22">
        <f>IF('enter-data'!S59='calc.nat.'!$C$4,1,0)</f>
        <v>0</v>
      </c>
      <c r="AH66" s="22">
        <f>IF('enter-data'!T59='calc.nat.'!$C$4,1,0)</f>
        <v>0</v>
      </c>
      <c r="AI66" s="22">
        <f>IF('enter-data'!U59='calc.nat.'!$C$4,1,0)</f>
        <v>0</v>
      </c>
      <c r="AJ66" s="22">
        <f>IF('enter-data'!V59='calc.nat.'!$C$4,1,0)</f>
        <v>0</v>
      </c>
      <c r="AK66" s="22">
        <f>IF('enter-data'!W59='calc.nat.'!$C$4,1,0)</f>
        <v>0</v>
      </c>
      <c r="AL66" s="22">
        <f>IF('enter-data'!X59='calc.nat.'!$C$4,1,0)</f>
        <v>0</v>
      </c>
      <c r="AM66" s="22">
        <f>IF('enter-data'!Y59='calc.nat.'!$C$4,1,0)</f>
        <v>0</v>
      </c>
      <c r="AN66" s="22">
        <f>IF('enter-data'!Z59='calc.nat.'!$C$4,1,0)</f>
        <v>0</v>
      </c>
      <c r="AO66" s="22">
        <f>IF('enter-data'!AA59='calc.nat.'!$C$4,1,0)</f>
        <v>0</v>
      </c>
      <c r="AP66" s="22">
        <f>IF('enter-data'!AB59='calc.nat.'!$C$4,1,0)</f>
        <v>0</v>
      </c>
      <c r="AQ66" s="22">
        <f>IF('enter-data'!AC59='calc.nat.'!$C$4,1,0)</f>
        <v>0</v>
      </c>
      <c r="AR66" s="22">
        <f>IF('enter-data'!AD59='calc.nat.'!$C$4,1,0)</f>
        <v>0</v>
      </c>
      <c r="AS66" s="22">
        <f>IF('enter-data'!AE59='calc.nat.'!$C$4,1,0)</f>
        <v>0</v>
      </c>
      <c r="AT66" s="22">
        <f>IF('enter-data'!AF59='calc.nat.'!$C$4,1,0)</f>
        <v>0</v>
      </c>
      <c r="AU66" s="22">
        <f>IF('enter-data'!AG59='calc.nat.'!$C$4,1,0)</f>
        <v>0</v>
      </c>
      <c r="AW66" s="22">
        <f>IF('enter-data'!AI59='calc.nat.'!$C$4,1,0)</f>
        <v>0</v>
      </c>
      <c r="AX66" s="22">
        <f>IF('enter-data'!AJ59='calc.nat.'!$C$4,1,0)</f>
        <v>0</v>
      </c>
      <c r="AY66" s="22">
        <f>IF('enter-data'!AK59='calc.nat.'!$C$4,1,0)</f>
        <v>0</v>
      </c>
      <c r="AZ66" s="22">
        <f>IF('enter-data'!AL59='calc.nat.'!$C$4,1,0)</f>
        <v>0</v>
      </c>
      <c r="BA66" s="22">
        <f>IF('enter-data'!AM59='calc.nat.'!$C$4,1,0)</f>
        <v>0</v>
      </c>
      <c r="BB66" s="22">
        <f>IF('enter-data'!AN59='calc.nat.'!$C$4,1,0)</f>
        <v>0</v>
      </c>
      <c r="BC66" s="22">
        <f>IF('enter-data'!AO59='calc.nat.'!$C$4,1,0)</f>
        <v>0</v>
      </c>
      <c r="BD66" s="22">
        <f>IF('enter-data'!AP59='calc.nat.'!$C$4,1,0)</f>
        <v>0</v>
      </c>
      <c r="BE66" s="22">
        <f>IF('enter-data'!AQ59='calc.nat.'!$C$4,1,0)</f>
        <v>0</v>
      </c>
      <c r="BF66" s="22">
        <f>IF('enter-data'!AR59='calc.nat.'!$C$4,1,0)</f>
        <v>0</v>
      </c>
      <c r="BG66" s="22">
        <f>IF('enter-data'!AS59='calc.nat.'!$C$4,1,0)</f>
        <v>0</v>
      </c>
      <c r="BH66" s="22">
        <f>IF('enter-data'!AT59='calc.nat.'!$C$4,1,0)</f>
        <v>0</v>
      </c>
      <c r="BI66" s="22">
        <f>IF('enter-data'!AU59='calc.nat.'!$C$4,1,0)</f>
        <v>0</v>
      </c>
      <c r="BJ66" s="22">
        <f>IF('enter-data'!AV59='calc.nat.'!$C$4,1,0)</f>
        <v>0</v>
      </c>
      <c r="BK66" s="22">
        <f>IF('enter-data'!AW59='calc.nat.'!$C$4,1,0)</f>
        <v>0</v>
      </c>
      <c r="BL66" s="22">
        <f>IF('enter-data'!AX59='calc.nat.'!$C$4,1,0)</f>
        <v>0</v>
      </c>
      <c r="BM66" s="22">
        <f>IF('enter-data'!AY59='calc.nat.'!$C$4,1,0)</f>
        <v>0</v>
      </c>
      <c r="BN66" s="22">
        <f>IF('enter-data'!AZ59='calc.nat.'!$C$4,1,0)</f>
        <v>0</v>
      </c>
      <c r="BO66" s="22">
        <f>IF('enter-data'!BA59='calc.nat.'!$C$4,1,0)</f>
        <v>0</v>
      </c>
      <c r="BP66" s="22">
        <f>IF('enter-data'!BB59='calc.nat.'!$C$4,1,0)</f>
        <v>0</v>
      </c>
      <c r="BQ66" s="22">
        <f>IF('enter-data'!BC59='calc.nat.'!$C$4,1,0)</f>
        <v>0</v>
      </c>
      <c r="BR66" s="22">
        <f>IF('enter-data'!BD59='calc.nat.'!$C$4,1,0)</f>
        <v>0</v>
      </c>
      <c r="BS66" s="22">
        <f>IF('enter-data'!BE59='calc.nat.'!$C$4,1,0)</f>
        <v>0</v>
      </c>
      <c r="BT66" s="22">
        <f>IF('enter-data'!BF59='calc.nat.'!$C$4,1,0)</f>
        <v>0</v>
      </c>
      <c r="BU66" s="22">
        <f>IF('enter-data'!BG59='calc.nat.'!$C$4,1,0)</f>
        <v>0</v>
      </c>
      <c r="BV66" s="22">
        <f>IF('enter-data'!BH59='calc.nat.'!$C$4,1,0)</f>
        <v>0</v>
      </c>
      <c r="BW66" s="22">
        <f>IF('enter-data'!BI59='calc.nat.'!$C$4,1,0)</f>
        <v>0</v>
      </c>
    </row>
    <row r="67" spans="1:75" ht="25.15" customHeight="1" x14ac:dyDescent="0.25">
      <c r="A67" s="219" t="str">
        <f t="shared" si="13"/>
        <v>2010.1</v>
      </c>
      <c r="B67" s="220">
        <f>COUNTIF($C$2:C67,C67)</f>
        <v>1</v>
      </c>
      <c r="C67" s="3">
        <f>'enter-data'!C60</f>
        <v>2010</v>
      </c>
      <c r="D67" s="208">
        <f t="shared" si="18"/>
        <v>0</v>
      </c>
      <c r="E67" s="257">
        <v>2010</v>
      </c>
      <c r="F67" s="258" t="str">
        <f>IF(E67&gt;0,VLOOKUP($E67,Parameter!$F:$J,3,FALSE)," ")</f>
        <v>SUI</v>
      </c>
      <c r="G67" s="259" t="str">
        <f>IF(E67&gt;0,VLOOKUP($E67,Parameter!$F:$J,4,FALSE)," ")</f>
        <v>Switzerland</v>
      </c>
      <c r="H67" s="260">
        <f t="shared" si="53"/>
        <v>0</v>
      </c>
      <c r="I67" s="260">
        <f t="shared" si="54"/>
        <v>0</v>
      </c>
      <c r="J67" s="260">
        <f t="shared" si="55"/>
        <v>0</v>
      </c>
      <c r="K67" s="260">
        <f t="shared" si="56"/>
        <v>0</v>
      </c>
      <c r="L67" s="260">
        <f t="shared" si="57"/>
        <v>0</v>
      </c>
      <c r="M67" s="260">
        <f t="shared" si="58"/>
        <v>0</v>
      </c>
      <c r="N67" s="260">
        <f t="shared" si="59"/>
        <v>0</v>
      </c>
      <c r="O67" s="260">
        <f t="shared" si="60"/>
        <v>0</v>
      </c>
      <c r="P67" s="260">
        <f t="shared" si="61"/>
        <v>0</v>
      </c>
      <c r="Q67" s="260">
        <f t="shared" si="15"/>
        <v>0</v>
      </c>
      <c r="R67" s="260">
        <f t="shared" si="16"/>
        <v>0</v>
      </c>
      <c r="S67" s="260">
        <f t="shared" si="17"/>
        <v>0</v>
      </c>
      <c r="T67" s="214"/>
      <c r="U67" s="22">
        <f>IF('enter-data'!G60='calc.nat.'!$C$4,1,0)</f>
        <v>0</v>
      </c>
      <c r="V67" s="22">
        <f>IF('enter-data'!H60='calc.nat.'!$C$4,1,0)</f>
        <v>0</v>
      </c>
      <c r="W67" s="22">
        <f>IF('enter-data'!I60='calc.nat.'!$C$4,1,0)</f>
        <v>0</v>
      </c>
      <c r="X67" s="22">
        <f>IF('enter-data'!J60='calc.nat.'!$C$4,1,0)</f>
        <v>0</v>
      </c>
      <c r="Y67" s="22">
        <f>IF('enter-data'!K60='calc.nat.'!$C$4,1,0)</f>
        <v>0</v>
      </c>
      <c r="Z67" s="22">
        <f>IF('enter-data'!L60='calc.nat.'!$C$4,1,0)</f>
        <v>0</v>
      </c>
      <c r="AA67" s="22">
        <f>IF('enter-data'!M60='calc.nat.'!$C$4,1,0)</f>
        <v>0</v>
      </c>
      <c r="AB67" s="22">
        <f>IF('enter-data'!N60='calc.nat.'!$C$4,1,0)</f>
        <v>0</v>
      </c>
      <c r="AC67" s="22">
        <f>IF('enter-data'!O60='calc.nat.'!$C$4,1,0)</f>
        <v>0</v>
      </c>
      <c r="AD67" s="22">
        <f>IF('enter-data'!P60='calc.nat.'!$C$4,1,0)</f>
        <v>0</v>
      </c>
      <c r="AE67" s="22">
        <f>IF('enter-data'!Q60='calc.nat.'!$C$4,1,0)</f>
        <v>0</v>
      </c>
      <c r="AF67" s="22">
        <f>IF('enter-data'!R60='calc.nat.'!$C$4,1,0)</f>
        <v>0</v>
      </c>
      <c r="AG67" s="22">
        <f>IF('enter-data'!S60='calc.nat.'!$C$4,1,0)</f>
        <v>0</v>
      </c>
      <c r="AH67" s="22">
        <f>IF('enter-data'!T60='calc.nat.'!$C$4,1,0)</f>
        <v>0</v>
      </c>
      <c r="AI67" s="22">
        <f>IF('enter-data'!U60='calc.nat.'!$C$4,1,0)</f>
        <v>0</v>
      </c>
      <c r="AJ67" s="22">
        <f>IF('enter-data'!V60='calc.nat.'!$C$4,1,0)</f>
        <v>0</v>
      </c>
      <c r="AK67" s="22">
        <f>IF('enter-data'!W60='calc.nat.'!$C$4,1,0)</f>
        <v>0</v>
      </c>
      <c r="AL67" s="22">
        <f>IF('enter-data'!X60='calc.nat.'!$C$4,1,0)</f>
        <v>0</v>
      </c>
      <c r="AM67" s="22">
        <f>IF('enter-data'!Y60='calc.nat.'!$C$4,1,0)</f>
        <v>0</v>
      </c>
      <c r="AN67" s="22">
        <f>IF('enter-data'!Z60='calc.nat.'!$C$4,1,0)</f>
        <v>0</v>
      </c>
      <c r="AO67" s="22">
        <f>IF('enter-data'!AA60='calc.nat.'!$C$4,1,0)</f>
        <v>0</v>
      </c>
      <c r="AP67" s="22">
        <f>IF('enter-data'!AB60='calc.nat.'!$C$4,1,0)</f>
        <v>0</v>
      </c>
      <c r="AQ67" s="22">
        <f>IF('enter-data'!AC60='calc.nat.'!$C$4,1,0)</f>
        <v>0</v>
      </c>
      <c r="AR67" s="22">
        <f>IF('enter-data'!AD60='calc.nat.'!$C$4,1,0)</f>
        <v>0</v>
      </c>
      <c r="AS67" s="22">
        <f>IF('enter-data'!AE60='calc.nat.'!$C$4,1,0)</f>
        <v>0</v>
      </c>
      <c r="AT67" s="22">
        <f>IF('enter-data'!AF60='calc.nat.'!$C$4,1,0)</f>
        <v>0</v>
      </c>
      <c r="AU67" s="22">
        <f>IF('enter-data'!AG60='calc.nat.'!$C$4,1,0)</f>
        <v>0</v>
      </c>
      <c r="AW67" s="22">
        <f>IF('enter-data'!AI60='calc.nat.'!$C$4,1,0)</f>
        <v>0</v>
      </c>
      <c r="AX67" s="22">
        <f>IF('enter-data'!AJ60='calc.nat.'!$C$4,1,0)</f>
        <v>0</v>
      </c>
      <c r="AY67" s="22">
        <f>IF('enter-data'!AK60='calc.nat.'!$C$4,1,0)</f>
        <v>0</v>
      </c>
      <c r="AZ67" s="22">
        <f>IF('enter-data'!AL60='calc.nat.'!$C$4,1,0)</f>
        <v>0</v>
      </c>
      <c r="BA67" s="22">
        <f>IF('enter-data'!AM60='calc.nat.'!$C$4,1,0)</f>
        <v>0</v>
      </c>
      <c r="BB67" s="22">
        <f>IF('enter-data'!AN60='calc.nat.'!$C$4,1,0)</f>
        <v>0</v>
      </c>
      <c r="BC67" s="22">
        <f>IF('enter-data'!AO60='calc.nat.'!$C$4,1,0)</f>
        <v>0</v>
      </c>
      <c r="BD67" s="22">
        <f>IF('enter-data'!AP60='calc.nat.'!$C$4,1,0)</f>
        <v>0</v>
      </c>
      <c r="BE67" s="22">
        <f>IF('enter-data'!AQ60='calc.nat.'!$C$4,1,0)</f>
        <v>0</v>
      </c>
      <c r="BF67" s="22">
        <f>IF('enter-data'!AR60='calc.nat.'!$C$4,1,0)</f>
        <v>0</v>
      </c>
      <c r="BG67" s="22">
        <f>IF('enter-data'!AS60='calc.nat.'!$C$4,1,0)</f>
        <v>0</v>
      </c>
      <c r="BH67" s="22">
        <f>IF('enter-data'!AT60='calc.nat.'!$C$4,1,0)</f>
        <v>0</v>
      </c>
      <c r="BI67" s="22">
        <f>IF('enter-data'!AU60='calc.nat.'!$C$4,1,0)</f>
        <v>0</v>
      </c>
      <c r="BJ67" s="22">
        <f>IF('enter-data'!AV60='calc.nat.'!$C$4,1,0)</f>
        <v>0</v>
      </c>
      <c r="BK67" s="22">
        <f>IF('enter-data'!AW60='calc.nat.'!$C$4,1,0)</f>
        <v>0</v>
      </c>
      <c r="BL67" s="22">
        <f>IF('enter-data'!AX60='calc.nat.'!$C$4,1,0)</f>
        <v>0</v>
      </c>
      <c r="BM67" s="22">
        <f>IF('enter-data'!AY60='calc.nat.'!$C$4,1,0)</f>
        <v>0</v>
      </c>
      <c r="BN67" s="22">
        <f>IF('enter-data'!AZ60='calc.nat.'!$C$4,1,0)</f>
        <v>0</v>
      </c>
      <c r="BO67" s="22">
        <f>IF('enter-data'!BA60='calc.nat.'!$C$4,1,0)</f>
        <v>0</v>
      </c>
      <c r="BP67" s="22">
        <f>IF('enter-data'!BB60='calc.nat.'!$C$4,1,0)</f>
        <v>0</v>
      </c>
      <c r="BQ67" s="22">
        <f>IF('enter-data'!BC60='calc.nat.'!$C$4,1,0)</f>
        <v>0</v>
      </c>
      <c r="BR67" s="22">
        <f>IF('enter-data'!BD60='calc.nat.'!$C$4,1,0)</f>
        <v>0</v>
      </c>
      <c r="BS67" s="22">
        <f>IF('enter-data'!BE60='calc.nat.'!$C$4,1,0)</f>
        <v>0</v>
      </c>
      <c r="BT67" s="22">
        <f>IF('enter-data'!BF60='calc.nat.'!$C$4,1,0)</f>
        <v>0</v>
      </c>
      <c r="BU67" s="22">
        <f>IF('enter-data'!BG60='calc.nat.'!$C$4,1,0)</f>
        <v>0</v>
      </c>
      <c r="BV67" s="22">
        <f>IF('enter-data'!BH60='calc.nat.'!$C$4,1,0)</f>
        <v>0</v>
      </c>
      <c r="BW67" s="22">
        <f>IF('enter-data'!BI60='calc.nat.'!$C$4,1,0)</f>
        <v>0</v>
      </c>
    </row>
    <row r="68" spans="1:75" ht="25.15" customHeight="1" x14ac:dyDescent="0.25">
      <c r="A68" s="219" t="str">
        <f t="shared" si="13"/>
        <v>2011.1</v>
      </c>
      <c r="B68" s="220">
        <f>COUNTIF($C$2:C68,C68)</f>
        <v>1</v>
      </c>
      <c r="C68" s="3">
        <f>'enter-data'!C61</f>
        <v>2011</v>
      </c>
      <c r="D68" s="208">
        <f t="shared" si="18"/>
        <v>0</v>
      </c>
      <c r="E68" s="257">
        <v>2011</v>
      </c>
      <c r="F68" s="258" t="str">
        <f>IF(E68&gt;0,VLOOKUP($E68,Parameter!$F:$J,3,FALSE)," ")</f>
        <v>BRA</v>
      </c>
      <c r="G68" s="259" t="str">
        <f>IF(E68&gt;0,VLOOKUP($E68,Parameter!$F:$J,4,FALSE)," ")</f>
        <v>Brazil</v>
      </c>
      <c r="H68" s="260">
        <f t="shared" si="53"/>
        <v>0</v>
      </c>
      <c r="I68" s="260">
        <f t="shared" si="54"/>
        <v>0</v>
      </c>
      <c r="J68" s="260">
        <f t="shared" si="55"/>
        <v>0</v>
      </c>
      <c r="K68" s="260">
        <f t="shared" si="56"/>
        <v>0</v>
      </c>
      <c r="L68" s="260">
        <f t="shared" si="57"/>
        <v>0</v>
      </c>
      <c r="M68" s="260">
        <f t="shared" si="58"/>
        <v>0</v>
      </c>
      <c r="N68" s="260">
        <f t="shared" si="59"/>
        <v>0</v>
      </c>
      <c r="O68" s="260">
        <f t="shared" si="60"/>
        <v>0</v>
      </c>
      <c r="P68" s="260">
        <f t="shared" si="61"/>
        <v>0</v>
      </c>
      <c r="Q68" s="260">
        <f t="shared" si="15"/>
        <v>0</v>
      </c>
      <c r="R68" s="260">
        <f t="shared" si="16"/>
        <v>0</v>
      </c>
      <c r="S68" s="260">
        <f t="shared" si="17"/>
        <v>0</v>
      </c>
      <c r="T68" s="214"/>
      <c r="U68" s="22">
        <f>IF('enter-data'!G61='calc.nat.'!$C$4,1,0)</f>
        <v>0</v>
      </c>
      <c r="V68" s="22">
        <f>IF('enter-data'!H61='calc.nat.'!$C$4,1,0)</f>
        <v>0</v>
      </c>
      <c r="W68" s="22">
        <f>IF('enter-data'!I61='calc.nat.'!$C$4,1,0)</f>
        <v>0</v>
      </c>
      <c r="X68" s="22">
        <f>IF('enter-data'!J61='calc.nat.'!$C$4,1,0)</f>
        <v>0</v>
      </c>
      <c r="Y68" s="22">
        <f>IF('enter-data'!K61='calc.nat.'!$C$4,1,0)</f>
        <v>0</v>
      </c>
      <c r="Z68" s="22">
        <f>IF('enter-data'!L61='calc.nat.'!$C$4,1,0)</f>
        <v>0</v>
      </c>
      <c r="AA68" s="22">
        <f>IF('enter-data'!M61='calc.nat.'!$C$4,1,0)</f>
        <v>0</v>
      </c>
      <c r="AB68" s="22">
        <f>IF('enter-data'!N61='calc.nat.'!$C$4,1,0)</f>
        <v>0</v>
      </c>
      <c r="AC68" s="22">
        <f>IF('enter-data'!O61='calc.nat.'!$C$4,1,0)</f>
        <v>0</v>
      </c>
      <c r="AD68" s="22">
        <f>IF('enter-data'!P61='calc.nat.'!$C$4,1,0)</f>
        <v>0</v>
      </c>
      <c r="AE68" s="22">
        <f>IF('enter-data'!Q61='calc.nat.'!$C$4,1,0)</f>
        <v>0</v>
      </c>
      <c r="AF68" s="22">
        <f>IF('enter-data'!R61='calc.nat.'!$C$4,1,0)</f>
        <v>0</v>
      </c>
      <c r="AG68" s="22">
        <f>IF('enter-data'!S61='calc.nat.'!$C$4,1,0)</f>
        <v>0</v>
      </c>
      <c r="AH68" s="22">
        <f>IF('enter-data'!T61='calc.nat.'!$C$4,1,0)</f>
        <v>0</v>
      </c>
      <c r="AI68" s="22">
        <f>IF('enter-data'!U61='calc.nat.'!$C$4,1,0)</f>
        <v>0</v>
      </c>
      <c r="AJ68" s="22">
        <f>IF('enter-data'!V61='calc.nat.'!$C$4,1,0)</f>
        <v>0</v>
      </c>
      <c r="AK68" s="22">
        <f>IF('enter-data'!W61='calc.nat.'!$C$4,1,0)</f>
        <v>0</v>
      </c>
      <c r="AL68" s="22">
        <f>IF('enter-data'!X61='calc.nat.'!$C$4,1,0)</f>
        <v>0</v>
      </c>
      <c r="AM68" s="22">
        <f>IF('enter-data'!Y61='calc.nat.'!$C$4,1,0)</f>
        <v>0</v>
      </c>
      <c r="AN68" s="22">
        <f>IF('enter-data'!Z61='calc.nat.'!$C$4,1,0)</f>
        <v>0</v>
      </c>
      <c r="AO68" s="22">
        <f>IF('enter-data'!AA61='calc.nat.'!$C$4,1,0)</f>
        <v>0</v>
      </c>
      <c r="AP68" s="22">
        <f>IF('enter-data'!AB61='calc.nat.'!$C$4,1,0)</f>
        <v>0</v>
      </c>
      <c r="AQ68" s="22">
        <f>IF('enter-data'!AC61='calc.nat.'!$C$4,1,0)</f>
        <v>0</v>
      </c>
      <c r="AR68" s="22">
        <f>IF('enter-data'!AD61='calc.nat.'!$C$4,1,0)</f>
        <v>0</v>
      </c>
      <c r="AS68" s="22">
        <f>IF('enter-data'!AE61='calc.nat.'!$C$4,1,0)</f>
        <v>0</v>
      </c>
      <c r="AT68" s="22">
        <f>IF('enter-data'!AF61='calc.nat.'!$C$4,1,0)</f>
        <v>0</v>
      </c>
      <c r="AU68" s="22">
        <f>IF('enter-data'!AG61='calc.nat.'!$C$4,1,0)</f>
        <v>0</v>
      </c>
      <c r="AW68" s="22">
        <f>IF('enter-data'!AI61='calc.nat.'!$C$4,1,0)</f>
        <v>0</v>
      </c>
      <c r="AX68" s="22">
        <f>IF('enter-data'!AJ61='calc.nat.'!$C$4,1,0)</f>
        <v>0</v>
      </c>
      <c r="AY68" s="22">
        <f>IF('enter-data'!AK61='calc.nat.'!$C$4,1,0)</f>
        <v>0</v>
      </c>
      <c r="AZ68" s="22">
        <f>IF('enter-data'!AL61='calc.nat.'!$C$4,1,0)</f>
        <v>0</v>
      </c>
      <c r="BA68" s="22">
        <f>IF('enter-data'!AM61='calc.nat.'!$C$4,1,0)</f>
        <v>0</v>
      </c>
      <c r="BB68" s="22">
        <f>IF('enter-data'!AN61='calc.nat.'!$C$4,1,0)</f>
        <v>0</v>
      </c>
      <c r="BC68" s="22">
        <f>IF('enter-data'!AO61='calc.nat.'!$C$4,1,0)</f>
        <v>0</v>
      </c>
      <c r="BD68" s="22">
        <f>IF('enter-data'!AP61='calc.nat.'!$C$4,1,0)</f>
        <v>0</v>
      </c>
      <c r="BE68" s="22">
        <f>IF('enter-data'!AQ61='calc.nat.'!$C$4,1,0)</f>
        <v>0</v>
      </c>
      <c r="BF68" s="22">
        <f>IF('enter-data'!AR61='calc.nat.'!$C$4,1,0)</f>
        <v>0</v>
      </c>
      <c r="BG68" s="22">
        <f>IF('enter-data'!AS61='calc.nat.'!$C$4,1,0)</f>
        <v>0</v>
      </c>
      <c r="BH68" s="22">
        <f>IF('enter-data'!AT61='calc.nat.'!$C$4,1,0)</f>
        <v>0</v>
      </c>
      <c r="BI68" s="22">
        <f>IF('enter-data'!AU61='calc.nat.'!$C$4,1,0)</f>
        <v>0</v>
      </c>
      <c r="BJ68" s="22">
        <f>IF('enter-data'!AV61='calc.nat.'!$C$4,1,0)</f>
        <v>0</v>
      </c>
      <c r="BK68" s="22">
        <f>IF('enter-data'!AW61='calc.nat.'!$C$4,1,0)</f>
        <v>0</v>
      </c>
      <c r="BL68" s="22">
        <f>IF('enter-data'!AX61='calc.nat.'!$C$4,1,0)</f>
        <v>0</v>
      </c>
      <c r="BM68" s="22">
        <f>IF('enter-data'!AY61='calc.nat.'!$C$4,1,0)</f>
        <v>0</v>
      </c>
      <c r="BN68" s="22">
        <f>IF('enter-data'!AZ61='calc.nat.'!$C$4,1,0)</f>
        <v>0</v>
      </c>
      <c r="BO68" s="22">
        <f>IF('enter-data'!BA61='calc.nat.'!$C$4,1,0)</f>
        <v>0</v>
      </c>
      <c r="BP68" s="22">
        <f>IF('enter-data'!BB61='calc.nat.'!$C$4,1,0)</f>
        <v>0</v>
      </c>
      <c r="BQ68" s="22">
        <f>IF('enter-data'!BC61='calc.nat.'!$C$4,1,0)</f>
        <v>0</v>
      </c>
      <c r="BR68" s="22">
        <f>IF('enter-data'!BD61='calc.nat.'!$C$4,1,0)</f>
        <v>0</v>
      </c>
      <c r="BS68" s="22">
        <f>IF('enter-data'!BE61='calc.nat.'!$C$4,1,0)</f>
        <v>0</v>
      </c>
      <c r="BT68" s="22">
        <f>IF('enter-data'!BF61='calc.nat.'!$C$4,1,0)</f>
        <v>0</v>
      </c>
      <c r="BU68" s="22">
        <f>IF('enter-data'!BG61='calc.nat.'!$C$4,1,0)</f>
        <v>0</v>
      </c>
      <c r="BV68" s="22">
        <f>IF('enter-data'!BH61='calc.nat.'!$C$4,1,0)</f>
        <v>0</v>
      </c>
      <c r="BW68" s="22">
        <f>IF('enter-data'!BI61='calc.nat.'!$C$4,1,0)</f>
        <v>0</v>
      </c>
    </row>
    <row r="69" spans="1:75" ht="25.15" customHeight="1" x14ac:dyDescent="0.25">
      <c r="A69" s="219" t="str">
        <f t="shared" si="13"/>
        <v>2013.1</v>
      </c>
      <c r="B69" s="220">
        <f>COUNTIF($C$2:C69,C69)</f>
        <v>1</v>
      </c>
      <c r="C69" s="213">
        <f>'enter-data'!C62</f>
        <v>2013</v>
      </c>
      <c r="D69" s="208">
        <f t="shared" si="18"/>
        <v>0</v>
      </c>
      <c r="E69" s="257"/>
      <c r="F69" s="258" t="str">
        <f>IF(E69&gt;0,VLOOKUP($E69,Parameter!$F:$J,3,FALSE)," ")</f>
        <v xml:space="preserve"> </v>
      </c>
      <c r="G69" s="259" t="str">
        <f>IF(E69&gt;0,VLOOKUP($E69,Parameter!$F:$J,4,FALSE)," ")</f>
        <v xml:space="preserve"> </v>
      </c>
      <c r="H69" s="260">
        <f t="shared" si="53"/>
        <v>0</v>
      </c>
      <c r="I69" s="260">
        <f t="shared" si="54"/>
        <v>0</v>
      </c>
      <c r="J69" s="260">
        <f t="shared" si="55"/>
        <v>0</v>
      </c>
      <c r="K69" s="260">
        <f t="shared" si="56"/>
        <v>0</v>
      </c>
      <c r="L69" s="260">
        <f t="shared" si="57"/>
        <v>0</v>
      </c>
      <c r="M69" s="260">
        <f t="shared" si="58"/>
        <v>0</v>
      </c>
      <c r="N69" s="260">
        <f t="shared" si="59"/>
        <v>0</v>
      </c>
      <c r="O69" s="260">
        <f t="shared" si="60"/>
        <v>0</v>
      </c>
      <c r="P69" s="260">
        <f t="shared" si="61"/>
        <v>0</v>
      </c>
      <c r="Q69" s="260">
        <f t="shared" si="15"/>
        <v>0</v>
      </c>
      <c r="R69" s="260">
        <f t="shared" si="16"/>
        <v>0</v>
      </c>
      <c r="S69" s="260">
        <f t="shared" si="17"/>
        <v>0</v>
      </c>
      <c r="T69" s="214"/>
      <c r="U69" s="22">
        <f>IF('enter-data'!G62='calc.nat.'!$C$4,1,0)</f>
        <v>0</v>
      </c>
      <c r="V69" s="22">
        <f>IF('enter-data'!H62='calc.nat.'!$C$4,1,0)</f>
        <v>0</v>
      </c>
      <c r="W69" s="22">
        <f>IF('enter-data'!I62='calc.nat.'!$C$4,1,0)</f>
        <v>0</v>
      </c>
      <c r="X69" s="22">
        <f>IF('enter-data'!J62='calc.nat.'!$C$4,1,0)</f>
        <v>0</v>
      </c>
      <c r="Y69" s="22">
        <f>IF('enter-data'!K62='calc.nat.'!$C$4,1,0)</f>
        <v>0</v>
      </c>
      <c r="Z69" s="22">
        <f>IF('enter-data'!L62='calc.nat.'!$C$4,1,0)</f>
        <v>0</v>
      </c>
      <c r="AA69" s="22">
        <f>IF('enter-data'!M62='calc.nat.'!$C$4,1,0)</f>
        <v>0</v>
      </c>
      <c r="AB69" s="22">
        <f>IF('enter-data'!N62='calc.nat.'!$C$4,1,0)</f>
        <v>0</v>
      </c>
      <c r="AC69" s="22">
        <f>IF('enter-data'!O62='calc.nat.'!$C$4,1,0)</f>
        <v>0</v>
      </c>
      <c r="AD69" s="22">
        <f>IF('enter-data'!P62='calc.nat.'!$C$4,1,0)</f>
        <v>0</v>
      </c>
      <c r="AE69" s="22">
        <f>IF('enter-data'!Q62='calc.nat.'!$C$4,1,0)</f>
        <v>0</v>
      </c>
      <c r="AF69" s="22">
        <f>IF('enter-data'!R62='calc.nat.'!$C$4,1,0)</f>
        <v>0</v>
      </c>
      <c r="AG69" s="22">
        <f>IF('enter-data'!S62='calc.nat.'!$C$4,1,0)</f>
        <v>0</v>
      </c>
      <c r="AH69" s="22">
        <f>IF('enter-data'!T62='calc.nat.'!$C$4,1,0)</f>
        <v>0</v>
      </c>
      <c r="AI69" s="22">
        <f>IF('enter-data'!U62='calc.nat.'!$C$4,1,0)</f>
        <v>0</v>
      </c>
      <c r="AJ69" s="22">
        <f>IF('enter-data'!V62='calc.nat.'!$C$4,1,0)</f>
        <v>0</v>
      </c>
      <c r="AK69" s="22">
        <f>IF('enter-data'!W62='calc.nat.'!$C$4,1,0)</f>
        <v>0</v>
      </c>
      <c r="AL69" s="22">
        <f>IF('enter-data'!X62='calc.nat.'!$C$4,1,0)</f>
        <v>0</v>
      </c>
      <c r="AM69" s="22">
        <f>IF('enter-data'!Y62='calc.nat.'!$C$4,1,0)</f>
        <v>0</v>
      </c>
      <c r="AN69" s="22">
        <f>IF('enter-data'!Z62='calc.nat.'!$C$4,1,0)</f>
        <v>0</v>
      </c>
      <c r="AO69" s="22">
        <f>IF('enter-data'!AA62='calc.nat.'!$C$4,1,0)</f>
        <v>0</v>
      </c>
      <c r="AP69" s="22">
        <f>IF('enter-data'!AB62='calc.nat.'!$C$4,1,0)</f>
        <v>0</v>
      </c>
      <c r="AQ69" s="22">
        <f>IF('enter-data'!AC62='calc.nat.'!$C$4,1,0)</f>
        <v>0</v>
      </c>
      <c r="AR69" s="22">
        <f>IF('enter-data'!AD62='calc.nat.'!$C$4,1,0)</f>
        <v>0</v>
      </c>
      <c r="AS69" s="22">
        <f>IF('enter-data'!AE62='calc.nat.'!$C$4,1,0)</f>
        <v>0</v>
      </c>
      <c r="AT69" s="22">
        <f>IF('enter-data'!AF62='calc.nat.'!$C$4,1,0)</f>
        <v>0</v>
      </c>
      <c r="AU69" s="22">
        <f>IF('enter-data'!AG62='calc.nat.'!$C$4,1,0)</f>
        <v>0</v>
      </c>
      <c r="AW69" s="22">
        <f>IF('enter-data'!AI62='calc.nat.'!$C$4,1,0)</f>
        <v>0</v>
      </c>
      <c r="AX69" s="22">
        <f>IF('enter-data'!AJ62='calc.nat.'!$C$4,1,0)</f>
        <v>0</v>
      </c>
      <c r="AY69" s="22">
        <f>IF('enter-data'!AK62='calc.nat.'!$C$4,1,0)</f>
        <v>0</v>
      </c>
      <c r="AZ69" s="22">
        <f>IF('enter-data'!AL62='calc.nat.'!$C$4,1,0)</f>
        <v>0</v>
      </c>
      <c r="BA69" s="22">
        <f>IF('enter-data'!AM62='calc.nat.'!$C$4,1,0)</f>
        <v>0</v>
      </c>
      <c r="BB69" s="22">
        <f>IF('enter-data'!AN62='calc.nat.'!$C$4,1,0)</f>
        <v>0</v>
      </c>
      <c r="BC69" s="22">
        <f>IF('enter-data'!AO62='calc.nat.'!$C$4,1,0)</f>
        <v>0</v>
      </c>
      <c r="BD69" s="22">
        <f>IF('enter-data'!AP62='calc.nat.'!$C$4,1,0)</f>
        <v>0</v>
      </c>
      <c r="BE69" s="22">
        <f>IF('enter-data'!AQ62='calc.nat.'!$C$4,1,0)</f>
        <v>0</v>
      </c>
      <c r="BF69" s="22">
        <f>IF('enter-data'!AR62='calc.nat.'!$C$4,1,0)</f>
        <v>0</v>
      </c>
      <c r="BG69" s="22">
        <f>IF('enter-data'!AS62='calc.nat.'!$C$4,1,0)</f>
        <v>0</v>
      </c>
      <c r="BH69" s="22">
        <f>IF('enter-data'!AT62='calc.nat.'!$C$4,1,0)</f>
        <v>0</v>
      </c>
      <c r="BI69" s="22">
        <f>IF('enter-data'!AU62='calc.nat.'!$C$4,1,0)</f>
        <v>0</v>
      </c>
      <c r="BJ69" s="22">
        <f>IF('enter-data'!AV62='calc.nat.'!$C$4,1,0)</f>
        <v>0</v>
      </c>
      <c r="BK69" s="22">
        <f>IF('enter-data'!AW62='calc.nat.'!$C$4,1,0)</f>
        <v>0</v>
      </c>
      <c r="BL69" s="22">
        <f>IF('enter-data'!AX62='calc.nat.'!$C$4,1,0)</f>
        <v>0</v>
      </c>
      <c r="BM69" s="22">
        <f>IF('enter-data'!AY62='calc.nat.'!$C$4,1,0)</f>
        <v>0</v>
      </c>
      <c r="BN69" s="22">
        <f>IF('enter-data'!AZ62='calc.nat.'!$C$4,1,0)</f>
        <v>0</v>
      </c>
      <c r="BO69" s="22">
        <f>IF('enter-data'!BA62='calc.nat.'!$C$4,1,0)</f>
        <v>0</v>
      </c>
      <c r="BP69" s="22">
        <f>IF('enter-data'!BB62='calc.nat.'!$C$4,1,0)</f>
        <v>0</v>
      </c>
      <c r="BQ69" s="22">
        <f>IF('enter-data'!BC62='calc.nat.'!$C$4,1,0)</f>
        <v>0</v>
      </c>
      <c r="BR69" s="22">
        <f>IF('enter-data'!BD62='calc.nat.'!$C$4,1,0)</f>
        <v>0</v>
      </c>
      <c r="BS69" s="22">
        <f>IF('enter-data'!BE62='calc.nat.'!$C$4,1,0)</f>
        <v>0</v>
      </c>
      <c r="BT69" s="22">
        <f>IF('enter-data'!BF62='calc.nat.'!$C$4,1,0)</f>
        <v>0</v>
      </c>
      <c r="BU69" s="22">
        <f>IF('enter-data'!BG62='calc.nat.'!$C$4,1,0)</f>
        <v>0</v>
      </c>
      <c r="BV69" s="22">
        <f>IF('enter-data'!BH62='calc.nat.'!$C$4,1,0)</f>
        <v>0</v>
      </c>
      <c r="BW69" s="22">
        <f>IF('enter-data'!BI62='calc.nat.'!$C$4,1,0)</f>
        <v>0</v>
      </c>
    </row>
    <row r="70" spans="1:75" ht="25.15" customHeight="1" x14ac:dyDescent="0.25">
      <c r="A70" s="219" t="str">
        <f t="shared" si="13"/>
        <v>2013.2</v>
      </c>
      <c r="B70" s="220">
        <f>COUNTIF($C$2:C70,C70)</f>
        <v>2</v>
      </c>
      <c r="C70" s="213">
        <f>'enter-data'!C63</f>
        <v>2013</v>
      </c>
      <c r="D70" s="208">
        <f t="shared" si="18"/>
        <v>0</v>
      </c>
      <c r="E70" s="257"/>
      <c r="F70" s="258" t="str">
        <f>IF(E70&gt;0,VLOOKUP($E70,Parameter!$F:$J,3,FALSE)," ")</f>
        <v xml:space="preserve"> </v>
      </c>
      <c r="G70" s="259" t="str">
        <f>IF(E70&gt;0,VLOOKUP($E70,Parameter!$F:$J,4,FALSE)," ")</f>
        <v xml:space="preserve"> </v>
      </c>
      <c r="H70" s="260">
        <f t="shared" si="53"/>
        <v>0</v>
      </c>
      <c r="I70" s="260">
        <f t="shared" si="54"/>
        <v>0</v>
      </c>
      <c r="J70" s="260">
        <f t="shared" si="55"/>
        <v>0</v>
      </c>
      <c r="K70" s="260">
        <f t="shared" si="56"/>
        <v>0</v>
      </c>
      <c r="L70" s="260">
        <f t="shared" si="57"/>
        <v>0</v>
      </c>
      <c r="M70" s="260">
        <f t="shared" si="58"/>
        <v>0</v>
      </c>
      <c r="N70" s="260">
        <f t="shared" si="59"/>
        <v>0</v>
      </c>
      <c r="O70" s="260">
        <f t="shared" si="60"/>
        <v>0</v>
      </c>
      <c r="P70" s="260">
        <f t="shared" si="61"/>
        <v>0</v>
      </c>
      <c r="Q70" s="260">
        <f t="shared" si="15"/>
        <v>0</v>
      </c>
      <c r="R70" s="260">
        <f t="shared" si="16"/>
        <v>0</v>
      </c>
      <c r="S70" s="260">
        <f t="shared" si="17"/>
        <v>0</v>
      </c>
      <c r="T70" s="214"/>
      <c r="U70" s="22">
        <f>IF('enter-data'!G63='calc.nat.'!$C$4,1,0)</f>
        <v>0</v>
      </c>
      <c r="V70" s="22">
        <f>IF('enter-data'!H63='calc.nat.'!$C$4,1,0)</f>
        <v>0</v>
      </c>
      <c r="W70" s="22">
        <f>IF('enter-data'!I63='calc.nat.'!$C$4,1,0)</f>
        <v>0</v>
      </c>
      <c r="X70" s="22">
        <f>IF('enter-data'!J63='calc.nat.'!$C$4,1,0)</f>
        <v>0</v>
      </c>
      <c r="Y70" s="22">
        <f>IF('enter-data'!K63='calc.nat.'!$C$4,1,0)</f>
        <v>0</v>
      </c>
      <c r="Z70" s="22">
        <f>IF('enter-data'!L63='calc.nat.'!$C$4,1,0)</f>
        <v>0</v>
      </c>
      <c r="AA70" s="22">
        <f>IF('enter-data'!M63='calc.nat.'!$C$4,1,0)</f>
        <v>0</v>
      </c>
      <c r="AB70" s="22">
        <f>IF('enter-data'!N63='calc.nat.'!$C$4,1,0)</f>
        <v>0</v>
      </c>
      <c r="AC70" s="22">
        <f>IF('enter-data'!O63='calc.nat.'!$C$4,1,0)</f>
        <v>0</v>
      </c>
      <c r="AD70" s="22">
        <f>IF('enter-data'!P63='calc.nat.'!$C$4,1,0)</f>
        <v>0</v>
      </c>
      <c r="AE70" s="22">
        <f>IF('enter-data'!Q63='calc.nat.'!$C$4,1,0)</f>
        <v>0</v>
      </c>
      <c r="AF70" s="22">
        <f>IF('enter-data'!R63='calc.nat.'!$C$4,1,0)</f>
        <v>0</v>
      </c>
      <c r="AG70" s="22">
        <f>IF('enter-data'!S63='calc.nat.'!$C$4,1,0)</f>
        <v>0</v>
      </c>
      <c r="AH70" s="22">
        <f>IF('enter-data'!T63='calc.nat.'!$C$4,1,0)</f>
        <v>0</v>
      </c>
      <c r="AI70" s="22">
        <f>IF('enter-data'!U63='calc.nat.'!$C$4,1,0)</f>
        <v>0</v>
      </c>
      <c r="AJ70" s="22">
        <f>IF('enter-data'!V63='calc.nat.'!$C$4,1,0)</f>
        <v>0</v>
      </c>
      <c r="AK70" s="22">
        <f>IF('enter-data'!W63='calc.nat.'!$C$4,1,0)</f>
        <v>0</v>
      </c>
      <c r="AL70" s="22">
        <f>IF('enter-data'!X63='calc.nat.'!$C$4,1,0)</f>
        <v>0</v>
      </c>
      <c r="AM70" s="22">
        <f>IF('enter-data'!Y63='calc.nat.'!$C$4,1,0)</f>
        <v>0</v>
      </c>
      <c r="AN70" s="22">
        <f>IF('enter-data'!Z63='calc.nat.'!$C$4,1,0)</f>
        <v>0</v>
      </c>
      <c r="AO70" s="22">
        <f>IF('enter-data'!AA63='calc.nat.'!$C$4,1,0)</f>
        <v>0</v>
      </c>
      <c r="AP70" s="22">
        <f>IF('enter-data'!AB63='calc.nat.'!$C$4,1,0)</f>
        <v>0</v>
      </c>
      <c r="AQ70" s="22">
        <f>IF('enter-data'!AC63='calc.nat.'!$C$4,1,0)</f>
        <v>0</v>
      </c>
      <c r="AR70" s="22">
        <f>IF('enter-data'!AD63='calc.nat.'!$C$4,1,0)</f>
        <v>0</v>
      </c>
      <c r="AS70" s="22">
        <f>IF('enter-data'!AE63='calc.nat.'!$C$4,1,0)</f>
        <v>0</v>
      </c>
      <c r="AT70" s="22">
        <f>IF('enter-data'!AF63='calc.nat.'!$C$4,1,0)</f>
        <v>0</v>
      </c>
      <c r="AU70" s="22">
        <f>IF('enter-data'!AG63='calc.nat.'!$C$4,1,0)</f>
        <v>0</v>
      </c>
      <c r="AW70" s="22">
        <f>IF('enter-data'!AI63='calc.nat.'!$C$4,1,0)</f>
        <v>0</v>
      </c>
      <c r="AX70" s="22">
        <f>IF('enter-data'!AJ63='calc.nat.'!$C$4,1,0)</f>
        <v>0</v>
      </c>
      <c r="AY70" s="22">
        <f>IF('enter-data'!AK63='calc.nat.'!$C$4,1,0)</f>
        <v>0</v>
      </c>
      <c r="AZ70" s="22">
        <f>IF('enter-data'!AL63='calc.nat.'!$C$4,1,0)</f>
        <v>0</v>
      </c>
      <c r="BA70" s="22">
        <f>IF('enter-data'!AM63='calc.nat.'!$C$4,1,0)</f>
        <v>0</v>
      </c>
      <c r="BB70" s="22">
        <f>IF('enter-data'!AN63='calc.nat.'!$C$4,1,0)</f>
        <v>0</v>
      </c>
      <c r="BC70" s="22">
        <f>IF('enter-data'!AO63='calc.nat.'!$C$4,1,0)</f>
        <v>0</v>
      </c>
      <c r="BD70" s="22">
        <f>IF('enter-data'!AP63='calc.nat.'!$C$4,1,0)</f>
        <v>0</v>
      </c>
      <c r="BE70" s="22">
        <f>IF('enter-data'!AQ63='calc.nat.'!$C$4,1,0)</f>
        <v>0</v>
      </c>
      <c r="BF70" s="22">
        <f>IF('enter-data'!AR63='calc.nat.'!$C$4,1,0)</f>
        <v>0</v>
      </c>
      <c r="BG70" s="22">
        <f>IF('enter-data'!AS63='calc.nat.'!$C$4,1,0)</f>
        <v>0</v>
      </c>
      <c r="BH70" s="22">
        <f>IF('enter-data'!AT63='calc.nat.'!$C$4,1,0)</f>
        <v>0</v>
      </c>
      <c r="BI70" s="22">
        <f>IF('enter-data'!AU63='calc.nat.'!$C$4,1,0)</f>
        <v>0</v>
      </c>
      <c r="BJ70" s="22">
        <f>IF('enter-data'!AV63='calc.nat.'!$C$4,1,0)</f>
        <v>0</v>
      </c>
      <c r="BK70" s="22">
        <f>IF('enter-data'!AW63='calc.nat.'!$C$4,1,0)</f>
        <v>0</v>
      </c>
      <c r="BL70" s="22">
        <f>IF('enter-data'!AX63='calc.nat.'!$C$4,1,0)</f>
        <v>0</v>
      </c>
      <c r="BM70" s="22">
        <f>IF('enter-data'!AY63='calc.nat.'!$C$4,1,0)</f>
        <v>0</v>
      </c>
      <c r="BN70" s="22">
        <f>IF('enter-data'!AZ63='calc.nat.'!$C$4,1,0)</f>
        <v>0</v>
      </c>
      <c r="BO70" s="22">
        <f>IF('enter-data'!BA63='calc.nat.'!$C$4,1,0)</f>
        <v>0</v>
      </c>
      <c r="BP70" s="22">
        <f>IF('enter-data'!BB63='calc.nat.'!$C$4,1,0)</f>
        <v>0</v>
      </c>
      <c r="BQ70" s="22">
        <f>IF('enter-data'!BC63='calc.nat.'!$C$4,1,0)</f>
        <v>0</v>
      </c>
      <c r="BR70" s="22">
        <f>IF('enter-data'!BD63='calc.nat.'!$C$4,1,0)</f>
        <v>0</v>
      </c>
      <c r="BS70" s="22">
        <f>IF('enter-data'!BE63='calc.nat.'!$C$4,1,0)</f>
        <v>0</v>
      </c>
      <c r="BT70" s="22">
        <f>IF('enter-data'!BF63='calc.nat.'!$C$4,1,0)</f>
        <v>0</v>
      </c>
      <c r="BU70" s="22">
        <f>IF('enter-data'!BG63='calc.nat.'!$C$4,1,0)</f>
        <v>0</v>
      </c>
      <c r="BV70" s="22">
        <f>IF('enter-data'!BH63='calc.nat.'!$C$4,1,0)</f>
        <v>0</v>
      </c>
      <c r="BW70" s="22">
        <f>IF('enter-data'!BI63='calc.nat.'!$C$4,1,0)</f>
        <v>0</v>
      </c>
    </row>
    <row r="71" spans="1:75" ht="25.15" customHeight="1" x14ac:dyDescent="0.25">
      <c r="A71" s="219"/>
      <c r="B71" s="220"/>
      <c r="C71" s="213"/>
      <c r="D71" s="208">
        <f t="shared" si="18"/>
        <v>0</v>
      </c>
      <c r="E71" s="257">
        <v>2013</v>
      </c>
      <c r="F71" s="258" t="str">
        <f>IF(E71&gt;0,VLOOKUP($E71,Parameter!$F:$J,3,FALSE)," ")</f>
        <v>CHN</v>
      </c>
      <c r="G71" s="259" t="str">
        <f>IF(E71&gt;0,VLOOKUP($E71,Parameter!$F:$J,4,FALSE)," ")</f>
        <v>China</v>
      </c>
      <c r="H71" s="260">
        <f>SUM(H69:H70)</f>
        <v>0</v>
      </c>
      <c r="I71" s="260">
        <f t="shared" ref="I71:S71" si="62">SUM(I69:I70)</f>
        <v>0</v>
      </c>
      <c r="J71" s="260">
        <f t="shared" si="62"/>
        <v>0</v>
      </c>
      <c r="K71" s="260">
        <f t="shared" si="62"/>
        <v>0</v>
      </c>
      <c r="L71" s="260">
        <f t="shared" si="62"/>
        <v>0</v>
      </c>
      <c r="M71" s="260">
        <f t="shared" si="62"/>
        <v>0</v>
      </c>
      <c r="N71" s="260">
        <f t="shared" si="62"/>
        <v>0</v>
      </c>
      <c r="O71" s="260">
        <f t="shared" si="62"/>
        <v>0</v>
      </c>
      <c r="P71" s="260">
        <f t="shared" si="62"/>
        <v>0</v>
      </c>
      <c r="Q71" s="260">
        <f t="shared" si="62"/>
        <v>0</v>
      </c>
      <c r="R71" s="260">
        <f t="shared" si="62"/>
        <v>0</v>
      </c>
      <c r="S71" s="260">
        <f t="shared" si="62"/>
        <v>0</v>
      </c>
      <c r="T71" s="214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</row>
    <row r="72" spans="1:75" ht="25.15" customHeight="1" x14ac:dyDescent="0.25">
      <c r="A72" s="219" t="str">
        <f t="shared" si="13"/>
        <v>2014.1</v>
      </c>
      <c r="B72" s="220">
        <f>COUNTIF($C$2:C72,C72)</f>
        <v>1</v>
      </c>
      <c r="C72" s="3">
        <f>'enter-data'!C64</f>
        <v>2014</v>
      </c>
      <c r="D72" s="208">
        <f t="shared" si="18"/>
        <v>0</v>
      </c>
      <c r="E72" s="257">
        <f>C72</f>
        <v>2014</v>
      </c>
      <c r="F72" s="258" t="str">
        <f>IF(E72&gt;0,VLOOKUP($E72,Parameter!$F:$J,3,FALSE)," ")</f>
        <v>INA</v>
      </c>
      <c r="G72" s="259" t="str">
        <f>IF(E72&gt;0,VLOOKUP($E72,Parameter!$F:$J,4,FALSE)," ")</f>
        <v>Indonesia</v>
      </c>
      <c r="H72" s="260">
        <f t="shared" ref="H72:H102" si="63">I72+J72</f>
        <v>0</v>
      </c>
      <c r="I72" s="260">
        <f t="shared" ref="I72:I102" si="64">U72+X72+AA72+AD72+AG72+AJ72+AM72+AP72+AS72</f>
        <v>0</v>
      </c>
      <c r="J72" s="260">
        <f t="shared" ref="J72:J102" si="65">AW72+AZ72+BC72+BF72+BI72+BL72+BO72+BR72+BU72</f>
        <v>0</v>
      </c>
      <c r="K72" s="260">
        <f t="shared" ref="K72:K102" si="66">L72+M72</f>
        <v>0</v>
      </c>
      <c r="L72" s="260">
        <f t="shared" ref="L72:L102" si="67">V72+Y72+AB72+AE72+AH72+AK72+AN72+AQ72+AT72</f>
        <v>0</v>
      </c>
      <c r="M72" s="260">
        <f t="shared" ref="M72:M102" si="68">AX72+BA72+BD72+BG72+BJ72+BM72+BP72+BS72+BV72</f>
        <v>0</v>
      </c>
      <c r="N72" s="260">
        <f t="shared" ref="N72:N102" si="69">O72+P72</f>
        <v>0</v>
      </c>
      <c r="O72" s="260">
        <f t="shared" ref="O72:O102" si="70">W72+Z72+AC72+AF72+AI72+AL72+AO72+AR72+AU72</f>
        <v>0</v>
      </c>
      <c r="P72" s="260">
        <f t="shared" ref="P72:P102" si="71">AY72+BB72+BE72+BH72+BK72+BN72+BQ72+BT72+BW72</f>
        <v>0</v>
      </c>
      <c r="Q72" s="260">
        <f t="shared" si="15"/>
        <v>0</v>
      </c>
      <c r="R72" s="260">
        <f t="shared" si="16"/>
        <v>0</v>
      </c>
      <c r="S72" s="260">
        <f t="shared" si="17"/>
        <v>0</v>
      </c>
      <c r="T72" s="214"/>
      <c r="U72" s="22">
        <f>IF('enter-data'!G64='calc.nat.'!$C$4,1,0)</f>
        <v>0</v>
      </c>
      <c r="V72" s="22">
        <f>IF('enter-data'!H64='calc.nat.'!$C$4,1,0)</f>
        <v>0</v>
      </c>
      <c r="W72" s="22">
        <f>IF('enter-data'!I64='calc.nat.'!$C$4,1,0)</f>
        <v>0</v>
      </c>
      <c r="X72" s="22">
        <f>IF('enter-data'!J64='calc.nat.'!$C$4,1,0)</f>
        <v>0</v>
      </c>
      <c r="Y72" s="22">
        <f>IF('enter-data'!K64='calc.nat.'!$C$4,1,0)</f>
        <v>0</v>
      </c>
      <c r="Z72" s="22">
        <f>IF('enter-data'!L64='calc.nat.'!$C$4,1,0)</f>
        <v>0</v>
      </c>
      <c r="AA72" s="22">
        <f>IF('enter-data'!M64='calc.nat.'!$C$4,1,0)</f>
        <v>0</v>
      </c>
      <c r="AB72" s="22">
        <f>IF('enter-data'!N64='calc.nat.'!$C$4,1,0)</f>
        <v>0</v>
      </c>
      <c r="AC72" s="22">
        <f>IF('enter-data'!O64='calc.nat.'!$C$4,1,0)</f>
        <v>0</v>
      </c>
      <c r="AD72" s="22">
        <f>IF('enter-data'!P64='calc.nat.'!$C$4,1,0)</f>
        <v>0</v>
      </c>
      <c r="AE72" s="22">
        <f>IF('enter-data'!Q64='calc.nat.'!$C$4,1,0)</f>
        <v>0</v>
      </c>
      <c r="AF72" s="22">
        <f>IF('enter-data'!R64='calc.nat.'!$C$4,1,0)</f>
        <v>0</v>
      </c>
      <c r="AG72" s="22">
        <f>IF('enter-data'!S64='calc.nat.'!$C$4,1,0)</f>
        <v>0</v>
      </c>
      <c r="AH72" s="22">
        <f>IF('enter-data'!T64='calc.nat.'!$C$4,1,0)</f>
        <v>0</v>
      </c>
      <c r="AI72" s="22">
        <f>IF('enter-data'!U64='calc.nat.'!$C$4,1,0)</f>
        <v>0</v>
      </c>
      <c r="AJ72" s="22">
        <f>IF('enter-data'!V64='calc.nat.'!$C$4,1,0)</f>
        <v>0</v>
      </c>
      <c r="AK72" s="22">
        <f>IF('enter-data'!W64='calc.nat.'!$C$4,1,0)</f>
        <v>0</v>
      </c>
      <c r="AL72" s="22">
        <f>IF('enter-data'!X64='calc.nat.'!$C$4,1,0)</f>
        <v>0</v>
      </c>
      <c r="AM72" s="22">
        <f>IF('enter-data'!Y64='calc.nat.'!$C$4,1,0)</f>
        <v>0</v>
      </c>
      <c r="AN72" s="22">
        <f>IF('enter-data'!Z64='calc.nat.'!$C$4,1,0)</f>
        <v>0</v>
      </c>
      <c r="AO72" s="22">
        <f>IF('enter-data'!AA64='calc.nat.'!$C$4,1,0)</f>
        <v>0</v>
      </c>
      <c r="AP72" s="22">
        <f>IF('enter-data'!AB64='calc.nat.'!$C$4,1,0)</f>
        <v>0</v>
      </c>
      <c r="AQ72" s="22">
        <f>IF('enter-data'!AC64='calc.nat.'!$C$4,1,0)</f>
        <v>0</v>
      </c>
      <c r="AR72" s="22">
        <f>IF('enter-data'!AD64='calc.nat.'!$C$4,1,0)</f>
        <v>0</v>
      </c>
      <c r="AS72" s="22">
        <f>IF('enter-data'!AE64='calc.nat.'!$C$4,1,0)</f>
        <v>0</v>
      </c>
      <c r="AT72" s="22">
        <f>IF('enter-data'!AF64='calc.nat.'!$C$4,1,0)</f>
        <v>0</v>
      </c>
      <c r="AU72" s="22">
        <f>IF('enter-data'!AG64='calc.nat.'!$C$4,1,0)</f>
        <v>0</v>
      </c>
      <c r="AW72" s="22">
        <f>IF('enter-data'!AI64='calc.nat.'!$C$4,1,0)</f>
        <v>0</v>
      </c>
      <c r="AX72" s="22">
        <f>IF('enter-data'!AJ64='calc.nat.'!$C$4,1,0)</f>
        <v>0</v>
      </c>
      <c r="AY72" s="22">
        <f>IF('enter-data'!AK64='calc.nat.'!$C$4,1,0)</f>
        <v>0</v>
      </c>
      <c r="AZ72" s="22">
        <f>IF('enter-data'!AL64='calc.nat.'!$C$4,1,0)</f>
        <v>0</v>
      </c>
      <c r="BA72" s="22">
        <f>IF('enter-data'!AM64='calc.nat.'!$C$4,1,0)</f>
        <v>0</v>
      </c>
      <c r="BB72" s="22">
        <f>IF('enter-data'!AN64='calc.nat.'!$C$4,1,0)</f>
        <v>0</v>
      </c>
      <c r="BC72" s="22">
        <f>IF('enter-data'!AO64='calc.nat.'!$C$4,1,0)</f>
        <v>0</v>
      </c>
      <c r="BD72" s="22">
        <f>IF('enter-data'!AP64='calc.nat.'!$C$4,1,0)</f>
        <v>0</v>
      </c>
      <c r="BE72" s="22">
        <f>IF('enter-data'!AQ64='calc.nat.'!$C$4,1,0)</f>
        <v>0</v>
      </c>
      <c r="BF72" s="22">
        <f>IF('enter-data'!AR64='calc.nat.'!$C$4,1,0)</f>
        <v>0</v>
      </c>
      <c r="BG72" s="22">
        <f>IF('enter-data'!AS64='calc.nat.'!$C$4,1,0)</f>
        <v>0</v>
      </c>
      <c r="BH72" s="22">
        <f>IF('enter-data'!AT64='calc.nat.'!$C$4,1,0)</f>
        <v>0</v>
      </c>
      <c r="BI72" s="22">
        <f>IF('enter-data'!AU64='calc.nat.'!$C$4,1,0)</f>
        <v>0</v>
      </c>
      <c r="BJ72" s="22">
        <f>IF('enter-data'!AV64='calc.nat.'!$C$4,1,0)</f>
        <v>0</v>
      </c>
      <c r="BK72" s="22">
        <f>IF('enter-data'!AW64='calc.nat.'!$C$4,1,0)</f>
        <v>0</v>
      </c>
      <c r="BL72" s="22">
        <f>IF('enter-data'!AX64='calc.nat.'!$C$4,1,0)</f>
        <v>0</v>
      </c>
      <c r="BM72" s="22">
        <f>IF('enter-data'!AY64='calc.nat.'!$C$4,1,0)</f>
        <v>0</v>
      </c>
      <c r="BN72" s="22">
        <f>IF('enter-data'!AZ64='calc.nat.'!$C$4,1,0)</f>
        <v>0</v>
      </c>
      <c r="BO72" s="22">
        <f>IF('enter-data'!BA64='calc.nat.'!$C$4,1,0)</f>
        <v>0</v>
      </c>
      <c r="BP72" s="22">
        <f>IF('enter-data'!BB64='calc.nat.'!$C$4,1,0)</f>
        <v>0</v>
      </c>
      <c r="BQ72" s="22">
        <f>IF('enter-data'!BC64='calc.nat.'!$C$4,1,0)</f>
        <v>0</v>
      </c>
      <c r="BR72" s="22">
        <f>IF('enter-data'!BD64='calc.nat.'!$C$4,1,0)</f>
        <v>0</v>
      </c>
      <c r="BS72" s="22">
        <f>IF('enter-data'!BE64='calc.nat.'!$C$4,1,0)</f>
        <v>0</v>
      </c>
      <c r="BT72" s="22">
        <f>IF('enter-data'!BF64='calc.nat.'!$C$4,1,0)</f>
        <v>0</v>
      </c>
      <c r="BU72" s="22">
        <f>IF('enter-data'!BG64='calc.nat.'!$C$4,1,0)</f>
        <v>0</v>
      </c>
      <c r="BV72" s="22">
        <f>IF('enter-data'!BH64='calc.nat.'!$C$4,1,0)</f>
        <v>0</v>
      </c>
      <c r="BW72" s="22">
        <f>IF('enter-data'!BI64='calc.nat.'!$C$4,1,0)</f>
        <v>0</v>
      </c>
    </row>
    <row r="73" spans="1:75" ht="25.15" customHeight="1" x14ac:dyDescent="0.25">
      <c r="A73" s="219" t="str">
        <f t="shared" si="13"/>
        <v>2015.1</v>
      </c>
      <c r="B73" s="220">
        <f>COUNTIF($C$2:C73,C73)</f>
        <v>1</v>
      </c>
      <c r="C73" s="3">
        <f>'enter-data'!C65</f>
        <v>2015</v>
      </c>
      <c r="D73" s="208">
        <f t="shared" si="18"/>
        <v>0</v>
      </c>
      <c r="E73" s="257">
        <f t="shared" ref="E73:E102" si="72">C73</f>
        <v>2015</v>
      </c>
      <c r="F73" s="258" t="str">
        <f>IF(E73&gt;0,VLOOKUP($E73,Parameter!$F:$J,3,FALSE)," ")</f>
        <v>KOR</v>
      </c>
      <c r="G73" s="259" t="str">
        <f>IF(E73&gt;0,VLOOKUP($E73,Parameter!$F:$J,4,FALSE)," ")</f>
        <v>Republic of Korea</v>
      </c>
      <c r="H73" s="260">
        <f t="shared" si="63"/>
        <v>0</v>
      </c>
      <c r="I73" s="260">
        <f t="shared" si="64"/>
        <v>0</v>
      </c>
      <c r="J73" s="260">
        <f t="shared" si="65"/>
        <v>0</v>
      </c>
      <c r="K73" s="260">
        <f t="shared" si="66"/>
        <v>0</v>
      </c>
      <c r="L73" s="260">
        <f t="shared" si="67"/>
        <v>0</v>
      </c>
      <c r="M73" s="260">
        <f t="shared" si="68"/>
        <v>0</v>
      </c>
      <c r="N73" s="260">
        <f t="shared" si="69"/>
        <v>0</v>
      </c>
      <c r="O73" s="260">
        <f t="shared" si="70"/>
        <v>0</v>
      </c>
      <c r="P73" s="260">
        <f t="shared" si="71"/>
        <v>0</v>
      </c>
      <c r="Q73" s="260">
        <f t="shared" si="15"/>
        <v>0</v>
      </c>
      <c r="R73" s="260">
        <f t="shared" si="16"/>
        <v>0</v>
      </c>
      <c r="S73" s="260">
        <f t="shared" si="17"/>
        <v>0</v>
      </c>
      <c r="T73" s="214"/>
      <c r="U73" s="22">
        <f>IF('enter-data'!G65='calc.nat.'!$C$4,1,0)</f>
        <v>0</v>
      </c>
      <c r="V73" s="22">
        <f>IF('enter-data'!H65='calc.nat.'!$C$4,1,0)</f>
        <v>0</v>
      </c>
      <c r="W73" s="22">
        <f>IF('enter-data'!I65='calc.nat.'!$C$4,1,0)</f>
        <v>0</v>
      </c>
      <c r="X73" s="22">
        <f>IF('enter-data'!J65='calc.nat.'!$C$4,1,0)</f>
        <v>0</v>
      </c>
      <c r="Y73" s="22">
        <f>IF('enter-data'!K65='calc.nat.'!$C$4,1,0)</f>
        <v>0</v>
      </c>
      <c r="Z73" s="22">
        <f>IF('enter-data'!L65='calc.nat.'!$C$4,1,0)</f>
        <v>0</v>
      </c>
      <c r="AA73" s="22">
        <f>IF('enter-data'!M65='calc.nat.'!$C$4,1,0)</f>
        <v>0</v>
      </c>
      <c r="AB73" s="22">
        <f>IF('enter-data'!N65='calc.nat.'!$C$4,1,0)</f>
        <v>0</v>
      </c>
      <c r="AC73" s="22">
        <f>IF('enter-data'!O65='calc.nat.'!$C$4,1,0)</f>
        <v>0</v>
      </c>
      <c r="AD73" s="22">
        <f>IF('enter-data'!P65='calc.nat.'!$C$4,1,0)</f>
        <v>0</v>
      </c>
      <c r="AE73" s="22">
        <f>IF('enter-data'!Q65='calc.nat.'!$C$4,1,0)</f>
        <v>0</v>
      </c>
      <c r="AF73" s="22">
        <f>IF('enter-data'!R65='calc.nat.'!$C$4,1,0)</f>
        <v>0</v>
      </c>
      <c r="AG73" s="22">
        <f>IF('enter-data'!S65='calc.nat.'!$C$4,1,0)</f>
        <v>0</v>
      </c>
      <c r="AH73" s="22">
        <f>IF('enter-data'!T65='calc.nat.'!$C$4,1,0)</f>
        <v>0</v>
      </c>
      <c r="AI73" s="22">
        <f>IF('enter-data'!U65='calc.nat.'!$C$4,1,0)</f>
        <v>0</v>
      </c>
      <c r="AJ73" s="22">
        <f>IF('enter-data'!V65='calc.nat.'!$C$4,1,0)</f>
        <v>0</v>
      </c>
      <c r="AK73" s="22">
        <f>IF('enter-data'!W65='calc.nat.'!$C$4,1,0)</f>
        <v>0</v>
      </c>
      <c r="AL73" s="22">
        <f>IF('enter-data'!X65='calc.nat.'!$C$4,1,0)</f>
        <v>0</v>
      </c>
      <c r="AM73" s="22">
        <f>IF('enter-data'!Y65='calc.nat.'!$C$4,1,0)</f>
        <v>0</v>
      </c>
      <c r="AN73" s="22">
        <f>IF('enter-data'!Z65='calc.nat.'!$C$4,1,0)</f>
        <v>0</v>
      </c>
      <c r="AO73" s="22">
        <f>IF('enter-data'!AA65='calc.nat.'!$C$4,1,0)</f>
        <v>0</v>
      </c>
      <c r="AP73" s="22">
        <f>IF('enter-data'!AB65='calc.nat.'!$C$4,1,0)</f>
        <v>0</v>
      </c>
      <c r="AQ73" s="22">
        <f>IF('enter-data'!AC65='calc.nat.'!$C$4,1,0)</f>
        <v>0</v>
      </c>
      <c r="AR73" s="22">
        <f>IF('enter-data'!AD65='calc.nat.'!$C$4,1,0)</f>
        <v>0</v>
      </c>
      <c r="AS73" s="22">
        <f>IF('enter-data'!AE65='calc.nat.'!$C$4,1,0)</f>
        <v>0</v>
      </c>
      <c r="AT73" s="22">
        <f>IF('enter-data'!AF65='calc.nat.'!$C$4,1,0)</f>
        <v>0</v>
      </c>
      <c r="AU73" s="22">
        <f>IF('enter-data'!AG65='calc.nat.'!$C$4,1,0)</f>
        <v>0</v>
      </c>
      <c r="AW73" s="22">
        <f>IF('enter-data'!AI65='calc.nat.'!$C$4,1,0)</f>
        <v>0</v>
      </c>
      <c r="AX73" s="22">
        <f>IF('enter-data'!AJ65='calc.nat.'!$C$4,1,0)</f>
        <v>0</v>
      </c>
      <c r="AY73" s="22">
        <f>IF('enter-data'!AK65='calc.nat.'!$C$4,1,0)</f>
        <v>0</v>
      </c>
      <c r="AZ73" s="22">
        <f>IF('enter-data'!AL65='calc.nat.'!$C$4,1,0)</f>
        <v>0</v>
      </c>
      <c r="BA73" s="22">
        <f>IF('enter-data'!AM65='calc.nat.'!$C$4,1,0)</f>
        <v>0</v>
      </c>
      <c r="BB73" s="22">
        <f>IF('enter-data'!AN65='calc.nat.'!$C$4,1,0)</f>
        <v>0</v>
      </c>
      <c r="BC73" s="22">
        <f>IF('enter-data'!AO65='calc.nat.'!$C$4,1,0)</f>
        <v>0</v>
      </c>
      <c r="BD73" s="22">
        <f>IF('enter-data'!AP65='calc.nat.'!$C$4,1,0)</f>
        <v>0</v>
      </c>
      <c r="BE73" s="22">
        <f>IF('enter-data'!AQ65='calc.nat.'!$C$4,1,0)</f>
        <v>0</v>
      </c>
      <c r="BF73" s="22">
        <f>IF('enter-data'!AR65='calc.nat.'!$C$4,1,0)</f>
        <v>0</v>
      </c>
      <c r="BG73" s="22">
        <f>IF('enter-data'!AS65='calc.nat.'!$C$4,1,0)</f>
        <v>0</v>
      </c>
      <c r="BH73" s="22">
        <f>IF('enter-data'!AT65='calc.nat.'!$C$4,1,0)</f>
        <v>0</v>
      </c>
      <c r="BI73" s="22">
        <f>IF('enter-data'!AU65='calc.nat.'!$C$4,1,0)</f>
        <v>0</v>
      </c>
      <c r="BJ73" s="22">
        <f>IF('enter-data'!AV65='calc.nat.'!$C$4,1,0)</f>
        <v>0</v>
      </c>
      <c r="BK73" s="22">
        <f>IF('enter-data'!AW65='calc.nat.'!$C$4,1,0)</f>
        <v>0</v>
      </c>
      <c r="BL73" s="22">
        <f>IF('enter-data'!AX65='calc.nat.'!$C$4,1,0)</f>
        <v>0</v>
      </c>
      <c r="BM73" s="22">
        <f>IF('enter-data'!AY65='calc.nat.'!$C$4,1,0)</f>
        <v>0</v>
      </c>
      <c r="BN73" s="22">
        <f>IF('enter-data'!AZ65='calc.nat.'!$C$4,1,0)</f>
        <v>0</v>
      </c>
      <c r="BO73" s="22">
        <f>IF('enter-data'!BA65='calc.nat.'!$C$4,1,0)</f>
        <v>0</v>
      </c>
      <c r="BP73" s="22">
        <f>IF('enter-data'!BB65='calc.nat.'!$C$4,1,0)</f>
        <v>0</v>
      </c>
      <c r="BQ73" s="22">
        <f>IF('enter-data'!BC65='calc.nat.'!$C$4,1,0)</f>
        <v>0</v>
      </c>
      <c r="BR73" s="22">
        <f>IF('enter-data'!BD65='calc.nat.'!$C$4,1,0)</f>
        <v>0</v>
      </c>
      <c r="BS73" s="22">
        <f>IF('enter-data'!BE65='calc.nat.'!$C$4,1,0)</f>
        <v>0</v>
      </c>
      <c r="BT73" s="22">
        <f>IF('enter-data'!BF65='calc.nat.'!$C$4,1,0)</f>
        <v>0</v>
      </c>
      <c r="BU73" s="22">
        <f>IF('enter-data'!BG65='calc.nat.'!$C$4,1,0)</f>
        <v>0</v>
      </c>
      <c r="BV73" s="22">
        <f>IF('enter-data'!BH65='calc.nat.'!$C$4,1,0)</f>
        <v>0</v>
      </c>
      <c r="BW73" s="22">
        <f>IF('enter-data'!BI65='calc.nat.'!$C$4,1,0)</f>
        <v>0</v>
      </c>
    </row>
    <row r="74" spans="1:75" ht="25.15" customHeight="1" x14ac:dyDescent="0.25">
      <c r="A74" s="219" t="str">
        <f t="shared" si="13"/>
        <v>2016.1</v>
      </c>
      <c r="B74" s="220">
        <f>COUNTIF($C$2:C74,C74)</f>
        <v>1</v>
      </c>
      <c r="C74" s="3">
        <f>'enter-data'!C66</f>
        <v>2016</v>
      </c>
      <c r="D74" s="208">
        <f t="shared" ref="D74:D102" si="73">IF(AND(E74&gt;0,Q74&gt;0),D73+1,D73)</f>
        <v>0</v>
      </c>
      <c r="E74" s="257">
        <f t="shared" si="72"/>
        <v>2016</v>
      </c>
      <c r="F74" s="258" t="str">
        <f>IF(E74&gt;0,VLOOKUP($E74,Parameter!$F:$J,3,FALSE)," ")</f>
        <v>RUS</v>
      </c>
      <c r="G74" s="259" t="str">
        <f>IF(E74&gt;0,VLOOKUP($E74,Parameter!$F:$J,4,FALSE)," ")</f>
        <v>Russian Federation</v>
      </c>
      <c r="H74" s="260">
        <f t="shared" si="63"/>
        <v>0</v>
      </c>
      <c r="I74" s="260">
        <f t="shared" si="64"/>
        <v>0</v>
      </c>
      <c r="J74" s="260">
        <f t="shared" si="65"/>
        <v>0</v>
      </c>
      <c r="K74" s="260">
        <f t="shared" si="66"/>
        <v>0</v>
      </c>
      <c r="L74" s="260">
        <f t="shared" si="67"/>
        <v>0</v>
      </c>
      <c r="M74" s="260">
        <f t="shared" si="68"/>
        <v>0</v>
      </c>
      <c r="N74" s="260">
        <f t="shared" si="69"/>
        <v>0</v>
      </c>
      <c r="O74" s="260">
        <f t="shared" si="70"/>
        <v>0</v>
      </c>
      <c r="P74" s="260">
        <f t="shared" si="71"/>
        <v>0</v>
      </c>
      <c r="Q74" s="260">
        <f t="shared" si="15"/>
        <v>0</v>
      </c>
      <c r="R74" s="260">
        <f t="shared" si="16"/>
        <v>0</v>
      </c>
      <c r="S74" s="260">
        <f t="shared" si="17"/>
        <v>0</v>
      </c>
      <c r="T74" s="214"/>
      <c r="U74" s="22">
        <f>IF('enter-data'!G66='calc.nat.'!$C$4,1,0)</f>
        <v>0</v>
      </c>
      <c r="V74" s="22">
        <f>IF('enter-data'!H66='calc.nat.'!$C$4,1,0)</f>
        <v>0</v>
      </c>
      <c r="W74" s="22">
        <f>IF('enter-data'!I66='calc.nat.'!$C$4,1,0)</f>
        <v>0</v>
      </c>
      <c r="X74" s="22">
        <f>IF('enter-data'!J66='calc.nat.'!$C$4,1,0)</f>
        <v>0</v>
      </c>
      <c r="Y74" s="22">
        <f>IF('enter-data'!K66='calc.nat.'!$C$4,1,0)</f>
        <v>0</v>
      </c>
      <c r="Z74" s="22">
        <f>IF('enter-data'!L66='calc.nat.'!$C$4,1,0)</f>
        <v>0</v>
      </c>
      <c r="AA74" s="22">
        <f>IF('enter-data'!M66='calc.nat.'!$C$4,1,0)</f>
        <v>0</v>
      </c>
      <c r="AB74" s="22">
        <f>IF('enter-data'!N66='calc.nat.'!$C$4,1,0)</f>
        <v>0</v>
      </c>
      <c r="AC74" s="22">
        <f>IF('enter-data'!O66='calc.nat.'!$C$4,1,0)</f>
        <v>0</v>
      </c>
      <c r="AD74" s="22">
        <f>IF('enter-data'!P66='calc.nat.'!$C$4,1,0)</f>
        <v>0</v>
      </c>
      <c r="AE74" s="22">
        <f>IF('enter-data'!Q66='calc.nat.'!$C$4,1,0)</f>
        <v>0</v>
      </c>
      <c r="AF74" s="22">
        <f>IF('enter-data'!R66='calc.nat.'!$C$4,1,0)</f>
        <v>0</v>
      </c>
      <c r="AG74" s="22">
        <f>IF('enter-data'!S66='calc.nat.'!$C$4,1,0)</f>
        <v>0</v>
      </c>
      <c r="AH74" s="22">
        <f>IF('enter-data'!T66='calc.nat.'!$C$4,1,0)</f>
        <v>0</v>
      </c>
      <c r="AI74" s="22">
        <f>IF('enter-data'!U66='calc.nat.'!$C$4,1,0)</f>
        <v>0</v>
      </c>
      <c r="AJ74" s="22">
        <f>IF('enter-data'!V66='calc.nat.'!$C$4,1,0)</f>
        <v>0</v>
      </c>
      <c r="AK74" s="22">
        <f>IF('enter-data'!W66='calc.nat.'!$C$4,1,0)</f>
        <v>0</v>
      </c>
      <c r="AL74" s="22">
        <f>IF('enter-data'!X66='calc.nat.'!$C$4,1,0)</f>
        <v>0</v>
      </c>
      <c r="AM74" s="22">
        <f>IF('enter-data'!Y66='calc.nat.'!$C$4,1,0)</f>
        <v>0</v>
      </c>
      <c r="AN74" s="22">
        <f>IF('enter-data'!Z66='calc.nat.'!$C$4,1,0)</f>
        <v>0</v>
      </c>
      <c r="AO74" s="22">
        <f>IF('enter-data'!AA66='calc.nat.'!$C$4,1,0)</f>
        <v>0</v>
      </c>
      <c r="AP74" s="22">
        <f>IF('enter-data'!AB66='calc.nat.'!$C$4,1,0)</f>
        <v>0</v>
      </c>
      <c r="AQ74" s="22">
        <f>IF('enter-data'!AC66='calc.nat.'!$C$4,1,0)</f>
        <v>0</v>
      </c>
      <c r="AR74" s="22">
        <f>IF('enter-data'!AD66='calc.nat.'!$C$4,1,0)</f>
        <v>0</v>
      </c>
      <c r="AS74" s="22">
        <f>IF('enter-data'!AE66='calc.nat.'!$C$4,1,0)</f>
        <v>0</v>
      </c>
      <c r="AT74" s="22">
        <f>IF('enter-data'!AF66='calc.nat.'!$C$4,1,0)</f>
        <v>0</v>
      </c>
      <c r="AU74" s="22">
        <f>IF('enter-data'!AG66='calc.nat.'!$C$4,1,0)</f>
        <v>0</v>
      </c>
      <c r="AW74" s="22">
        <f>IF('enter-data'!AI66='calc.nat.'!$C$4,1,0)</f>
        <v>0</v>
      </c>
      <c r="AX74" s="22">
        <f>IF('enter-data'!AJ66='calc.nat.'!$C$4,1,0)</f>
        <v>0</v>
      </c>
      <c r="AY74" s="22">
        <f>IF('enter-data'!AK66='calc.nat.'!$C$4,1,0)</f>
        <v>0</v>
      </c>
      <c r="AZ74" s="22">
        <f>IF('enter-data'!AL66='calc.nat.'!$C$4,1,0)</f>
        <v>0</v>
      </c>
      <c r="BA74" s="22">
        <f>IF('enter-data'!AM66='calc.nat.'!$C$4,1,0)</f>
        <v>0</v>
      </c>
      <c r="BB74" s="22">
        <f>IF('enter-data'!AN66='calc.nat.'!$C$4,1,0)</f>
        <v>0</v>
      </c>
      <c r="BC74" s="22">
        <f>IF('enter-data'!AO66='calc.nat.'!$C$4,1,0)</f>
        <v>0</v>
      </c>
      <c r="BD74" s="22">
        <f>IF('enter-data'!AP66='calc.nat.'!$C$4,1,0)</f>
        <v>0</v>
      </c>
      <c r="BE74" s="22">
        <f>IF('enter-data'!AQ66='calc.nat.'!$C$4,1,0)</f>
        <v>0</v>
      </c>
      <c r="BF74" s="22">
        <f>IF('enter-data'!AR66='calc.nat.'!$C$4,1,0)</f>
        <v>0</v>
      </c>
      <c r="BG74" s="22">
        <f>IF('enter-data'!AS66='calc.nat.'!$C$4,1,0)</f>
        <v>0</v>
      </c>
      <c r="BH74" s="22">
        <f>IF('enter-data'!AT66='calc.nat.'!$C$4,1,0)</f>
        <v>0</v>
      </c>
      <c r="BI74" s="22">
        <f>IF('enter-data'!AU66='calc.nat.'!$C$4,1,0)</f>
        <v>0</v>
      </c>
      <c r="BJ74" s="22">
        <f>IF('enter-data'!AV66='calc.nat.'!$C$4,1,0)</f>
        <v>0</v>
      </c>
      <c r="BK74" s="22">
        <f>IF('enter-data'!AW66='calc.nat.'!$C$4,1,0)</f>
        <v>0</v>
      </c>
      <c r="BL74" s="22">
        <f>IF('enter-data'!AX66='calc.nat.'!$C$4,1,0)</f>
        <v>0</v>
      </c>
      <c r="BM74" s="22">
        <f>IF('enter-data'!AY66='calc.nat.'!$C$4,1,0)</f>
        <v>0</v>
      </c>
      <c r="BN74" s="22">
        <f>IF('enter-data'!AZ66='calc.nat.'!$C$4,1,0)</f>
        <v>0</v>
      </c>
      <c r="BO74" s="22">
        <f>IF('enter-data'!BA66='calc.nat.'!$C$4,1,0)</f>
        <v>0</v>
      </c>
      <c r="BP74" s="22">
        <f>IF('enter-data'!BB66='calc.nat.'!$C$4,1,0)</f>
        <v>0</v>
      </c>
      <c r="BQ74" s="22">
        <f>IF('enter-data'!BC66='calc.nat.'!$C$4,1,0)</f>
        <v>0</v>
      </c>
      <c r="BR74" s="22">
        <f>IF('enter-data'!BD66='calc.nat.'!$C$4,1,0)</f>
        <v>0</v>
      </c>
      <c r="BS74" s="22">
        <f>IF('enter-data'!BE66='calc.nat.'!$C$4,1,0)</f>
        <v>0</v>
      </c>
      <c r="BT74" s="22">
        <f>IF('enter-data'!BF66='calc.nat.'!$C$4,1,0)</f>
        <v>0</v>
      </c>
      <c r="BU74" s="22">
        <f>IF('enter-data'!BG66='calc.nat.'!$C$4,1,0)</f>
        <v>0</v>
      </c>
      <c r="BV74" s="22">
        <f>IF('enter-data'!BH66='calc.nat.'!$C$4,1,0)</f>
        <v>0</v>
      </c>
      <c r="BW74" s="22">
        <f>IF('enter-data'!BI66='calc.nat.'!$C$4,1,0)</f>
        <v>0</v>
      </c>
    </row>
    <row r="75" spans="1:75" ht="25.15" customHeight="1" x14ac:dyDescent="0.25">
      <c r="A75" s="219" t="str">
        <f t="shared" si="13"/>
        <v>2017.1</v>
      </c>
      <c r="B75" s="220">
        <f>COUNTIF($C$2:C75,C75)</f>
        <v>1</v>
      </c>
      <c r="C75" s="3">
        <f>'enter-data'!C67</f>
        <v>2017</v>
      </c>
      <c r="D75" s="208">
        <f t="shared" si="73"/>
        <v>0</v>
      </c>
      <c r="E75" s="257">
        <f t="shared" si="72"/>
        <v>2017</v>
      </c>
      <c r="F75" s="258" t="str">
        <f>IF(E75&gt;0,VLOOKUP($E75,Parameter!$F:$J,3,FALSE)," ")</f>
        <v>GER</v>
      </c>
      <c r="G75" s="259" t="str">
        <f>IF(E75&gt;0,VLOOKUP($E75,Parameter!$F:$J,4,FALSE)," ")</f>
        <v>Germany</v>
      </c>
      <c r="H75" s="260">
        <f t="shared" si="63"/>
        <v>0</v>
      </c>
      <c r="I75" s="260">
        <f t="shared" si="64"/>
        <v>0</v>
      </c>
      <c r="J75" s="260">
        <f t="shared" si="65"/>
        <v>0</v>
      </c>
      <c r="K75" s="260">
        <f t="shared" si="66"/>
        <v>0</v>
      </c>
      <c r="L75" s="260">
        <f t="shared" si="67"/>
        <v>0</v>
      </c>
      <c r="M75" s="260">
        <f t="shared" si="68"/>
        <v>0</v>
      </c>
      <c r="N75" s="260">
        <f t="shared" si="69"/>
        <v>0</v>
      </c>
      <c r="O75" s="260">
        <f t="shared" si="70"/>
        <v>0</v>
      </c>
      <c r="P75" s="260">
        <f t="shared" si="71"/>
        <v>0</v>
      </c>
      <c r="Q75" s="260">
        <f t="shared" si="15"/>
        <v>0</v>
      </c>
      <c r="R75" s="260">
        <f t="shared" si="16"/>
        <v>0</v>
      </c>
      <c r="S75" s="260">
        <f t="shared" si="17"/>
        <v>0</v>
      </c>
      <c r="T75" s="214"/>
      <c r="U75" s="22">
        <f>IF('enter-data'!G67='calc.nat.'!$C$4,1,0)</f>
        <v>0</v>
      </c>
      <c r="V75" s="22">
        <f>IF('enter-data'!H67='calc.nat.'!$C$4,1,0)</f>
        <v>0</v>
      </c>
      <c r="W75" s="22">
        <f>IF('enter-data'!I67='calc.nat.'!$C$4,1,0)</f>
        <v>0</v>
      </c>
      <c r="X75" s="22">
        <f>IF('enter-data'!J67='calc.nat.'!$C$4,1,0)</f>
        <v>0</v>
      </c>
      <c r="Y75" s="22">
        <f>IF('enter-data'!K67='calc.nat.'!$C$4,1,0)</f>
        <v>0</v>
      </c>
      <c r="Z75" s="22">
        <f>IF('enter-data'!L67='calc.nat.'!$C$4,1,0)</f>
        <v>0</v>
      </c>
      <c r="AA75" s="22">
        <f>IF('enter-data'!M67='calc.nat.'!$C$4,1,0)</f>
        <v>0</v>
      </c>
      <c r="AB75" s="22">
        <f>IF('enter-data'!N67='calc.nat.'!$C$4,1,0)</f>
        <v>0</v>
      </c>
      <c r="AC75" s="22">
        <f>IF('enter-data'!O67='calc.nat.'!$C$4,1,0)</f>
        <v>0</v>
      </c>
      <c r="AD75" s="22">
        <f>IF('enter-data'!P67='calc.nat.'!$C$4,1,0)</f>
        <v>0</v>
      </c>
      <c r="AE75" s="22">
        <f>IF('enter-data'!Q67='calc.nat.'!$C$4,1,0)</f>
        <v>0</v>
      </c>
      <c r="AF75" s="22">
        <f>IF('enter-data'!R67='calc.nat.'!$C$4,1,0)</f>
        <v>0</v>
      </c>
      <c r="AG75" s="22">
        <f>IF('enter-data'!S67='calc.nat.'!$C$4,1,0)</f>
        <v>0</v>
      </c>
      <c r="AH75" s="22">
        <f>IF('enter-data'!T67='calc.nat.'!$C$4,1,0)</f>
        <v>0</v>
      </c>
      <c r="AI75" s="22">
        <f>IF('enter-data'!U67='calc.nat.'!$C$4,1,0)</f>
        <v>0</v>
      </c>
      <c r="AJ75" s="22">
        <f>IF('enter-data'!V67='calc.nat.'!$C$4,1,0)</f>
        <v>0</v>
      </c>
      <c r="AK75" s="22">
        <f>IF('enter-data'!W67='calc.nat.'!$C$4,1,0)</f>
        <v>0</v>
      </c>
      <c r="AL75" s="22">
        <f>IF('enter-data'!X67='calc.nat.'!$C$4,1,0)</f>
        <v>0</v>
      </c>
      <c r="AM75" s="22">
        <f>IF('enter-data'!Y67='calc.nat.'!$C$4,1,0)</f>
        <v>0</v>
      </c>
      <c r="AN75" s="22">
        <f>IF('enter-data'!Z67='calc.nat.'!$C$4,1,0)</f>
        <v>0</v>
      </c>
      <c r="AO75" s="22">
        <f>IF('enter-data'!AA67='calc.nat.'!$C$4,1,0)</f>
        <v>0</v>
      </c>
      <c r="AP75" s="22">
        <f>IF('enter-data'!AB67='calc.nat.'!$C$4,1,0)</f>
        <v>0</v>
      </c>
      <c r="AQ75" s="22">
        <f>IF('enter-data'!AC67='calc.nat.'!$C$4,1,0)</f>
        <v>0</v>
      </c>
      <c r="AR75" s="22">
        <f>IF('enter-data'!AD67='calc.nat.'!$C$4,1,0)</f>
        <v>0</v>
      </c>
      <c r="AS75" s="22">
        <f>IF('enter-data'!AE67='calc.nat.'!$C$4,1,0)</f>
        <v>0</v>
      </c>
      <c r="AT75" s="22">
        <f>IF('enter-data'!AF67='calc.nat.'!$C$4,1,0)</f>
        <v>0</v>
      </c>
      <c r="AU75" s="22">
        <f>IF('enter-data'!AG67='calc.nat.'!$C$4,1,0)</f>
        <v>0</v>
      </c>
      <c r="AW75" s="22">
        <f>IF('enter-data'!AI67='calc.nat.'!$C$4,1,0)</f>
        <v>0</v>
      </c>
      <c r="AX75" s="22">
        <f>IF('enter-data'!AJ67='calc.nat.'!$C$4,1,0)</f>
        <v>0</v>
      </c>
      <c r="AY75" s="22">
        <f>IF('enter-data'!AK67='calc.nat.'!$C$4,1,0)</f>
        <v>0</v>
      </c>
      <c r="AZ75" s="22">
        <f>IF('enter-data'!AL67='calc.nat.'!$C$4,1,0)</f>
        <v>0</v>
      </c>
      <c r="BA75" s="22">
        <f>IF('enter-data'!AM67='calc.nat.'!$C$4,1,0)</f>
        <v>0</v>
      </c>
      <c r="BB75" s="22">
        <f>IF('enter-data'!AN67='calc.nat.'!$C$4,1,0)</f>
        <v>0</v>
      </c>
      <c r="BC75" s="22">
        <f>IF('enter-data'!AO67='calc.nat.'!$C$4,1,0)</f>
        <v>0</v>
      </c>
      <c r="BD75" s="22">
        <f>IF('enter-data'!AP67='calc.nat.'!$C$4,1,0)</f>
        <v>0</v>
      </c>
      <c r="BE75" s="22">
        <f>IF('enter-data'!AQ67='calc.nat.'!$C$4,1,0)</f>
        <v>0</v>
      </c>
      <c r="BF75" s="22">
        <f>IF('enter-data'!AR67='calc.nat.'!$C$4,1,0)</f>
        <v>0</v>
      </c>
      <c r="BG75" s="22">
        <f>IF('enter-data'!AS67='calc.nat.'!$C$4,1,0)</f>
        <v>0</v>
      </c>
      <c r="BH75" s="22">
        <f>IF('enter-data'!AT67='calc.nat.'!$C$4,1,0)</f>
        <v>0</v>
      </c>
      <c r="BI75" s="22">
        <f>IF('enter-data'!AU67='calc.nat.'!$C$4,1,0)</f>
        <v>0</v>
      </c>
      <c r="BJ75" s="22">
        <f>IF('enter-data'!AV67='calc.nat.'!$C$4,1,0)</f>
        <v>0</v>
      </c>
      <c r="BK75" s="22">
        <f>IF('enter-data'!AW67='calc.nat.'!$C$4,1,0)</f>
        <v>0</v>
      </c>
      <c r="BL75" s="22">
        <f>IF('enter-data'!AX67='calc.nat.'!$C$4,1,0)</f>
        <v>0</v>
      </c>
      <c r="BM75" s="22">
        <f>IF('enter-data'!AY67='calc.nat.'!$C$4,1,0)</f>
        <v>0</v>
      </c>
      <c r="BN75" s="22">
        <f>IF('enter-data'!AZ67='calc.nat.'!$C$4,1,0)</f>
        <v>0</v>
      </c>
      <c r="BO75" s="22">
        <f>IF('enter-data'!BA67='calc.nat.'!$C$4,1,0)</f>
        <v>0</v>
      </c>
      <c r="BP75" s="22">
        <f>IF('enter-data'!BB67='calc.nat.'!$C$4,1,0)</f>
        <v>0</v>
      </c>
      <c r="BQ75" s="22">
        <f>IF('enter-data'!BC67='calc.nat.'!$C$4,1,0)</f>
        <v>0</v>
      </c>
      <c r="BR75" s="22">
        <f>IF('enter-data'!BD67='calc.nat.'!$C$4,1,0)</f>
        <v>0</v>
      </c>
      <c r="BS75" s="22">
        <f>IF('enter-data'!BE67='calc.nat.'!$C$4,1,0)</f>
        <v>0</v>
      </c>
      <c r="BT75" s="22">
        <f>IF('enter-data'!BF67='calc.nat.'!$C$4,1,0)</f>
        <v>0</v>
      </c>
      <c r="BU75" s="22">
        <f>IF('enter-data'!BG67='calc.nat.'!$C$4,1,0)</f>
        <v>0</v>
      </c>
      <c r="BV75" s="22">
        <f>IF('enter-data'!BH67='calc.nat.'!$C$4,1,0)</f>
        <v>0</v>
      </c>
      <c r="BW75" s="22">
        <f>IF('enter-data'!BI67='calc.nat.'!$C$4,1,0)</f>
        <v>0</v>
      </c>
    </row>
    <row r="76" spans="1:75" ht="25.15" customHeight="1" x14ac:dyDescent="0.25">
      <c r="A76" s="219" t="str">
        <f t="shared" si="13"/>
        <v>2018.1</v>
      </c>
      <c r="B76" s="220">
        <f>COUNTIF($C$2:C76,C76)</f>
        <v>1</v>
      </c>
      <c r="C76" s="3">
        <f>'enter-data'!C68</f>
        <v>2018</v>
      </c>
      <c r="D76" s="208">
        <f t="shared" si="73"/>
        <v>0</v>
      </c>
      <c r="E76" s="257">
        <f t="shared" si="72"/>
        <v>2018</v>
      </c>
      <c r="F76" s="258" t="str">
        <f>IF(E76&gt;0,VLOOKUP($E76,Parameter!$F:$J,3,FALSE)," ")</f>
        <v>HUN</v>
      </c>
      <c r="G76" s="259" t="str">
        <f>IF(E76&gt;0,VLOOKUP($E76,Parameter!$F:$J,4,FALSE)," ")</f>
        <v>Hungary</v>
      </c>
      <c r="H76" s="260">
        <f t="shared" si="63"/>
        <v>0</v>
      </c>
      <c r="I76" s="260">
        <f t="shared" si="64"/>
        <v>0</v>
      </c>
      <c r="J76" s="260">
        <f t="shared" si="65"/>
        <v>0</v>
      </c>
      <c r="K76" s="260">
        <f t="shared" si="66"/>
        <v>0</v>
      </c>
      <c r="L76" s="260">
        <f t="shared" si="67"/>
        <v>0</v>
      </c>
      <c r="M76" s="260">
        <f t="shared" si="68"/>
        <v>0</v>
      </c>
      <c r="N76" s="260">
        <f t="shared" si="69"/>
        <v>0</v>
      </c>
      <c r="O76" s="260">
        <f t="shared" si="70"/>
        <v>0</v>
      </c>
      <c r="P76" s="260">
        <f t="shared" si="71"/>
        <v>0</v>
      </c>
      <c r="Q76" s="260">
        <f t="shared" si="15"/>
        <v>0</v>
      </c>
      <c r="R76" s="260">
        <f t="shared" si="16"/>
        <v>0</v>
      </c>
      <c r="S76" s="260">
        <f t="shared" si="17"/>
        <v>0</v>
      </c>
      <c r="T76" s="214"/>
      <c r="U76" s="22">
        <f>IF('enter-data'!G68='calc.nat.'!$C$4,1,0)</f>
        <v>0</v>
      </c>
      <c r="V76" s="22">
        <f>IF('enter-data'!H68='calc.nat.'!$C$4,1,0)</f>
        <v>0</v>
      </c>
      <c r="W76" s="22">
        <f>IF('enter-data'!I68='calc.nat.'!$C$4,1,0)</f>
        <v>0</v>
      </c>
      <c r="X76" s="22">
        <f>IF('enter-data'!J68='calc.nat.'!$C$4,1,0)</f>
        <v>0</v>
      </c>
      <c r="Y76" s="22">
        <f>IF('enter-data'!K68='calc.nat.'!$C$4,1,0)</f>
        <v>0</v>
      </c>
      <c r="Z76" s="22">
        <f>IF('enter-data'!L68='calc.nat.'!$C$4,1,0)</f>
        <v>0</v>
      </c>
      <c r="AA76" s="22">
        <f>IF('enter-data'!M68='calc.nat.'!$C$4,1,0)</f>
        <v>0</v>
      </c>
      <c r="AB76" s="22">
        <f>IF('enter-data'!N68='calc.nat.'!$C$4,1,0)</f>
        <v>0</v>
      </c>
      <c r="AC76" s="22">
        <f>IF('enter-data'!O68='calc.nat.'!$C$4,1,0)</f>
        <v>0</v>
      </c>
      <c r="AD76" s="22">
        <f>IF('enter-data'!P68='calc.nat.'!$C$4,1,0)</f>
        <v>0</v>
      </c>
      <c r="AE76" s="22">
        <f>IF('enter-data'!Q68='calc.nat.'!$C$4,1,0)</f>
        <v>0</v>
      </c>
      <c r="AF76" s="22">
        <f>IF('enter-data'!R68='calc.nat.'!$C$4,1,0)</f>
        <v>0</v>
      </c>
      <c r="AG76" s="22">
        <f>IF('enter-data'!S68='calc.nat.'!$C$4,1,0)</f>
        <v>0</v>
      </c>
      <c r="AH76" s="22">
        <f>IF('enter-data'!T68='calc.nat.'!$C$4,1,0)</f>
        <v>0</v>
      </c>
      <c r="AI76" s="22">
        <f>IF('enter-data'!U68='calc.nat.'!$C$4,1,0)</f>
        <v>0</v>
      </c>
      <c r="AJ76" s="22">
        <f>IF('enter-data'!V68='calc.nat.'!$C$4,1,0)</f>
        <v>0</v>
      </c>
      <c r="AK76" s="22">
        <f>IF('enter-data'!W68='calc.nat.'!$C$4,1,0)</f>
        <v>0</v>
      </c>
      <c r="AL76" s="22">
        <f>IF('enter-data'!X68='calc.nat.'!$C$4,1,0)</f>
        <v>0</v>
      </c>
      <c r="AM76" s="22">
        <f>IF('enter-data'!Y68='calc.nat.'!$C$4,1,0)</f>
        <v>0</v>
      </c>
      <c r="AN76" s="22">
        <f>IF('enter-data'!Z68='calc.nat.'!$C$4,1,0)</f>
        <v>0</v>
      </c>
      <c r="AO76" s="22">
        <f>IF('enter-data'!AA68='calc.nat.'!$C$4,1,0)</f>
        <v>0</v>
      </c>
      <c r="AP76" s="22">
        <f>IF('enter-data'!AB68='calc.nat.'!$C$4,1,0)</f>
        <v>0</v>
      </c>
      <c r="AQ76" s="22">
        <f>IF('enter-data'!AC68='calc.nat.'!$C$4,1,0)</f>
        <v>0</v>
      </c>
      <c r="AR76" s="22">
        <f>IF('enter-data'!AD68='calc.nat.'!$C$4,1,0)</f>
        <v>0</v>
      </c>
      <c r="AS76" s="22">
        <f>IF('enter-data'!AE68='calc.nat.'!$C$4,1,0)</f>
        <v>0</v>
      </c>
      <c r="AT76" s="22">
        <f>IF('enter-data'!AF68='calc.nat.'!$C$4,1,0)</f>
        <v>0</v>
      </c>
      <c r="AU76" s="22">
        <f>IF('enter-data'!AG68='calc.nat.'!$C$4,1,0)</f>
        <v>0</v>
      </c>
      <c r="AW76" s="22">
        <f>IF('enter-data'!AI68='calc.nat.'!$C$4,1,0)</f>
        <v>0</v>
      </c>
      <c r="AX76" s="22">
        <f>IF('enter-data'!AJ68='calc.nat.'!$C$4,1,0)</f>
        <v>0</v>
      </c>
      <c r="AY76" s="22">
        <f>IF('enter-data'!AK68='calc.nat.'!$C$4,1,0)</f>
        <v>0</v>
      </c>
      <c r="AZ76" s="22">
        <f>IF('enter-data'!AL68='calc.nat.'!$C$4,1,0)</f>
        <v>0</v>
      </c>
      <c r="BA76" s="22">
        <f>IF('enter-data'!AM68='calc.nat.'!$C$4,1,0)</f>
        <v>0</v>
      </c>
      <c r="BB76" s="22">
        <f>IF('enter-data'!AN68='calc.nat.'!$C$4,1,0)</f>
        <v>0</v>
      </c>
      <c r="BC76" s="22">
        <f>IF('enter-data'!AO68='calc.nat.'!$C$4,1,0)</f>
        <v>0</v>
      </c>
      <c r="BD76" s="22">
        <f>IF('enter-data'!AP68='calc.nat.'!$C$4,1,0)</f>
        <v>0</v>
      </c>
      <c r="BE76" s="22">
        <f>IF('enter-data'!AQ68='calc.nat.'!$C$4,1,0)</f>
        <v>0</v>
      </c>
      <c r="BF76" s="22">
        <f>IF('enter-data'!AR68='calc.nat.'!$C$4,1,0)</f>
        <v>0</v>
      </c>
      <c r="BG76" s="22">
        <f>IF('enter-data'!AS68='calc.nat.'!$C$4,1,0)</f>
        <v>0</v>
      </c>
      <c r="BH76" s="22">
        <f>IF('enter-data'!AT68='calc.nat.'!$C$4,1,0)</f>
        <v>0</v>
      </c>
      <c r="BI76" s="22">
        <f>IF('enter-data'!AU68='calc.nat.'!$C$4,1,0)</f>
        <v>0</v>
      </c>
      <c r="BJ76" s="22">
        <f>IF('enter-data'!AV68='calc.nat.'!$C$4,1,0)</f>
        <v>0</v>
      </c>
      <c r="BK76" s="22">
        <f>IF('enter-data'!AW68='calc.nat.'!$C$4,1,0)</f>
        <v>0</v>
      </c>
      <c r="BL76" s="22">
        <f>IF('enter-data'!AX68='calc.nat.'!$C$4,1,0)</f>
        <v>0</v>
      </c>
      <c r="BM76" s="22">
        <f>IF('enter-data'!AY68='calc.nat.'!$C$4,1,0)</f>
        <v>0</v>
      </c>
      <c r="BN76" s="22">
        <f>IF('enter-data'!AZ68='calc.nat.'!$C$4,1,0)</f>
        <v>0</v>
      </c>
      <c r="BO76" s="22">
        <f>IF('enter-data'!BA68='calc.nat.'!$C$4,1,0)</f>
        <v>0</v>
      </c>
      <c r="BP76" s="22">
        <f>IF('enter-data'!BB68='calc.nat.'!$C$4,1,0)</f>
        <v>0</v>
      </c>
      <c r="BQ76" s="22">
        <f>IF('enter-data'!BC68='calc.nat.'!$C$4,1,0)</f>
        <v>0</v>
      </c>
      <c r="BR76" s="22">
        <f>IF('enter-data'!BD68='calc.nat.'!$C$4,1,0)</f>
        <v>0</v>
      </c>
      <c r="BS76" s="22">
        <f>IF('enter-data'!BE68='calc.nat.'!$C$4,1,0)</f>
        <v>0</v>
      </c>
      <c r="BT76" s="22">
        <f>IF('enter-data'!BF68='calc.nat.'!$C$4,1,0)</f>
        <v>0</v>
      </c>
      <c r="BU76" s="22">
        <f>IF('enter-data'!BG68='calc.nat.'!$C$4,1,0)</f>
        <v>0</v>
      </c>
      <c r="BV76" s="22">
        <f>IF('enter-data'!BH68='calc.nat.'!$C$4,1,0)</f>
        <v>0</v>
      </c>
      <c r="BW76" s="22">
        <f>IF('enter-data'!BI68='calc.nat.'!$C$4,1,0)</f>
        <v>0</v>
      </c>
    </row>
    <row r="77" spans="1:75" ht="25.15" customHeight="1" x14ac:dyDescent="0.25">
      <c r="A77" s="219" t="str">
        <f t="shared" si="13"/>
        <v>2019.1</v>
      </c>
      <c r="B77" s="220">
        <f>COUNTIF($C$2:C77,C77)</f>
        <v>1</v>
      </c>
      <c r="C77" s="3">
        <f>'enter-data'!C69</f>
        <v>2019</v>
      </c>
      <c r="D77" s="208">
        <f t="shared" si="73"/>
        <v>0</v>
      </c>
      <c r="E77" s="257">
        <f t="shared" si="72"/>
        <v>2019</v>
      </c>
      <c r="F77" s="258" t="str">
        <f>IF(E77&gt;0,VLOOKUP($E77,Parameter!$F:$J,3,FALSE)," ")</f>
        <v>CHN</v>
      </c>
      <c r="G77" s="259" t="str">
        <f>IF(E77&gt;0,VLOOKUP($E77,Parameter!$F:$J,4,FALSE)," ")</f>
        <v>China</v>
      </c>
      <c r="H77" s="260">
        <f t="shared" si="63"/>
        <v>0</v>
      </c>
      <c r="I77" s="260">
        <f t="shared" si="64"/>
        <v>0</v>
      </c>
      <c r="J77" s="260">
        <f t="shared" si="65"/>
        <v>0</v>
      </c>
      <c r="K77" s="260">
        <f t="shared" si="66"/>
        <v>0</v>
      </c>
      <c r="L77" s="260">
        <f t="shared" si="67"/>
        <v>0</v>
      </c>
      <c r="M77" s="260">
        <f t="shared" si="68"/>
        <v>0</v>
      </c>
      <c r="N77" s="260">
        <f t="shared" si="69"/>
        <v>0</v>
      </c>
      <c r="O77" s="260">
        <f t="shared" si="70"/>
        <v>0</v>
      </c>
      <c r="P77" s="260">
        <f t="shared" si="71"/>
        <v>0</v>
      </c>
      <c r="Q77" s="260">
        <f t="shared" si="15"/>
        <v>0</v>
      </c>
      <c r="R77" s="260">
        <f t="shared" si="16"/>
        <v>0</v>
      </c>
      <c r="S77" s="260">
        <f t="shared" si="17"/>
        <v>0</v>
      </c>
      <c r="T77" s="214"/>
      <c r="U77" s="22">
        <f>IF('enter-data'!G69='calc.nat.'!$C$4,1,0)</f>
        <v>0</v>
      </c>
      <c r="V77" s="22">
        <f>IF('enter-data'!H69='calc.nat.'!$C$4,1,0)</f>
        <v>0</v>
      </c>
      <c r="W77" s="22">
        <f>IF('enter-data'!I69='calc.nat.'!$C$4,1,0)</f>
        <v>0</v>
      </c>
      <c r="X77" s="22">
        <f>IF('enter-data'!J69='calc.nat.'!$C$4,1,0)</f>
        <v>0</v>
      </c>
      <c r="Y77" s="22">
        <f>IF('enter-data'!K69='calc.nat.'!$C$4,1,0)</f>
        <v>0</v>
      </c>
      <c r="Z77" s="22">
        <f>IF('enter-data'!L69='calc.nat.'!$C$4,1,0)</f>
        <v>0</v>
      </c>
      <c r="AA77" s="22">
        <f>IF('enter-data'!M69='calc.nat.'!$C$4,1,0)</f>
        <v>0</v>
      </c>
      <c r="AB77" s="22">
        <f>IF('enter-data'!N69='calc.nat.'!$C$4,1,0)</f>
        <v>0</v>
      </c>
      <c r="AC77" s="22">
        <f>IF('enter-data'!O69='calc.nat.'!$C$4,1,0)</f>
        <v>0</v>
      </c>
      <c r="AD77" s="22">
        <f>IF('enter-data'!P69='calc.nat.'!$C$4,1,0)</f>
        <v>0</v>
      </c>
      <c r="AE77" s="22">
        <f>IF('enter-data'!Q69='calc.nat.'!$C$4,1,0)</f>
        <v>0</v>
      </c>
      <c r="AF77" s="22">
        <f>IF('enter-data'!R69='calc.nat.'!$C$4,1,0)</f>
        <v>0</v>
      </c>
      <c r="AG77" s="22">
        <f>IF('enter-data'!S69='calc.nat.'!$C$4,1,0)</f>
        <v>0</v>
      </c>
      <c r="AH77" s="22">
        <f>IF('enter-data'!T69='calc.nat.'!$C$4,1,0)</f>
        <v>0</v>
      </c>
      <c r="AI77" s="22">
        <f>IF('enter-data'!U69='calc.nat.'!$C$4,1,0)</f>
        <v>0</v>
      </c>
      <c r="AJ77" s="22">
        <f>IF('enter-data'!V69='calc.nat.'!$C$4,1,0)</f>
        <v>0</v>
      </c>
      <c r="AK77" s="22">
        <f>IF('enter-data'!W69='calc.nat.'!$C$4,1,0)</f>
        <v>0</v>
      </c>
      <c r="AL77" s="22">
        <f>IF('enter-data'!X69='calc.nat.'!$C$4,1,0)</f>
        <v>0</v>
      </c>
      <c r="AM77" s="22">
        <f>IF('enter-data'!Y69='calc.nat.'!$C$4,1,0)</f>
        <v>0</v>
      </c>
      <c r="AN77" s="22">
        <f>IF('enter-data'!Z69='calc.nat.'!$C$4,1,0)</f>
        <v>0</v>
      </c>
      <c r="AO77" s="22">
        <f>IF('enter-data'!AA69='calc.nat.'!$C$4,1,0)</f>
        <v>0</v>
      </c>
      <c r="AP77" s="22">
        <f>IF('enter-data'!AB69='calc.nat.'!$C$4,1,0)</f>
        <v>0</v>
      </c>
      <c r="AQ77" s="22">
        <f>IF('enter-data'!AC69='calc.nat.'!$C$4,1,0)</f>
        <v>0</v>
      </c>
      <c r="AR77" s="22">
        <f>IF('enter-data'!AD69='calc.nat.'!$C$4,1,0)</f>
        <v>0</v>
      </c>
      <c r="AS77" s="22">
        <f>IF('enter-data'!AE69='calc.nat.'!$C$4,1,0)</f>
        <v>0</v>
      </c>
      <c r="AT77" s="22">
        <f>IF('enter-data'!AF69='calc.nat.'!$C$4,1,0)</f>
        <v>0</v>
      </c>
      <c r="AU77" s="22">
        <f>IF('enter-data'!AG69='calc.nat.'!$C$4,1,0)</f>
        <v>0</v>
      </c>
      <c r="AW77" s="22">
        <f>IF('enter-data'!AI69='calc.nat.'!$C$4,1,0)</f>
        <v>0</v>
      </c>
      <c r="AX77" s="22">
        <f>IF('enter-data'!AJ69='calc.nat.'!$C$4,1,0)</f>
        <v>0</v>
      </c>
      <c r="AY77" s="22">
        <f>IF('enter-data'!AK69='calc.nat.'!$C$4,1,0)</f>
        <v>0</v>
      </c>
      <c r="AZ77" s="22">
        <f>IF('enter-data'!AL69='calc.nat.'!$C$4,1,0)</f>
        <v>0</v>
      </c>
      <c r="BA77" s="22">
        <f>IF('enter-data'!AM69='calc.nat.'!$C$4,1,0)</f>
        <v>0</v>
      </c>
      <c r="BB77" s="22">
        <f>IF('enter-data'!AN69='calc.nat.'!$C$4,1,0)</f>
        <v>0</v>
      </c>
      <c r="BC77" s="22">
        <f>IF('enter-data'!AO69='calc.nat.'!$C$4,1,0)</f>
        <v>0</v>
      </c>
      <c r="BD77" s="22">
        <f>IF('enter-data'!AP69='calc.nat.'!$C$4,1,0)</f>
        <v>0</v>
      </c>
      <c r="BE77" s="22">
        <f>IF('enter-data'!AQ69='calc.nat.'!$C$4,1,0)</f>
        <v>0</v>
      </c>
      <c r="BF77" s="22">
        <f>IF('enter-data'!AR69='calc.nat.'!$C$4,1,0)</f>
        <v>0</v>
      </c>
      <c r="BG77" s="22">
        <f>IF('enter-data'!AS69='calc.nat.'!$C$4,1,0)</f>
        <v>0</v>
      </c>
      <c r="BH77" s="22">
        <f>IF('enter-data'!AT69='calc.nat.'!$C$4,1,0)</f>
        <v>0</v>
      </c>
      <c r="BI77" s="22">
        <f>IF('enter-data'!AU69='calc.nat.'!$C$4,1,0)</f>
        <v>0</v>
      </c>
      <c r="BJ77" s="22">
        <f>IF('enter-data'!AV69='calc.nat.'!$C$4,1,0)</f>
        <v>0</v>
      </c>
      <c r="BK77" s="22">
        <f>IF('enter-data'!AW69='calc.nat.'!$C$4,1,0)</f>
        <v>0</v>
      </c>
      <c r="BL77" s="22">
        <f>IF('enter-data'!AX69='calc.nat.'!$C$4,1,0)</f>
        <v>0</v>
      </c>
      <c r="BM77" s="22">
        <f>IF('enter-data'!AY69='calc.nat.'!$C$4,1,0)</f>
        <v>0</v>
      </c>
      <c r="BN77" s="22">
        <f>IF('enter-data'!AZ69='calc.nat.'!$C$4,1,0)</f>
        <v>0</v>
      </c>
      <c r="BO77" s="22">
        <f>IF('enter-data'!BA69='calc.nat.'!$C$4,1,0)</f>
        <v>0</v>
      </c>
      <c r="BP77" s="22">
        <f>IF('enter-data'!BB69='calc.nat.'!$C$4,1,0)</f>
        <v>0</v>
      </c>
      <c r="BQ77" s="22">
        <f>IF('enter-data'!BC69='calc.nat.'!$C$4,1,0)</f>
        <v>0</v>
      </c>
      <c r="BR77" s="22">
        <f>IF('enter-data'!BD69='calc.nat.'!$C$4,1,0)</f>
        <v>0</v>
      </c>
      <c r="BS77" s="22">
        <f>IF('enter-data'!BE69='calc.nat.'!$C$4,1,0)</f>
        <v>0</v>
      </c>
      <c r="BT77" s="22">
        <f>IF('enter-data'!BF69='calc.nat.'!$C$4,1,0)</f>
        <v>0</v>
      </c>
      <c r="BU77" s="22">
        <f>IF('enter-data'!BG69='calc.nat.'!$C$4,1,0)</f>
        <v>0</v>
      </c>
      <c r="BV77" s="22">
        <f>IF('enter-data'!BH69='calc.nat.'!$C$4,1,0)</f>
        <v>0</v>
      </c>
      <c r="BW77" s="22">
        <f>IF('enter-data'!BI69='calc.nat.'!$C$4,1,0)</f>
        <v>0</v>
      </c>
    </row>
    <row r="78" spans="1:75" ht="25.15" customHeight="1" x14ac:dyDescent="0.25">
      <c r="A78" s="219" t="str">
        <f t="shared" si="13"/>
        <v>2021.1</v>
      </c>
      <c r="B78" s="220">
        <f>COUNTIF($C$2:C78,C78)</f>
        <v>1</v>
      </c>
      <c r="C78" s="3">
        <f>'enter-data'!C70</f>
        <v>2021</v>
      </c>
      <c r="D78" s="208">
        <f t="shared" si="73"/>
        <v>0</v>
      </c>
      <c r="E78" s="257">
        <f t="shared" si="72"/>
        <v>2021</v>
      </c>
      <c r="F78" s="258" t="str">
        <f>IF(E78&gt;0,VLOOKUP($E78,Parameter!$F:$J,3,FALSE)," ")</f>
        <v>QAT</v>
      </c>
      <c r="G78" s="259" t="str">
        <f>IF(E78&gt;0,VLOOKUP($E78,Parameter!$F:$J,4,FALSE)," ")</f>
        <v>Qatar</v>
      </c>
      <c r="H78" s="260">
        <f t="shared" si="63"/>
        <v>0</v>
      </c>
      <c r="I78" s="260">
        <f t="shared" si="64"/>
        <v>0</v>
      </c>
      <c r="J78" s="260">
        <f t="shared" si="65"/>
        <v>0</v>
      </c>
      <c r="K78" s="260">
        <f t="shared" si="66"/>
        <v>0</v>
      </c>
      <c r="L78" s="260">
        <f t="shared" si="67"/>
        <v>0</v>
      </c>
      <c r="M78" s="260">
        <f t="shared" si="68"/>
        <v>0</v>
      </c>
      <c r="N78" s="260">
        <f t="shared" si="69"/>
        <v>0</v>
      </c>
      <c r="O78" s="260">
        <f t="shared" si="70"/>
        <v>0</v>
      </c>
      <c r="P78" s="260">
        <f t="shared" si="71"/>
        <v>0</v>
      </c>
      <c r="Q78" s="260">
        <f t="shared" si="15"/>
        <v>0</v>
      </c>
      <c r="R78" s="260">
        <f t="shared" si="16"/>
        <v>0</v>
      </c>
      <c r="S78" s="260">
        <f t="shared" si="17"/>
        <v>0</v>
      </c>
      <c r="T78" s="214"/>
      <c r="U78" s="22">
        <f>IF('enter-data'!G70='calc.nat.'!$C$4,1,0)</f>
        <v>0</v>
      </c>
      <c r="V78" s="22">
        <f>IF('enter-data'!H70='calc.nat.'!$C$4,1,0)</f>
        <v>0</v>
      </c>
      <c r="W78" s="22">
        <f>IF('enter-data'!I70='calc.nat.'!$C$4,1,0)</f>
        <v>0</v>
      </c>
      <c r="X78" s="22">
        <f>IF('enter-data'!J70='calc.nat.'!$C$4,1,0)</f>
        <v>0</v>
      </c>
      <c r="Y78" s="22">
        <f>IF('enter-data'!K70='calc.nat.'!$C$4,1,0)</f>
        <v>0</v>
      </c>
      <c r="Z78" s="22">
        <f>IF('enter-data'!L70='calc.nat.'!$C$4,1,0)</f>
        <v>0</v>
      </c>
      <c r="AA78" s="22">
        <f>IF('enter-data'!M70='calc.nat.'!$C$4,1,0)</f>
        <v>0</v>
      </c>
      <c r="AB78" s="22">
        <f>IF('enter-data'!N70='calc.nat.'!$C$4,1,0)</f>
        <v>0</v>
      </c>
      <c r="AC78" s="22">
        <f>IF('enter-data'!O70='calc.nat.'!$C$4,1,0)</f>
        <v>0</v>
      </c>
      <c r="AD78" s="22">
        <f>IF('enter-data'!P70='calc.nat.'!$C$4,1,0)</f>
        <v>0</v>
      </c>
      <c r="AE78" s="22">
        <f>IF('enter-data'!Q70='calc.nat.'!$C$4,1,0)</f>
        <v>0</v>
      </c>
      <c r="AF78" s="22">
        <f>IF('enter-data'!R70='calc.nat.'!$C$4,1,0)</f>
        <v>0</v>
      </c>
      <c r="AG78" s="22">
        <f>IF('enter-data'!S70='calc.nat.'!$C$4,1,0)</f>
        <v>0</v>
      </c>
      <c r="AH78" s="22">
        <f>IF('enter-data'!T70='calc.nat.'!$C$4,1,0)</f>
        <v>0</v>
      </c>
      <c r="AI78" s="22">
        <f>IF('enter-data'!U70='calc.nat.'!$C$4,1,0)</f>
        <v>0</v>
      </c>
      <c r="AJ78" s="22">
        <f>IF('enter-data'!V70='calc.nat.'!$C$4,1,0)</f>
        <v>0</v>
      </c>
      <c r="AK78" s="22">
        <f>IF('enter-data'!W70='calc.nat.'!$C$4,1,0)</f>
        <v>0</v>
      </c>
      <c r="AL78" s="22">
        <f>IF('enter-data'!X70='calc.nat.'!$C$4,1,0)</f>
        <v>0</v>
      </c>
      <c r="AM78" s="22">
        <f>IF('enter-data'!Y70='calc.nat.'!$C$4,1,0)</f>
        <v>0</v>
      </c>
      <c r="AN78" s="22">
        <f>IF('enter-data'!Z70='calc.nat.'!$C$4,1,0)</f>
        <v>0</v>
      </c>
      <c r="AO78" s="22">
        <f>IF('enter-data'!AA70='calc.nat.'!$C$4,1,0)</f>
        <v>0</v>
      </c>
      <c r="AP78" s="22">
        <f>IF('enter-data'!AB70='calc.nat.'!$C$4,1,0)</f>
        <v>0</v>
      </c>
      <c r="AQ78" s="22">
        <f>IF('enter-data'!AC70='calc.nat.'!$C$4,1,0)</f>
        <v>0</v>
      </c>
      <c r="AR78" s="22">
        <f>IF('enter-data'!AD70='calc.nat.'!$C$4,1,0)</f>
        <v>0</v>
      </c>
      <c r="AS78" s="22">
        <f>IF('enter-data'!AE70='calc.nat.'!$C$4,1,0)</f>
        <v>0</v>
      </c>
      <c r="AT78" s="22">
        <f>IF('enter-data'!AF70='calc.nat.'!$C$4,1,0)</f>
        <v>0</v>
      </c>
      <c r="AU78" s="22">
        <f>IF('enter-data'!AG70='calc.nat.'!$C$4,1,0)</f>
        <v>0</v>
      </c>
      <c r="AW78" s="22">
        <f>IF('enter-data'!AI70='calc.nat.'!$C$4,1,0)</f>
        <v>0</v>
      </c>
      <c r="AX78" s="22">
        <f>IF('enter-data'!AJ70='calc.nat.'!$C$4,1,0)</f>
        <v>0</v>
      </c>
      <c r="AY78" s="22">
        <f>IF('enter-data'!AK70='calc.nat.'!$C$4,1,0)</f>
        <v>0</v>
      </c>
      <c r="AZ78" s="22">
        <f>IF('enter-data'!AL70='calc.nat.'!$C$4,1,0)</f>
        <v>0</v>
      </c>
      <c r="BA78" s="22">
        <f>IF('enter-data'!AM70='calc.nat.'!$C$4,1,0)</f>
        <v>0</v>
      </c>
      <c r="BB78" s="22">
        <f>IF('enter-data'!AN70='calc.nat.'!$C$4,1,0)</f>
        <v>0</v>
      </c>
      <c r="BC78" s="22">
        <f>IF('enter-data'!AO70='calc.nat.'!$C$4,1,0)</f>
        <v>0</v>
      </c>
      <c r="BD78" s="22">
        <f>IF('enter-data'!AP70='calc.nat.'!$C$4,1,0)</f>
        <v>0</v>
      </c>
      <c r="BE78" s="22">
        <f>IF('enter-data'!AQ70='calc.nat.'!$C$4,1,0)</f>
        <v>0</v>
      </c>
      <c r="BF78" s="22">
        <f>IF('enter-data'!AR70='calc.nat.'!$C$4,1,0)</f>
        <v>0</v>
      </c>
      <c r="BG78" s="22">
        <f>IF('enter-data'!AS70='calc.nat.'!$C$4,1,0)</f>
        <v>0</v>
      </c>
      <c r="BH78" s="22">
        <f>IF('enter-data'!AT70='calc.nat.'!$C$4,1,0)</f>
        <v>0</v>
      </c>
      <c r="BI78" s="22">
        <f>IF('enter-data'!AU70='calc.nat.'!$C$4,1,0)</f>
        <v>0</v>
      </c>
      <c r="BJ78" s="22">
        <f>IF('enter-data'!AV70='calc.nat.'!$C$4,1,0)</f>
        <v>0</v>
      </c>
      <c r="BK78" s="22">
        <f>IF('enter-data'!AW70='calc.nat.'!$C$4,1,0)</f>
        <v>0</v>
      </c>
      <c r="BL78" s="22">
        <f>IF('enter-data'!AX70='calc.nat.'!$C$4,1,0)</f>
        <v>0</v>
      </c>
      <c r="BM78" s="22">
        <f>IF('enter-data'!AY70='calc.nat.'!$C$4,1,0)</f>
        <v>0</v>
      </c>
      <c r="BN78" s="22">
        <f>IF('enter-data'!AZ70='calc.nat.'!$C$4,1,0)</f>
        <v>0</v>
      </c>
      <c r="BO78" s="22">
        <f>IF('enter-data'!BA70='calc.nat.'!$C$4,1,0)</f>
        <v>0</v>
      </c>
      <c r="BP78" s="22">
        <f>IF('enter-data'!BB70='calc.nat.'!$C$4,1,0)</f>
        <v>0</v>
      </c>
      <c r="BQ78" s="22">
        <f>IF('enter-data'!BC70='calc.nat.'!$C$4,1,0)</f>
        <v>0</v>
      </c>
      <c r="BR78" s="22">
        <f>IF('enter-data'!BD70='calc.nat.'!$C$4,1,0)</f>
        <v>0</v>
      </c>
      <c r="BS78" s="22">
        <f>IF('enter-data'!BE70='calc.nat.'!$C$4,1,0)</f>
        <v>0</v>
      </c>
      <c r="BT78" s="22">
        <f>IF('enter-data'!BF70='calc.nat.'!$C$4,1,0)</f>
        <v>0</v>
      </c>
      <c r="BU78" s="22">
        <f>IF('enter-data'!BG70='calc.nat.'!$C$4,1,0)</f>
        <v>0</v>
      </c>
      <c r="BV78" s="22">
        <f>IF('enter-data'!BH70='calc.nat.'!$C$4,1,0)</f>
        <v>0</v>
      </c>
      <c r="BW78" s="22">
        <f>IF('enter-data'!BI70='calc.nat.'!$C$4,1,0)</f>
        <v>0</v>
      </c>
    </row>
    <row r="79" spans="1:75" ht="25.15" customHeight="1" x14ac:dyDescent="0.25">
      <c r="A79" s="219" t="str">
        <f t="shared" si="13"/>
        <v>2022.1</v>
      </c>
      <c r="B79" s="220">
        <f>COUNTIF($C$2:C79,C79)</f>
        <v>1</v>
      </c>
      <c r="C79" s="3">
        <f>'enter-data'!C71</f>
        <v>2022</v>
      </c>
      <c r="D79" s="208">
        <f t="shared" si="73"/>
        <v>0</v>
      </c>
      <c r="E79" s="257">
        <f t="shared" si="72"/>
        <v>2022</v>
      </c>
      <c r="F79" s="258" t="str">
        <f>IF(E79&gt;0,VLOOKUP($E79,Parameter!$F:$J,3,FALSE)," ")</f>
        <v>AUT</v>
      </c>
      <c r="G79" s="259" t="str">
        <f>IF(E79&gt;0,VLOOKUP($E79,Parameter!$F:$J,4,FALSE)," ")</f>
        <v>Austria</v>
      </c>
      <c r="H79" s="260">
        <f t="shared" si="63"/>
        <v>0</v>
      </c>
      <c r="I79" s="260">
        <f t="shared" si="64"/>
        <v>0</v>
      </c>
      <c r="J79" s="260">
        <f t="shared" si="65"/>
        <v>0</v>
      </c>
      <c r="K79" s="260">
        <f t="shared" si="66"/>
        <v>0</v>
      </c>
      <c r="L79" s="260">
        <f t="shared" si="67"/>
        <v>0</v>
      </c>
      <c r="M79" s="260">
        <f t="shared" si="68"/>
        <v>0</v>
      </c>
      <c r="N79" s="260">
        <f t="shared" si="69"/>
        <v>0</v>
      </c>
      <c r="O79" s="260">
        <f t="shared" si="70"/>
        <v>0</v>
      </c>
      <c r="P79" s="260">
        <f t="shared" si="71"/>
        <v>0</v>
      </c>
      <c r="Q79" s="260">
        <f t="shared" si="15"/>
        <v>0</v>
      </c>
      <c r="R79" s="260">
        <f t="shared" si="16"/>
        <v>0</v>
      </c>
      <c r="S79" s="260">
        <f t="shared" si="17"/>
        <v>0</v>
      </c>
      <c r="T79" s="214"/>
      <c r="U79" s="22">
        <f>IF('enter-data'!G71='calc.nat.'!$C$4,1,0)</f>
        <v>0</v>
      </c>
      <c r="V79" s="22">
        <f>IF('enter-data'!H71='calc.nat.'!$C$4,1,0)</f>
        <v>0</v>
      </c>
      <c r="W79" s="22">
        <f>IF('enter-data'!I71='calc.nat.'!$C$4,1,0)</f>
        <v>0</v>
      </c>
      <c r="X79" s="22">
        <f>IF('enter-data'!J71='calc.nat.'!$C$4,1,0)</f>
        <v>0</v>
      </c>
      <c r="Y79" s="22">
        <f>IF('enter-data'!K71='calc.nat.'!$C$4,1,0)</f>
        <v>0</v>
      </c>
      <c r="Z79" s="22">
        <f>IF('enter-data'!L71='calc.nat.'!$C$4,1,0)</f>
        <v>0</v>
      </c>
      <c r="AA79" s="22">
        <f>IF('enter-data'!M71='calc.nat.'!$C$4,1,0)</f>
        <v>0</v>
      </c>
      <c r="AB79" s="22">
        <f>IF('enter-data'!N71='calc.nat.'!$C$4,1,0)</f>
        <v>0</v>
      </c>
      <c r="AC79" s="22">
        <f>IF('enter-data'!O71='calc.nat.'!$C$4,1,0)</f>
        <v>0</v>
      </c>
      <c r="AD79" s="22">
        <f>IF('enter-data'!P71='calc.nat.'!$C$4,1,0)</f>
        <v>0</v>
      </c>
      <c r="AE79" s="22">
        <f>IF('enter-data'!Q71='calc.nat.'!$C$4,1,0)</f>
        <v>0</v>
      </c>
      <c r="AF79" s="22">
        <f>IF('enter-data'!R71='calc.nat.'!$C$4,1,0)</f>
        <v>0</v>
      </c>
      <c r="AG79" s="22">
        <f>IF('enter-data'!S71='calc.nat.'!$C$4,1,0)</f>
        <v>0</v>
      </c>
      <c r="AH79" s="22">
        <f>IF('enter-data'!T71='calc.nat.'!$C$4,1,0)</f>
        <v>0</v>
      </c>
      <c r="AI79" s="22">
        <f>IF('enter-data'!U71='calc.nat.'!$C$4,1,0)</f>
        <v>0</v>
      </c>
      <c r="AJ79" s="22">
        <f>IF('enter-data'!V71='calc.nat.'!$C$4,1,0)</f>
        <v>0</v>
      </c>
      <c r="AK79" s="22">
        <f>IF('enter-data'!W71='calc.nat.'!$C$4,1,0)</f>
        <v>0</v>
      </c>
      <c r="AL79" s="22">
        <f>IF('enter-data'!X71='calc.nat.'!$C$4,1,0)</f>
        <v>0</v>
      </c>
      <c r="AM79" s="22">
        <f>IF('enter-data'!Y71='calc.nat.'!$C$4,1,0)</f>
        <v>0</v>
      </c>
      <c r="AN79" s="22">
        <f>IF('enter-data'!Z71='calc.nat.'!$C$4,1,0)</f>
        <v>0</v>
      </c>
      <c r="AO79" s="22">
        <f>IF('enter-data'!AA71='calc.nat.'!$C$4,1,0)</f>
        <v>0</v>
      </c>
      <c r="AP79" s="22">
        <f>IF('enter-data'!AB71='calc.nat.'!$C$4,1,0)</f>
        <v>0</v>
      </c>
      <c r="AQ79" s="22">
        <f>IF('enter-data'!AC71='calc.nat.'!$C$4,1,0)</f>
        <v>0</v>
      </c>
      <c r="AR79" s="22">
        <f>IF('enter-data'!AD71='calc.nat.'!$C$4,1,0)</f>
        <v>0</v>
      </c>
      <c r="AS79" s="22">
        <f>IF('enter-data'!AE71='calc.nat.'!$C$4,1,0)</f>
        <v>0</v>
      </c>
      <c r="AT79" s="22">
        <f>IF('enter-data'!AF71='calc.nat.'!$C$4,1,0)</f>
        <v>0</v>
      </c>
      <c r="AU79" s="22">
        <f>IF('enter-data'!AG71='calc.nat.'!$C$4,1,0)</f>
        <v>0</v>
      </c>
      <c r="AW79" s="22">
        <f>IF('enter-data'!AI71='calc.nat.'!$C$4,1,0)</f>
        <v>0</v>
      </c>
      <c r="AX79" s="22">
        <f>IF('enter-data'!AJ71='calc.nat.'!$C$4,1,0)</f>
        <v>0</v>
      </c>
      <c r="AY79" s="22">
        <f>IF('enter-data'!AK71='calc.nat.'!$C$4,1,0)</f>
        <v>0</v>
      </c>
      <c r="AZ79" s="22">
        <f>IF('enter-data'!AL71='calc.nat.'!$C$4,1,0)</f>
        <v>0</v>
      </c>
      <c r="BA79" s="22">
        <f>IF('enter-data'!AM71='calc.nat.'!$C$4,1,0)</f>
        <v>0</v>
      </c>
      <c r="BB79" s="22">
        <f>IF('enter-data'!AN71='calc.nat.'!$C$4,1,0)</f>
        <v>0</v>
      </c>
      <c r="BC79" s="22">
        <f>IF('enter-data'!AO71='calc.nat.'!$C$4,1,0)</f>
        <v>0</v>
      </c>
      <c r="BD79" s="22">
        <f>IF('enter-data'!AP71='calc.nat.'!$C$4,1,0)</f>
        <v>0</v>
      </c>
      <c r="BE79" s="22">
        <f>IF('enter-data'!AQ71='calc.nat.'!$C$4,1,0)</f>
        <v>0</v>
      </c>
      <c r="BF79" s="22">
        <f>IF('enter-data'!AR71='calc.nat.'!$C$4,1,0)</f>
        <v>0</v>
      </c>
      <c r="BG79" s="22">
        <f>IF('enter-data'!AS71='calc.nat.'!$C$4,1,0)</f>
        <v>0</v>
      </c>
      <c r="BH79" s="22">
        <f>IF('enter-data'!AT71='calc.nat.'!$C$4,1,0)</f>
        <v>0</v>
      </c>
      <c r="BI79" s="22">
        <f>IF('enter-data'!AU71='calc.nat.'!$C$4,1,0)</f>
        <v>0</v>
      </c>
      <c r="BJ79" s="22">
        <f>IF('enter-data'!AV71='calc.nat.'!$C$4,1,0)</f>
        <v>0</v>
      </c>
      <c r="BK79" s="22">
        <f>IF('enter-data'!AW71='calc.nat.'!$C$4,1,0)</f>
        <v>0</v>
      </c>
      <c r="BL79" s="22">
        <f>IF('enter-data'!AX71='calc.nat.'!$C$4,1,0)</f>
        <v>0</v>
      </c>
      <c r="BM79" s="22">
        <f>IF('enter-data'!AY71='calc.nat.'!$C$4,1,0)</f>
        <v>0</v>
      </c>
      <c r="BN79" s="22">
        <f>IF('enter-data'!AZ71='calc.nat.'!$C$4,1,0)</f>
        <v>0</v>
      </c>
      <c r="BO79" s="22">
        <f>IF('enter-data'!BA71='calc.nat.'!$C$4,1,0)</f>
        <v>0</v>
      </c>
      <c r="BP79" s="22">
        <f>IF('enter-data'!BB71='calc.nat.'!$C$4,1,0)</f>
        <v>0</v>
      </c>
      <c r="BQ79" s="22">
        <f>IF('enter-data'!BC71='calc.nat.'!$C$4,1,0)</f>
        <v>0</v>
      </c>
      <c r="BR79" s="22">
        <f>IF('enter-data'!BD71='calc.nat.'!$C$4,1,0)</f>
        <v>0</v>
      </c>
      <c r="BS79" s="22">
        <f>IF('enter-data'!BE71='calc.nat.'!$C$4,1,0)</f>
        <v>0</v>
      </c>
      <c r="BT79" s="22">
        <f>IF('enter-data'!BF71='calc.nat.'!$C$4,1,0)</f>
        <v>0</v>
      </c>
      <c r="BU79" s="22">
        <f>IF('enter-data'!BG71='calc.nat.'!$C$4,1,0)</f>
        <v>0</v>
      </c>
      <c r="BV79" s="22">
        <f>IF('enter-data'!BH71='calc.nat.'!$C$4,1,0)</f>
        <v>0</v>
      </c>
      <c r="BW79" s="22">
        <f>IF('enter-data'!BI71='calc.nat.'!$C$4,1,0)</f>
        <v>0</v>
      </c>
    </row>
    <row r="80" spans="1:75" ht="25.15" customHeight="1" x14ac:dyDescent="0.25">
      <c r="A80" s="219" t="str">
        <f t="shared" si="13"/>
        <v>0.2</v>
      </c>
      <c r="B80" s="220">
        <f>COUNTIF($C$2:C80,C80)</f>
        <v>2</v>
      </c>
      <c r="C80" s="3">
        <f>'enter-data'!C72</f>
        <v>0</v>
      </c>
      <c r="D80" s="208">
        <f t="shared" si="73"/>
        <v>0</v>
      </c>
      <c r="E80" s="257">
        <f t="shared" si="72"/>
        <v>0</v>
      </c>
      <c r="F80" s="258" t="str">
        <f>IF(E80&gt;0,VLOOKUP($E80,Parameter!$F:$J,3,FALSE)," ")</f>
        <v xml:space="preserve"> </v>
      </c>
      <c r="G80" s="259" t="str">
        <f>IF(E80&gt;0,VLOOKUP($E80,Parameter!$F:$J,4,FALSE)," ")</f>
        <v xml:space="preserve"> </v>
      </c>
      <c r="H80" s="260">
        <f t="shared" si="63"/>
        <v>0</v>
      </c>
      <c r="I80" s="260">
        <f t="shared" si="64"/>
        <v>0</v>
      </c>
      <c r="J80" s="260">
        <f t="shared" si="65"/>
        <v>0</v>
      </c>
      <c r="K80" s="260">
        <f t="shared" si="66"/>
        <v>0</v>
      </c>
      <c r="L80" s="260">
        <f t="shared" si="67"/>
        <v>0</v>
      </c>
      <c r="M80" s="260">
        <f t="shared" si="68"/>
        <v>0</v>
      </c>
      <c r="N80" s="260">
        <f t="shared" si="69"/>
        <v>0</v>
      </c>
      <c r="O80" s="260">
        <f t="shared" si="70"/>
        <v>0</v>
      </c>
      <c r="P80" s="260">
        <f t="shared" si="71"/>
        <v>0</v>
      </c>
      <c r="Q80" s="260">
        <f t="shared" si="15"/>
        <v>0</v>
      </c>
      <c r="R80" s="260">
        <f t="shared" si="16"/>
        <v>0</v>
      </c>
      <c r="S80" s="260">
        <f t="shared" si="17"/>
        <v>0</v>
      </c>
      <c r="T80" s="214"/>
      <c r="U80" s="22">
        <f>IF('enter-data'!G72='calc.nat.'!$C$4,1,0)</f>
        <v>0</v>
      </c>
      <c r="V80" s="22">
        <f>IF('enter-data'!H72='calc.nat.'!$C$4,1,0)</f>
        <v>0</v>
      </c>
      <c r="W80" s="22">
        <f>IF('enter-data'!I72='calc.nat.'!$C$4,1,0)</f>
        <v>0</v>
      </c>
      <c r="X80" s="22">
        <f>IF('enter-data'!J72='calc.nat.'!$C$4,1,0)</f>
        <v>0</v>
      </c>
      <c r="Y80" s="22">
        <f>IF('enter-data'!K72='calc.nat.'!$C$4,1,0)</f>
        <v>0</v>
      </c>
      <c r="Z80" s="22">
        <f>IF('enter-data'!L72='calc.nat.'!$C$4,1,0)</f>
        <v>0</v>
      </c>
      <c r="AA80" s="22">
        <f>IF('enter-data'!M72='calc.nat.'!$C$4,1,0)</f>
        <v>0</v>
      </c>
      <c r="AB80" s="22">
        <f>IF('enter-data'!N72='calc.nat.'!$C$4,1,0)</f>
        <v>0</v>
      </c>
      <c r="AC80" s="22">
        <f>IF('enter-data'!O72='calc.nat.'!$C$4,1,0)</f>
        <v>0</v>
      </c>
      <c r="AD80" s="22">
        <f>IF('enter-data'!P72='calc.nat.'!$C$4,1,0)</f>
        <v>0</v>
      </c>
      <c r="AE80" s="22">
        <f>IF('enter-data'!Q72='calc.nat.'!$C$4,1,0)</f>
        <v>0</v>
      </c>
      <c r="AF80" s="22">
        <f>IF('enter-data'!R72='calc.nat.'!$C$4,1,0)</f>
        <v>0</v>
      </c>
      <c r="AG80" s="22">
        <f>IF('enter-data'!S72='calc.nat.'!$C$4,1,0)</f>
        <v>0</v>
      </c>
      <c r="AH80" s="22">
        <f>IF('enter-data'!T72='calc.nat.'!$C$4,1,0)</f>
        <v>0</v>
      </c>
      <c r="AI80" s="22">
        <f>IF('enter-data'!U72='calc.nat.'!$C$4,1,0)</f>
        <v>0</v>
      </c>
      <c r="AJ80" s="22">
        <f>IF('enter-data'!V72='calc.nat.'!$C$4,1,0)</f>
        <v>0</v>
      </c>
      <c r="AK80" s="22">
        <f>IF('enter-data'!W72='calc.nat.'!$C$4,1,0)</f>
        <v>0</v>
      </c>
      <c r="AL80" s="22">
        <f>IF('enter-data'!X72='calc.nat.'!$C$4,1,0)</f>
        <v>0</v>
      </c>
      <c r="AM80" s="22">
        <f>IF('enter-data'!Y72='calc.nat.'!$C$4,1,0)</f>
        <v>0</v>
      </c>
      <c r="AN80" s="22">
        <f>IF('enter-data'!Z72='calc.nat.'!$C$4,1,0)</f>
        <v>0</v>
      </c>
      <c r="AO80" s="22">
        <f>IF('enter-data'!AA72='calc.nat.'!$C$4,1,0)</f>
        <v>0</v>
      </c>
      <c r="AP80" s="22">
        <f>IF('enter-data'!AB72='calc.nat.'!$C$4,1,0)</f>
        <v>0</v>
      </c>
      <c r="AQ80" s="22">
        <f>IF('enter-data'!AC72='calc.nat.'!$C$4,1,0)</f>
        <v>0</v>
      </c>
      <c r="AR80" s="22">
        <f>IF('enter-data'!AD72='calc.nat.'!$C$4,1,0)</f>
        <v>0</v>
      </c>
      <c r="AS80" s="22">
        <f>IF('enter-data'!AE72='calc.nat.'!$C$4,1,0)</f>
        <v>0</v>
      </c>
      <c r="AT80" s="22">
        <f>IF('enter-data'!AF72='calc.nat.'!$C$4,1,0)</f>
        <v>0</v>
      </c>
      <c r="AU80" s="22">
        <f>IF('enter-data'!AG72='calc.nat.'!$C$4,1,0)</f>
        <v>0</v>
      </c>
      <c r="AW80" s="22">
        <f>IF('enter-data'!AI72='calc.nat.'!$C$4,1,0)</f>
        <v>0</v>
      </c>
      <c r="AX80" s="22">
        <f>IF('enter-data'!AJ72='calc.nat.'!$C$4,1,0)</f>
        <v>0</v>
      </c>
      <c r="AY80" s="22">
        <f>IF('enter-data'!AK72='calc.nat.'!$C$4,1,0)</f>
        <v>0</v>
      </c>
      <c r="AZ80" s="22">
        <f>IF('enter-data'!AL72='calc.nat.'!$C$4,1,0)</f>
        <v>0</v>
      </c>
      <c r="BA80" s="22">
        <f>IF('enter-data'!AM72='calc.nat.'!$C$4,1,0)</f>
        <v>0</v>
      </c>
      <c r="BB80" s="22">
        <f>IF('enter-data'!AN72='calc.nat.'!$C$4,1,0)</f>
        <v>0</v>
      </c>
      <c r="BC80" s="22">
        <f>IF('enter-data'!AO72='calc.nat.'!$C$4,1,0)</f>
        <v>0</v>
      </c>
      <c r="BD80" s="22">
        <f>IF('enter-data'!AP72='calc.nat.'!$C$4,1,0)</f>
        <v>0</v>
      </c>
      <c r="BE80" s="22">
        <f>IF('enter-data'!AQ72='calc.nat.'!$C$4,1,0)</f>
        <v>0</v>
      </c>
      <c r="BF80" s="22">
        <f>IF('enter-data'!AR72='calc.nat.'!$C$4,1,0)</f>
        <v>0</v>
      </c>
      <c r="BG80" s="22">
        <f>IF('enter-data'!AS72='calc.nat.'!$C$4,1,0)</f>
        <v>0</v>
      </c>
      <c r="BH80" s="22">
        <f>IF('enter-data'!AT72='calc.nat.'!$C$4,1,0)</f>
        <v>0</v>
      </c>
      <c r="BI80" s="22">
        <f>IF('enter-data'!AU72='calc.nat.'!$C$4,1,0)</f>
        <v>0</v>
      </c>
      <c r="BJ80" s="22">
        <f>IF('enter-data'!AV72='calc.nat.'!$C$4,1,0)</f>
        <v>0</v>
      </c>
      <c r="BK80" s="22">
        <f>IF('enter-data'!AW72='calc.nat.'!$C$4,1,0)</f>
        <v>0</v>
      </c>
      <c r="BL80" s="22">
        <f>IF('enter-data'!AX72='calc.nat.'!$C$4,1,0)</f>
        <v>0</v>
      </c>
      <c r="BM80" s="22">
        <f>IF('enter-data'!AY72='calc.nat.'!$C$4,1,0)</f>
        <v>0</v>
      </c>
      <c r="BN80" s="22">
        <f>IF('enter-data'!AZ72='calc.nat.'!$C$4,1,0)</f>
        <v>0</v>
      </c>
      <c r="BO80" s="22">
        <f>IF('enter-data'!BA72='calc.nat.'!$C$4,1,0)</f>
        <v>0</v>
      </c>
      <c r="BP80" s="22">
        <f>IF('enter-data'!BB72='calc.nat.'!$C$4,1,0)</f>
        <v>0</v>
      </c>
      <c r="BQ80" s="22">
        <f>IF('enter-data'!BC72='calc.nat.'!$C$4,1,0)</f>
        <v>0</v>
      </c>
      <c r="BR80" s="22">
        <f>IF('enter-data'!BD72='calc.nat.'!$C$4,1,0)</f>
        <v>0</v>
      </c>
      <c r="BS80" s="22">
        <f>IF('enter-data'!BE72='calc.nat.'!$C$4,1,0)</f>
        <v>0</v>
      </c>
      <c r="BT80" s="22">
        <f>IF('enter-data'!BF72='calc.nat.'!$C$4,1,0)</f>
        <v>0</v>
      </c>
      <c r="BU80" s="22">
        <f>IF('enter-data'!BG72='calc.nat.'!$C$4,1,0)</f>
        <v>0</v>
      </c>
      <c r="BV80" s="22">
        <f>IF('enter-data'!BH72='calc.nat.'!$C$4,1,0)</f>
        <v>0</v>
      </c>
      <c r="BW80" s="22">
        <f>IF('enter-data'!BI72='calc.nat.'!$C$4,1,0)</f>
        <v>0</v>
      </c>
    </row>
    <row r="81" spans="1:75" ht="25.15" customHeight="1" x14ac:dyDescent="0.25">
      <c r="A81" s="219" t="str">
        <f t="shared" ref="A81:A102" si="74">C81&amp;"."&amp;B81</f>
        <v>0.3</v>
      </c>
      <c r="B81" s="220">
        <f>COUNTIF($C$2:C81,C81)</f>
        <v>3</v>
      </c>
      <c r="C81" s="3">
        <f>'enter-data'!C73</f>
        <v>0</v>
      </c>
      <c r="D81" s="208">
        <f t="shared" si="73"/>
        <v>0</v>
      </c>
      <c r="E81" s="257">
        <f t="shared" si="72"/>
        <v>0</v>
      </c>
      <c r="F81" s="258" t="str">
        <f>IF(E81&gt;0,VLOOKUP($E81,Parameter!$F:$J,3,FALSE)," ")</f>
        <v xml:space="preserve"> </v>
      </c>
      <c r="G81" s="259" t="str">
        <f>IF(E81&gt;0,VLOOKUP($E81,Parameter!$F:$J,4,FALSE)," ")</f>
        <v xml:space="preserve"> </v>
      </c>
      <c r="H81" s="260">
        <f t="shared" si="63"/>
        <v>0</v>
      </c>
      <c r="I81" s="260">
        <f t="shared" si="64"/>
        <v>0</v>
      </c>
      <c r="J81" s="260">
        <f t="shared" si="65"/>
        <v>0</v>
      </c>
      <c r="K81" s="260">
        <f t="shared" si="66"/>
        <v>0</v>
      </c>
      <c r="L81" s="260">
        <f t="shared" si="67"/>
        <v>0</v>
      </c>
      <c r="M81" s="260">
        <f t="shared" si="68"/>
        <v>0</v>
      </c>
      <c r="N81" s="260">
        <f t="shared" si="69"/>
        <v>0</v>
      </c>
      <c r="O81" s="260">
        <f t="shared" si="70"/>
        <v>0</v>
      </c>
      <c r="P81" s="260">
        <f t="shared" si="71"/>
        <v>0</v>
      </c>
      <c r="Q81" s="260">
        <f t="shared" ref="Q81:Q102" si="75">H81+K81+N81</f>
        <v>0</v>
      </c>
      <c r="R81" s="260">
        <f t="shared" ref="R81:R102" si="76">I81+L81+O81</f>
        <v>0</v>
      </c>
      <c r="S81" s="260">
        <f t="shared" ref="S81:S102" si="77">J81+M81+P81</f>
        <v>0</v>
      </c>
      <c r="T81" s="214"/>
      <c r="U81" s="22">
        <f>IF('enter-data'!G73='calc.nat.'!$C$4,1,0)</f>
        <v>0</v>
      </c>
      <c r="V81" s="22">
        <f>IF('enter-data'!H73='calc.nat.'!$C$4,1,0)</f>
        <v>0</v>
      </c>
      <c r="W81" s="22">
        <f>IF('enter-data'!I73='calc.nat.'!$C$4,1,0)</f>
        <v>0</v>
      </c>
      <c r="X81" s="22">
        <f>IF('enter-data'!J73='calc.nat.'!$C$4,1,0)</f>
        <v>0</v>
      </c>
      <c r="Y81" s="22">
        <f>IF('enter-data'!K73='calc.nat.'!$C$4,1,0)</f>
        <v>0</v>
      </c>
      <c r="Z81" s="22">
        <f>IF('enter-data'!L73='calc.nat.'!$C$4,1,0)</f>
        <v>0</v>
      </c>
      <c r="AA81" s="22">
        <f>IF('enter-data'!M73='calc.nat.'!$C$4,1,0)</f>
        <v>0</v>
      </c>
      <c r="AB81" s="22">
        <f>IF('enter-data'!N73='calc.nat.'!$C$4,1,0)</f>
        <v>0</v>
      </c>
      <c r="AC81" s="22">
        <f>IF('enter-data'!O73='calc.nat.'!$C$4,1,0)</f>
        <v>0</v>
      </c>
      <c r="AD81" s="22">
        <f>IF('enter-data'!P73='calc.nat.'!$C$4,1,0)</f>
        <v>0</v>
      </c>
      <c r="AE81" s="22">
        <f>IF('enter-data'!Q73='calc.nat.'!$C$4,1,0)</f>
        <v>0</v>
      </c>
      <c r="AF81" s="22">
        <f>IF('enter-data'!R73='calc.nat.'!$C$4,1,0)</f>
        <v>0</v>
      </c>
      <c r="AG81" s="22">
        <f>IF('enter-data'!S73='calc.nat.'!$C$4,1,0)</f>
        <v>0</v>
      </c>
      <c r="AH81" s="22">
        <f>IF('enter-data'!T73='calc.nat.'!$C$4,1,0)</f>
        <v>0</v>
      </c>
      <c r="AI81" s="22">
        <f>IF('enter-data'!U73='calc.nat.'!$C$4,1,0)</f>
        <v>0</v>
      </c>
      <c r="AJ81" s="22">
        <f>IF('enter-data'!V73='calc.nat.'!$C$4,1,0)</f>
        <v>0</v>
      </c>
      <c r="AK81" s="22">
        <f>IF('enter-data'!W73='calc.nat.'!$C$4,1,0)</f>
        <v>0</v>
      </c>
      <c r="AL81" s="22">
        <f>IF('enter-data'!X73='calc.nat.'!$C$4,1,0)</f>
        <v>0</v>
      </c>
      <c r="AM81" s="22">
        <f>IF('enter-data'!Y73='calc.nat.'!$C$4,1,0)</f>
        <v>0</v>
      </c>
      <c r="AN81" s="22">
        <f>IF('enter-data'!Z73='calc.nat.'!$C$4,1,0)</f>
        <v>0</v>
      </c>
      <c r="AO81" s="22">
        <f>IF('enter-data'!AA73='calc.nat.'!$C$4,1,0)</f>
        <v>0</v>
      </c>
      <c r="AP81" s="22">
        <f>IF('enter-data'!AB73='calc.nat.'!$C$4,1,0)</f>
        <v>0</v>
      </c>
      <c r="AQ81" s="22">
        <f>IF('enter-data'!AC73='calc.nat.'!$C$4,1,0)</f>
        <v>0</v>
      </c>
      <c r="AR81" s="22">
        <f>IF('enter-data'!AD73='calc.nat.'!$C$4,1,0)</f>
        <v>0</v>
      </c>
      <c r="AS81" s="22">
        <f>IF('enter-data'!AE73='calc.nat.'!$C$4,1,0)</f>
        <v>0</v>
      </c>
      <c r="AT81" s="22">
        <f>IF('enter-data'!AF73='calc.nat.'!$C$4,1,0)</f>
        <v>0</v>
      </c>
      <c r="AU81" s="22">
        <f>IF('enter-data'!AG73='calc.nat.'!$C$4,1,0)</f>
        <v>0</v>
      </c>
      <c r="AW81" s="22">
        <f>IF('enter-data'!AI73='calc.nat.'!$C$4,1,0)</f>
        <v>0</v>
      </c>
      <c r="AX81" s="22">
        <f>IF('enter-data'!AJ73='calc.nat.'!$C$4,1,0)</f>
        <v>0</v>
      </c>
      <c r="AY81" s="22">
        <f>IF('enter-data'!AK73='calc.nat.'!$C$4,1,0)</f>
        <v>0</v>
      </c>
      <c r="AZ81" s="22">
        <f>IF('enter-data'!AL73='calc.nat.'!$C$4,1,0)</f>
        <v>0</v>
      </c>
      <c r="BA81" s="22">
        <f>IF('enter-data'!AM73='calc.nat.'!$C$4,1,0)</f>
        <v>0</v>
      </c>
      <c r="BB81" s="22">
        <f>IF('enter-data'!AN73='calc.nat.'!$C$4,1,0)</f>
        <v>0</v>
      </c>
      <c r="BC81" s="22">
        <f>IF('enter-data'!AO73='calc.nat.'!$C$4,1,0)</f>
        <v>0</v>
      </c>
      <c r="BD81" s="22">
        <f>IF('enter-data'!AP73='calc.nat.'!$C$4,1,0)</f>
        <v>0</v>
      </c>
      <c r="BE81" s="22">
        <f>IF('enter-data'!AQ73='calc.nat.'!$C$4,1,0)</f>
        <v>0</v>
      </c>
      <c r="BF81" s="22">
        <f>IF('enter-data'!AR73='calc.nat.'!$C$4,1,0)</f>
        <v>0</v>
      </c>
      <c r="BG81" s="22">
        <f>IF('enter-data'!AS73='calc.nat.'!$C$4,1,0)</f>
        <v>0</v>
      </c>
      <c r="BH81" s="22">
        <f>IF('enter-data'!AT73='calc.nat.'!$C$4,1,0)</f>
        <v>0</v>
      </c>
      <c r="BI81" s="22">
        <f>IF('enter-data'!AU73='calc.nat.'!$C$4,1,0)</f>
        <v>0</v>
      </c>
      <c r="BJ81" s="22">
        <f>IF('enter-data'!AV73='calc.nat.'!$C$4,1,0)</f>
        <v>0</v>
      </c>
      <c r="BK81" s="22">
        <f>IF('enter-data'!AW73='calc.nat.'!$C$4,1,0)</f>
        <v>0</v>
      </c>
      <c r="BL81" s="22">
        <f>IF('enter-data'!AX73='calc.nat.'!$C$4,1,0)</f>
        <v>0</v>
      </c>
      <c r="BM81" s="22">
        <f>IF('enter-data'!AY73='calc.nat.'!$C$4,1,0)</f>
        <v>0</v>
      </c>
      <c r="BN81" s="22">
        <f>IF('enter-data'!AZ73='calc.nat.'!$C$4,1,0)</f>
        <v>0</v>
      </c>
      <c r="BO81" s="22">
        <f>IF('enter-data'!BA73='calc.nat.'!$C$4,1,0)</f>
        <v>0</v>
      </c>
      <c r="BP81" s="22">
        <f>IF('enter-data'!BB73='calc.nat.'!$C$4,1,0)</f>
        <v>0</v>
      </c>
      <c r="BQ81" s="22">
        <f>IF('enter-data'!BC73='calc.nat.'!$C$4,1,0)</f>
        <v>0</v>
      </c>
      <c r="BR81" s="22">
        <f>IF('enter-data'!BD73='calc.nat.'!$C$4,1,0)</f>
        <v>0</v>
      </c>
      <c r="BS81" s="22">
        <f>IF('enter-data'!BE73='calc.nat.'!$C$4,1,0)</f>
        <v>0</v>
      </c>
      <c r="BT81" s="22">
        <f>IF('enter-data'!BF73='calc.nat.'!$C$4,1,0)</f>
        <v>0</v>
      </c>
      <c r="BU81" s="22">
        <f>IF('enter-data'!BG73='calc.nat.'!$C$4,1,0)</f>
        <v>0</v>
      </c>
      <c r="BV81" s="22">
        <f>IF('enter-data'!BH73='calc.nat.'!$C$4,1,0)</f>
        <v>0</v>
      </c>
      <c r="BW81" s="22">
        <f>IF('enter-data'!BI73='calc.nat.'!$C$4,1,0)</f>
        <v>0</v>
      </c>
    </row>
    <row r="82" spans="1:75" ht="25.15" customHeight="1" x14ac:dyDescent="0.25">
      <c r="A82" s="219" t="str">
        <f t="shared" si="74"/>
        <v>0.4</v>
      </c>
      <c r="B82" s="220">
        <f>COUNTIF($C$2:C82,C82)</f>
        <v>4</v>
      </c>
      <c r="C82" s="3">
        <f>'enter-data'!C74</f>
        <v>0</v>
      </c>
      <c r="D82" s="208">
        <f t="shared" si="73"/>
        <v>0</v>
      </c>
      <c r="E82" s="257">
        <f t="shared" si="72"/>
        <v>0</v>
      </c>
      <c r="F82" s="258" t="str">
        <f>IF(E82&gt;0,VLOOKUP($E82,Parameter!$F:$J,3,FALSE)," ")</f>
        <v xml:space="preserve"> </v>
      </c>
      <c r="G82" s="259" t="str">
        <f>IF(E82&gt;0,VLOOKUP($E82,Parameter!$F:$J,4,FALSE)," ")</f>
        <v xml:space="preserve"> </v>
      </c>
      <c r="H82" s="260">
        <f t="shared" si="63"/>
        <v>0</v>
      </c>
      <c r="I82" s="260">
        <f t="shared" si="64"/>
        <v>0</v>
      </c>
      <c r="J82" s="260">
        <f t="shared" si="65"/>
        <v>0</v>
      </c>
      <c r="K82" s="260">
        <f t="shared" si="66"/>
        <v>0</v>
      </c>
      <c r="L82" s="260">
        <f t="shared" si="67"/>
        <v>0</v>
      </c>
      <c r="M82" s="260">
        <f t="shared" si="68"/>
        <v>0</v>
      </c>
      <c r="N82" s="260">
        <f t="shared" si="69"/>
        <v>0</v>
      </c>
      <c r="O82" s="260">
        <f t="shared" si="70"/>
        <v>0</v>
      </c>
      <c r="P82" s="260">
        <f t="shared" si="71"/>
        <v>0</v>
      </c>
      <c r="Q82" s="260">
        <f t="shared" si="75"/>
        <v>0</v>
      </c>
      <c r="R82" s="260">
        <f t="shared" si="76"/>
        <v>0</v>
      </c>
      <c r="S82" s="260">
        <f t="shared" si="77"/>
        <v>0</v>
      </c>
      <c r="T82" s="214"/>
      <c r="U82" s="22">
        <f>IF('enter-data'!G74='calc.nat.'!$C$4,1,0)</f>
        <v>0</v>
      </c>
      <c r="V82" s="22">
        <f>IF('enter-data'!H74='calc.nat.'!$C$4,1,0)</f>
        <v>0</v>
      </c>
      <c r="W82" s="22">
        <f>IF('enter-data'!I74='calc.nat.'!$C$4,1,0)</f>
        <v>0</v>
      </c>
      <c r="X82" s="22">
        <f>IF('enter-data'!J74='calc.nat.'!$C$4,1,0)</f>
        <v>0</v>
      </c>
      <c r="Y82" s="22">
        <f>IF('enter-data'!K74='calc.nat.'!$C$4,1,0)</f>
        <v>0</v>
      </c>
      <c r="Z82" s="22">
        <f>IF('enter-data'!L74='calc.nat.'!$C$4,1,0)</f>
        <v>0</v>
      </c>
      <c r="AA82" s="22">
        <f>IF('enter-data'!M74='calc.nat.'!$C$4,1,0)</f>
        <v>0</v>
      </c>
      <c r="AB82" s="22">
        <f>IF('enter-data'!N74='calc.nat.'!$C$4,1,0)</f>
        <v>0</v>
      </c>
      <c r="AC82" s="22">
        <f>IF('enter-data'!O74='calc.nat.'!$C$4,1,0)</f>
        <v>0</v>
      </c>
      <c r="AD82" s="22">
        <f>IF('enter-data'!P74='calc.nat.'!$C$4,1,0)</f>
        <v>0</v>
      </c>
      <c r="AE82" s="22">
        <f>IF('enter-data'!Q74='calc.nat.'!$C$4,1,0)</f>
        <v>0</v>
      </c>
      <c r="AF82" s="22">
        <f>IF('enter-data'!R74='calc.nat.'!$C$4,1,0)</f>
        <v>0</v>
      </c>
      <c r="AG82" s="22">
        <f>IF('enter-data'!S74='calc.nat.'!$C$4,1,0)</f>
        <v>0</v>
      </c>
      <c r="AH82" s="22">
        <f>IF('enter-data'!T74='calc.nat.'!$C$4,1,0)</f>
        <v>0</v>
      </c>
      <c r="AI82" s="22">
        <f>IF('enter-data'!U74='calc.nat.'!$C$4,1,0)</f>
        <v>0</v>
      </c>
      <c r="AJ82" s="22">
        <f>IF('enter-data'!V74='calc.nat.'!$C$4,1,0)</f>
        <v>0</v>
      </c>
      <c r="AK82" s="22">
        <f>IF('enter-data'!W74='calc.nat.'!$C$4,1,0)</f>
        <v>0</v>
      </c>
      <c r="AL82" s="22">
        <f>IF('enter-data'!X74='calc.nat.'!$C$4,1,0)</f>
        <v>0</v>
      </c>
      <c r="AM82" s="22">
        <f>IF('enter-data'!Y74='calc.nat.'!$C$4,1,0)</f>
        <v>0</v>
      </c>
      <c r="AN82" s="22">
        <f>IF('enter-data'!Z74='calc.nat.'!$C$4,1,0)</f>
        <v>0</v>
      </c>
      <c r="AO82" s="22">
        <f>IF('enter-data'!AA74='calc.nat.'!$C$4,1,0)</f>
        <v>0</v>
      </c>
      <c r="AP82" s="22">
        <f>IF('enter-data'!AB74='calc.nat.'!$C$4,1,0)</f>
        <v>0</v>
      </c>
      <c r="AQ82" s="22">
        <f>IF('enter-data'!AC74='calc.nat.'!$C$4,1,0)</f>
        <v>0</v>
      </c>
      <c r="AR82" s="22">
        <f>IF('enter-data'!AD74='calc.nat.'!$C$4,1,0)</f>
        <v>0</v>
      </c>
      <c r="AS82" s="22">
        <f>IF('enter-data'!AE74='calc.nat.'!$C$4,1,0)</f>
        <v>0</v>
      </c>
      <c r="AT82" s="22">
        <f>IF('enter-data'!AF74='calc.nat.'!$C$4,1,0)</f>
        <v>0</v>
      </c>
      <c r="AU82" s="22">
        <f>IF('enter-data'!AG74='calc.nat.'!$C$4,1,0)</f>
        <v>0</v>
      </c>
      <c r="AW82" s="22">
        <f>IF('enter-data'!AI74='calc.nat.'!$C$4,1,0)</f>
        <v>0</v>
      </c>
      <c r="AX82" s="22">
        <f>IF('enter-data'!AJ74='calc.nat.'!$C$4,1,0)</f>
        <v>0</v>
      </c>
      <c r="AY82" s="22">
        <f>IF('enter-data'!AK74='calc.nat.'!$C$4,1,0)</f>
        <v>0</v>
      </c>
      <c r="AZ82" s="22">
        <f>IF('enter-data'!AL74='calc.nat.'!$C$4,1,0)</f>
        <v>0</v>
      </c>
      <c r="BA82" s="22">
        <f>IF('enter-data'!AM74='calc.nat.'!$C$4,1,0)</f>
        <v>0</v>
      </c>
      <c r="BB82" s="22">
        <f>IF('enter-data'!AN74='calc.nat.'!$C$4,1,0)</f>
        <v>0</v>
      </c>
      <c r="BC82" s="22">
        <f>IF('enter-data'!AO74='calc.nat.'!$C$4,1,0)</f>
        <v>0</v>
      </c>
      <c r="BD82" s="22">
        <f>IF('enter-data'!AP74='calc.nat.'!$C$4,1,0)</f>
        <v>0</v>
      </c>
      <c r="BE82" s="22">
        <f>IF('enter-data'!AQ74='calc.nat.'!$C$4,1,0)</f>
        <v>0</v>
      </c>
      <c r="BF82" s="22">
        <f>IF('enter-data'!AR74='calc.nat.'!$C$4,1,0)</f>
        <v>0</v>
      </c>
      <c r="BG82" s="22">
        <f>IF('enter-data'!AS74='calc.nat.'!$C$4,1,0)</f>
        <v>0</v>
      </c>
      <c r="BH82" s="22">
        <f>IF('enter-data'!AT74='calc.nat.'!$C$4,1,0)</f>
        <v>0</v>
      </c>
      <c r="BI82" s="22">
        <f>IF('enter-data'!AU74='calc.nat.'!$C$4,1,0)</f>
        <v>0</v>
      </c>
      <c r="BJ82" s="22">
        <f>IF('enter-data'!AV74='calc.nat.'!$C$4,1,0)</f>
        <v>0</v>
      </c>
      <c r="BK82" s="22">
        <f>IF('enter-data'!AW74='calc.nat.'!$C$4,1,0)</f>
        <v>0</v>
      </c>
      <c r="BL82" s="22">
        <f>IF('enter-data'!AX74='calc.nat.'!$C$4,1,0)</f>
        <v>0</v>
      </c>
      <c r="BM82" s="22">
        <f>IF('enter-data'!AY74='calc.nat.'!$C$4,1,0)</f>
        <v>0</v>
      </c>
      <c r="BN82" s="22">
        <f>IF('enter-data'!AZ74='calc.nat.'!$C$4,1,0)</f>
        <v>0</v>
      </c>
      <c r="BO82" s="22">
        <f>IF('enter-data'!BA74='calc.nat.'!$C$4,1,0)</f>
        <v>0</v>
      </c>
      <c r="BP82" s="22">
        <f>IF('enter-data'!BB74='calc.nat.'!$C$4,1,0)</f>
        <v>0</v>
      </c>
      <c r="BQ82" s="22">
        <f>IF('enter-data'!BC74='calc.nat.'!$C$4,1,0)</f>
        <v>0</v>
      </c>
      <c r="BR82" s="22">
        <f>IF('enter-data'!BD74='calc.nat.'!$C$4,1,0)</f>
        <v>0</v>
      </c>
      <c r="BS82" s="22">
        <f>IF('enter-data'!BE74='calc.nat.'!$C$4,1,0)</f>
        <v>0</v>
      </c>
      <c r="BT82" s="22">
        <f>IF('enter-data'!BF74='calc.nat.'!$C$4,1,0)</f>
        <v>0</v>
      </c>
      <c r="BU82" s="22">
        <f>IF('enter-data'!BG74='calc.nat.'!$C$4,1,0)</f>
        <v>0</v>
      </c>
      <c r="BV82" s="22">
        <f>IF('enter-data'!BH74='calc.nat.'!$C$4,1,0)</f>
        <v>0</v>
      </c>
      <c r="BW82" s="22">
        <f>IF('enter-data'!BI74='calc.nat.'!$C$4,1,0)</f>
        <v>0</v>
      </c>
    </row>
    <row r="83" spans="1:75" ht="25.15" customHeight="1" x14ac:dyDescent="0.25">
      <c r="A83" s="219" t="str">
        <f t="shared" si="74"/>
        <v>0.5</v>
      </c>
      <c r="B83" s="220">
        <f>COUNTIF($C$2:C83,C83)</f>
        <v>5</v>
      </c>
      <c r="C83" s="3">
        <f>'enter-data'!C75</f>
        <v>0</v>
      </c>
      <c r="D83" s="208">
        <f t="shared" si="73"/>
        <v>0</v>
      </c>
      <c r="E83" s="257">
        <f t="shared" si="72"/>
        <v>0</v>
      </c>
      <c r="F83" s="258" t="str">
        <f>IF(E83&gt;0,VLOOKUP($E83,Parameter!$F:$J,3,FALSE)," ")</f>
        <v xml:space="preserve"> </v>
      </c>
      <c r="G83" s="259" t="str">
        <f>IF(E83&gt;0,VLOOKUP($E83,Parameter!$F:$J,4,FALSE)," ")</f>
        <v xml:space="preserve"> </v>
      </c>
      <c r="H83" s="260">
        <f t="shared" si="63"/>
        <v>0</v>
      </c>
      <c r="I83" s="260">
        <f t="shared" si="64"/>
        <v>0</v>
      </c>
      <c r="J83" s="260">
        <f t="shared" si="65"/>
        <v>0</v>
      </c>
      <c r="K83" s="260">
        <f t="shared" si="66"/>
        <v>0</v>
      </c>
      <c r="L83" s="260">
        <f t="shared" si="67"/>
        <v>0</v>
      </c>
      <c r="M83" s="260">
        <f t="shared" si="68"/>
        <v>0</v>
      </c>
      <c r="N83" s="260">
        <f t="shared" si="69"/>
        <v>0</v>
      </c>
      <c r="O83" s="260">
        <f t="shared" si="70"/>
        <v>0</v>
      </c>
      <c r="P83" s="260">
        <f t="shared" si="71"/>
        <v>0</v>
      </c>
      <c r="Q83" s="260">
        <f t="shared" si="75"/>
        <v>0</v>
      </c>
      <c r="R83" s="260">
        <f t="shared" si="76"/>
        <v>0</v>
      </c>
      <c r="S83" s="260">
        <f t="shared" si="77"/>
        <v>0</v>
      </c>
      <c r="T83" s="214"/>
      <c r="U83" s="22">
        <f>IF('enter-data'!G75='calc.nat.'!$C$4,1,0)</f>
        <v>0</v>
      </c>
      <c r="V83" s="22">
        <f>IF('enter-data'!H75='calc.nat.'!$C$4,1,0)</f>
        <v>0</v>
      </c>
      <c r="W83" s="22">
        <f>IF('enter-data'!I75='calc.nat.'!$C$4,1,0)</f>
        <v>0</v>
      </c>
      <c r="X83" s="22">
        <f>IF('enter-data'!J75='calc.nat.'!$C$4,1,0)</f>
        <v>0</v>
      </c>
      <c r="Y83" s="22">
        <f>IF('enter-data'!K75='calc.nat.'!$C$4,1,0)</f>
        <v>0</v>
      </c>
      <c r="Z83" s="22">
        <f>IF('enter-data'!L75='calc.nat.'!$C$4,1,0)</f>
        <v>0</v>
      </c>
      <c r="AA83" s="22">
        <f>IF('enter-data'!M75='calc.nat.'!$C$4,1,0)</f>
        <v>0</v>
      </c>
      <c r="AB83" s="22">
        <f>IF('enter-data'!N75='calc.nat.'!$C$4,1,0)</f>
        <v>0</v>
      </c>
      <c r="AC83" s="22">
        <f>IF('enter-data'!O75='calc.nat.'!$C$4,1,0)</f>
        <v>0</v>
      </c>
      <c r="AD83" s="22">
        <f>IF('enter-data'!P75='calc.nat.'!$C$4,1,0)</f>
        <v>0</v>
      </c>
      <c r="AE83" s="22">
        <f>IF('enter-data'!Q75='calc.nat.'!$C$4,1,0)</f>
        <v>0</v>
      </c>
      <c r="AF83" s="22">
        <f>IF('enter-data'!R75='calc.nat.'!$C$4,1,0)</f>
        <v>0</v>
      </c>
      <c r="AG83" s="22">
        <f>IF('enter-data'!S75='calc.nat.'!$C$4,1,0)</f>
        <v>0</v>
      </c>
      <c r="AH83" s="22">
        <f>IF('enter-data'!T75='calc.nat.'!$C$4,1,0)</f>
        <v>0</v>
      </c>
      <c r="AI83" s="22">
        <f>IF('enter-data'!U75='calc.nat.'!$C$4,1,0)</f>
        <v>0</v>
      </c>
      <c r="AJ83" s="22">
        <f>IF('enter-data'!V75='calc.nat.'!$C$4,1,0)</f>
        <v>0</v>
      </c>
      <c r="AK83" s="22">
        <f>IF('enter-data'!W75='calc.nat.'!$C$4,1,0)</f>
        <v>0</v>
      </c>
      <c r="AL83" s="22">
        <f>IF('enter-data'!X75='calc.nat.'!$C$4,1,0)</f>
        <v>0</v>
      </c>
      <c r="AM83" s="22">
        <f>IF('enter-data'!Y75='calc.nat.'!$C$4,1,0)</f>
        <v>0</v>
      </c>
      <c r="AN83" s="22">
        <f>IF('enter-data'!Z75='calc.nat.'!$C$4,1,0)</f>
        <v>0</v>
      </c>
      <c r="AO83" s="22">
        <f>IF('enter-data'!AA75='calc.nat.'!$C$4,1,0)</f>
        <v>0</v>
      </c>
      <c r="AP83" s="22">
        <f>IF('enter-data'!AB75='calc.nat.'!$C$4,1,0)</f>
        <v>0</v>
      </c>
      <c r="AQ83" s="22">
        <f>IF('enter-data'!AC75='calc.nat.'!$C$4,1,0)</f>
        <v>0</v>
      </c>
      <c r="AR83" s="22">
        <f>IF('enter-data'!AD75='calc.nat.'!$C$4,1,0)</f>
        <v>0</v>
      </c>
      <c r="AS83" s="22">
        <f>IF('enter-data'!AE75='calc.nat.'!$C$4,1,0)</f>
        <v>0</v>
      </c>
      <c r="AT83" s="22">
        <f>IF('enter-data'!AF75='calc.nat.'!$C$4,1,0)</f>
        <v>0</v>
      </c>
      <c r="AU83" s="22">
        <f>IF('enter-data'!AG75='calc.nat.'!$C$4,1,0)</f>
        <v>0</v>
      </c>
      <c r="AW83" s="22">
        <f>IF('enter-data'!AI75='calc.nat.'!$C$4,1,0)</f>
        <v>0</v>
      </c>
      <c r="AX83" s="22">
        <f>IF('enter-data'!AJ75='calc.nat.'!$C$4,1,0)</f>
        <v>0</v>
      </c>
      <c r="AY83" s="22">
        <f>IF('enter-data'!AK75='calc.nat.'!$C$4,1,0)</f>
        <v>0</v>
      </c>
      <c r="AZ83" s="22">
        <f>IF('enter-data'!AL75='calc.nat.'!$C$4,1,0)</f>
        <v>0</v>
      </c>
      <c r="BA83" s="22">
        <f>IF('enter-data'!AM75='calc.nat.'!$C$4,1,0)</f>
        <v>0</v>
      </c>
      <c r="BB83" s="22">
        <f>IF('enter-data'!AN75='calc.nat.'!$C$4,1,0)</f>
        <v>0</v>
      </c>
      <c r="BC83" s="22">
        <f>IF('enter-data'!AO75='calc.nat.'!$C$4,1,0)</f>
        <v>0</v>
      </c>
      <c r="BD83" s="22">
        <f>IF('enter-data'!AP75='calc.nat.'!$C$4,1,0)</f>
        <v>0</v>
      </c>
      <c r="BE83" s="22">
        <f>IF('enter-data'!AQ75='calc.nat.'!$C$4,1,0)</f>
        <v>0</v>
      </c>
      <c r="BF83" s="22">
        <f>IF('enter-data'!AR75='calc.nat.'!$C$4,1,0)</f>
        <v>0</v>
      </c>
      <c r="BG83" s="22">
        <f>IF('enter-data'!AS75='calc.nat.'!$C$4,1,0)</f>
        <v>0</v>
      </c>
      <c r="BH83" s="22">
        <f>IF('enter-data'!AT75='calc.nat.'!$C$4,1,0)</f>
        <v>0</v>
      </c>
      <c r="BI83" s="22">
        <f>IF('enter-data'!AU75='calc.nat.'!$C$4,1,0)</f>
        <v>0</v>
      </c>
      <c r="BJ83" s="22">
        <f>IF('enter-data'!AV75='calc.nat.'!$C$4,1,0)</f>
        <v>0</v>
      </c>
      <c r="BK83" s="22">
        <f>IF('enter-data'!AW75='calc.nat.'!$C$4,1,0)</f>
        <v>0</v>
      </c>
      <c r="BL83" s="22">
        <f>IF('enter-data'!AX75='calc.nat.'!$C$4,1,0)</f>
        <v>0</v>
      </c>
      <c r="BM83" s="22">
        <f>IF('enter-data'!AY75='calc.nat.'!$C$4,1,0)</f>
        <v>0</v>
      </c>
      <c r="BN83" s="22">
        <f>IF('enter-data'!AZ75='calc.nat.'!$C$4,1,0)</f>
        <v>0</v>
      </c>
      <c r="BO83" s="22">
        <f>IF('enter-data'!BA75='calc.nat.'!$C$4,1,0)</f>
        <v>0</v>
      </c>
      <c r="BP83" s="22">
        <f>IF('enter-data'!BB75='calc.nat.'!$C$4,1,0)</f>
        <v>0</v>
      </c>
      <c r="BQ83" s="22">
        <f>IF('enter-data'!BC75='calc.nat.'!$C$4,1,0)</f>
        <v>0</v>
      </c>
      <c r="BR83" s="22">
        <f>IF('enter-data'!BD75='calc.nat.'!$C$4,1,0)</f>
        <v>0</v>
      </c>
      <c r="BS83" s="22">
        <f>IF('enter-data'!BE75='calc.nat.'!$C$4,1,0)</f>
        <v>0</v>
      </c>
      <c r="BT83" s="22">
        <f>IF('enter-data'!BF75='calc.nat.'!$C$4,1,0)</f>
        <v>0</v>
      </c>
      <c r="BU83" s="22">
        <f>IF('enter-data'!BG75='calc.nat.'!$C$4,1,0)</f>
        <v>0</v>
      </c>
      <c r="BV83" s="22">
        <f>IF('enter-data'!BH75='calc.nat.'!$C$4,1,0)</f>
        <v>0</v>
      </c>
      <c r="BW83" s="22">
        <f>IF('enter-data'!BI75='calc.nat.'!$C$4,1,0)</f>
        <v>0</v>
      </c>
    </row>
    <row r="84" spans="1:75" ht="25.15" customHeight="1" x14ac:dyDescent="0.25">
      <c r="A84" s="219" t="str">
        <f t="shared" si="74"/>
        <v>0.6</v>
      </c>
      <c r="B84" s="220">
        <f>COUNTIF($C$2:C84,C84)</f>
        <v>6</v>
      </c>
      <c r="C84" s="3">
        <f>'enter-data'!C76</f>
        <v>0</v>
      </c>
      <c r="D84" s="208">
        <f t="shared" si="73"/>
        <v>0</v>
      </c>
      <c r="E84" s="257">
        <f t="shared" si="72"/>
        <v>0</v>
      </c>
      <c r="F84" s="258" t="str">
        <f>IF(E84&gt;0,VLOOKUP($E84,Parameter!$F:$J,3,FALSE)," ")</f>
        <v xml:space="preserve"> </v>
      </c>
      <c r="G84" s="259" t="str">
        <f>IF(E84&gt;0,VLOOKUP($E84,Parameter!$F:$J,4,FALSE)," ")</f>
        <v xml:space="preserve"> </v>
      </c>
      <c r="H84" s="260">
        <f t="shared" si="63"/>
        <v>0</v>
      </c>
      <c r="I84" s="260">
        <f t="shared" si="64"/>
        <v>0</v>
      </c>
      <c r="J84" s="260">
        <f t="shared" si="65"/>
        <v>0</v>
      </c>
      <c r="K84" s="260">
        <f t="shared" si="66"/>
        <v>0</v>
      </c>
      <c r="L84" s="260">
        <f t="shared" si="67"/>
        <v>0</v>
      </c>
      <c r="M84" s="260">
        <f t="shared" si="68"/>
        <v>0</v>
      </c>
      <c r="N84" s="260">
        <f t="shared" si="69"/>
        <v>0</v>
      </c>
      <c r="O84" s="260">
        <f t="shared" si="70"/>
        <v>0</v>
      </c>
      <c r="P84" s="260">
        <f t="shared" si="71"/>
        <v>0</v>
      </c>
      <c r="Q84" s="260">
        <f t="shared" si="75"/>
        <v>0</v>
      </c>
      <c r="R84" s="260">
        <f t="shared" si="76"/>
        <v>0</v>
      </c>
      <c r="S84" s="260">
        <f t="shared" si="77"/>
        <v>0</v>
      </c>
      <c r="T84" s="214"/>
      <c r="U84" s="22">
        <f>IF('enter-data'!G76='calc.nat.'!$C$4,1,0)</f>
        <v>0</v>
      </c>
      <c r="V84" s="22">
        <f>IF('enter-data'!H76='calc.nat.'!$C$4,1,0)</f>
        <v>0</v>
      </c>
      <c r="W84" s="22">
        <f>IF('enter-data'!I76='calc.nat.'!$C$4,1,0)</f>
        <v>0</v>
      </c>
      <c r="X84" s="22">
        <f>IF('enter-data'!J76='calc.nat.'!$C$4,1,0)</f>
        <v>0</v>
      </c>
      <c r="Y84" s="22">
        <f>IF('enter-data'!K76='calc.nat.'!$C$4,1,0)</f>
        <v>0</v>
      </c>
      <c r="Z84" s="22">
        <f>IF('enter-data'!L76='calc.nat.'!$C$4,1,0)</f>
        <v>0</v>
      </c>
      <c r="AA84" s="22">
        <f>IF('enter-data'!M76='calc.nat.'!$C$4,1,0)</f>
        <v>0</v>
      </c>
      <c r="AB84" s="22">
        <f>IF('enter-data'!N76='calc.nat.'!$C$4,1,0)</f>
        <v>0</v>
      </c>
      <c r="AC84" s="22">
        <f>IF('enter-data'!O76='calc.nat.'!$C$4,1,0)</f>
        <v>0</v>
      </c>
      <c r="AD84" s="22">
        <f>IF('enter-data'!P76='calc.nat.'!$C$4,1,0)</f>
        <v>0</v>
      </c>
      <c r="AE84" s="22">
        <f>IF('enter-data'!Q76='calc.nat.'!$C$4,1,0)</f>
        <v>0</v>
      </c>
      <c r="AF84" s="22">
        <f>IF('enter-data'!R76='calc.nat.'!$C$4,1,0)</f>
        <v>0</v>
      </c>
      <c r="AG84" s="22">
        <f>IF('enter-data'!S76='calc.nat.'!$C$4,1,0)</f>
        <v>0</v>
      </c>
      <c r="AH84" s="22">
        <f>IF('enter-data'!T76='calc.nat.'!$C$4,1,0)</f>
        <v>0</v>
      </c>
      <c r="AI84" s="22">
        <f>IF('enter-data'!U76='calc.nat.'!$C$4,1,0)</f>
        <v>0</v>
      </c>
      <c r="AJ84" s="22">
        <f>IF('enter-data'!V76='calc.nat.'!$C$4,1,0)</f>
        <v>0</v>
      </c>
      <c r="AK84" s="22">
        <f>IF('enter-data'!W76='calc.nat.'!$C$4,1,0)</f>
        <v>0</v>
      </c>
      <c r="AL84" s="22">
        <f>IF('enter-data'!X76='calc.nat.'!$C$4,1,0)</f>
        <v>0</v>
      </c>
      <c r="AM84" s="22">
        <f>IF('enter-data'!Y76='calc.nat.'!$C$4,1,0)</f>
        <v>0</v>
      </c>
      <c r="AN84" s="22">
        <f>IF('enter-data'!Z76='calc.nat.'!$C$4,1,0)</f>
        <v>0</v>
      </c>
      <c r="AO84" s="22">
        <f>IF('enter-data'!AA76='calc.nat.'!$C$4,1,0)</f>
        <v>0</v>
      </c>
      <c r="AP84" s="22">
        <f>IF('enter-data'!AB76='calc.nat.'!$C$4,1,0)</f>
        <v>0</v>
      </c>
      <c r="AQ84" s="22">
        <f>IF('enter-data'!AC76='calc.nat.'!$C$4,1,0)</f>
        <v>0</v>
      </c>
      <c r="AR84" s="22">
        <f>IF('enter-data'!AD76='calc.nat.'!$C$4,1,0)</f>
        <v>0</v>
      </c>
      <c r="AS84" s="22">
        <f>IF('enter-data'!AE76='calc.nat.'!$C$4,1,0)</f>
        <v>0</v>
      </c>
      <c r="AT84" s="22">
        <f>IF('enter-data'!AF76='calc.nat.'!$C$4,1,0)</f>
        <v>0</v>
      </c>
      <c r="AU84" s="22">
        <f>IF('enter-data'!AG76='calc.nat.'!$C$4,1,0)</f>
        <v>0</v>
      </c>
      <c r="AW84" s="22">
        <f>IF('enter-data'!AI76='calc.nat.'!$C$4,1,0)</f>
        <v>0</v>
      </c>
      <c r="AX84" s="22">
        <f>IF('enter-data'!AJ76='calc.nat.'!$C$4,1,0)</f>
        <v>0</v>
      </c>
      <c r="AY84" s="22">
        <f>IF('enter-data'!AK76='calc.nat.'!$C$4,1,0)</f>
        <v>0</v>
      </c>
      <c r="AZ84" s="22">
        <f>IF('enter-data'!AL76='calc.nat.'!$C$4,1,0)</f>
        <v>0</v>
      </c>
      <c r="BA84" s="22">
        <f>IF('enter-data'!AM76='calc.nat.'!$C$4,1,0)</f>
        <v>0</v>
      </c>
      <c r="BB84" s="22">
        <f>IF('enter-data'!AN76='calc.nat.'!$C$4,1,0)</f>
        <v>0</v>
      </c>
      <c r="BC84" s="22">
        <f>IF('enter-data'!AO76='calc.nat.'!$C$4,1,0)</f>
        <v>0</v>
      </c>
      <c r="BD84" s="22">
        <f>IF('enter-data'!AP76='calc.nat.'!$C$4,1,0)</f>
        <v>0</v>
      </c>
      <c r="BE84" s="22">
        <f>IF('enter-data'!AQ76='calc.nat.'!$C$4,1,0)</f>
        <v>0</v>
      </c>
      <c r="BF84" s="22">
        <f>IF('enter-data'!AR76='calc.nat.'!$C$4,1,0)</f>
        <v>0</v>
      </c>
      <c r="BG84" s="22">
        <f>IF('enter-data'!AS76='calc.nat.'!$C$4,1,0)</f>
        <v>0</v>
      </c>
      <c r="BH84" s="22">
        <f>IF('enter-data'!AT76='calc.nat.'!$C$4,1,0)</f>
        <v>0</v>
      </c>
      <c r="BI84" s="22">
        <f>IF('enter-data'!AU76='calc.nat.'!$C$4,1,0)</f>
        <v>0</v>
      </c>
      <c r="BJ84" s="22">
        <f>IF('enter-data'!AV76='calc.nat.'!$C$4,1,0)</f>
        <v>0</v>
      </c>
      <c r="BK84" s="22">
        <f>IF('enter-data'!AW76='calc.nat.'!$C$4,1,0)</f>
        <v>0</v>
      </c>
      <c r="BL84" s="22">
        <f>IF('enter-data'!AX76='calc.nat.'!$C$4,1,0)</f>
        <v>0</v>
      </c>
      <c r="BM84" s="22">
        <f>IF('enter-data'!AY76='calc.nat.'!$C$4,1,0)</f>
        <v>0</v>
      </c>
      <c r="BN84" s="22">
        <f>IF('enter-data'!AZ76='calc.nat.'!$C$4,1,0)</f>
        <v>0</v>
      </c>
      <c r="BO84" s="22">
        <f>IF('enter-data'!BA76='calc.nat.'!$C$4,1,0)</f>
        <v>0</v>
      </c>
      <c r="BP84" s="22">
        <f>IF('enter-data'!BB76='calc.nat.'!$C$4,1,0)</f>
        <v>0</v>
      </c>
      <c r="BQ84" s="22">
        <f>IF('enter-data'!BC76='calc.nat.'!$C$4,1,0)</f>
        <v>0</v>
      </c>
      <c r="BR84" s="22">
        <f>IF('enter-data'!BD76='calc.nat.'!$C$4,1,0)</f>
        <v>0</v>
      </c>
      <c r="BS84" s="22">
        <f>IF('enter-data'!BE76='calc.nat.'!$C$4,1,0)</f>
        <v>0</v>
      </c>
      <c r="BT84" s="22">
        <f>IF('enter-data'!BF76='calc.nat.'!$C$4,1,0)</f>
        <v>0</v>
      </c>
      <c r="BU84" s="22">
        <f>IF('enter-data'!BG76='calc.nat.'!$C$4,1,0)</f>
        <v>0</v>
      </c>
      <c r="BV84" s="22">
        <f>IF('enter-data'!BH76='calc.nat.'!$C$4,1,0)</f>
        <v>0</v>
      </c>
      <c r="BW84" s="22">
        <f>IF('enter-data'!BI76='calc.nat.'!$C$4,1,0)</f>
        <v>0</v>
      </c>
    </row>
    <row r="85" spans="1:75" ht="25.15" customHeight="1" x14ac:dyDescent="0.25">
      <c r="A85" s="219" t="str">
        <f t="shared" si="74"/>
        <v>0.7</v>
      </c>
      <c r="B85" s="220">
        <f>COUNTIF($C$2:C85,C85)</f>
        <v>7</v>
      </c>
      <c r="C85" s="3">
        <f>'enter-data'!C77</f>
        <v>0</v>
      </c>
      <c r="D85" s="208">
        <f t="shared" si="73"/>
        <v>0</v>
      </c>
      <c r="E85" s="257">
        <f t="shared" si="72"/>
        <v>0</v>
      </c>
      <c r="F85" s="258" t="str">
        <f>IF(E85&gt;0,VLOOKUP($E85,Parameter!$F:$J,3,FALSE)," ")</f>
        <v xml:space="preserve"> </v>
      </c>
      <c r="G85" s="259" t="str">
        <f>IF(E85&gt;0,VLOOKUP($E85,Parameter!$F:$J,4,FALSE)," ")</f>
        <v xml:space="preserve"> </v>
      </c>
      <c r="H85" s="260">
        <f t="shared" si="63"/>
        <v>0</v>
      </c>
      <c r="I85" s="260">
        <f t="shared" si="64"/>
        <v>0</v>
      </c>
      <c r="J85" s="260">
        <f t="shared" si="65"/>
        <v>0</v>
      </c>
      <c r="K85" s="260">
        <f t="shared" si="66"/>
        <v>0</v>
      </c>
      <c r="L85" s="260">
        <f t="shared" si="67"/>
        <v>0</v>
      </c>
      <c r="M85" s="260">
        <f t="shared" si="68"/>
        <v>0</v>
      </c>
      <c r="N85" s="260">
        <f t="shared" si="69"/>
        <v>0</v>
      </c>
      <c r="O85" s="260">
        <f t="shared" si="70"/>
        <v>0</v>
      </c>
      <c r="P85" s="260">
        <f t="shared" si="71"/>
        <v>0</v>
      </c>
      <c r="Q85" s="260">
        <f t="shared" si="75"/>
        <v>0</v>
      </c>
      <c r="R85" s="260">
        <f t="shared" si="76"/>
        <v>0</v>
      </c>
      <c r="S85" s="260">
        <f t="shared" si="77"/>
        <v>0</v>
      </c>
      <c r="T85" s="214"/>
      <c r="U85" s="22">
        <f>IF('enter-data'!G77='calc.nat.'!$C$4,1,0)</f>
        <v>0</v>
      </c>
      <c r="V85" s="22">
        <f>IF('enter-data'!H77='calc.nat.'!$C$4,1,0)</f>
        <v>0</v>
      </c>
      <c r="W85" s="22">
        <f>IF('enter-data'!I77='calc.nat.'!$C$4,1,0)</f>
        <v>0</v>
      </c>
      <c r="X85" s="22">
        <f>IF('enter-data'!J77='calc.nat.'!$C$4,1,0)</f>
        <v>0</v>
      </c>
      <c r="Y85" s="22">
        <f>IF('enter-data'!K77='calc.nat.'!$C$4,1,0)</f>
        <v>0</v>
      </c>
      <c r="Z85" s="22">
        <f>IF('enter-data'!L77='calc.nat.'!$C$4,1,0)</f>
        <v>0</v>
      </c>
      <c r="AA85" s="22">
        <f>IF('enter-data'!M77='calc.nat.'!$C$4,1,0)</f>
        <v>0</v>
      </c>
      <c r="AB85" s="22">
        <f>IF('enter-data'!N77='calc.nat.'!$C$4,1,0)</f>
        <v>0</v>
      </c>
      <c r="AC85" s="22">
        <f>IF('enter-data'!O77='calc.nat.'!$C$4,1,0)</f>
        <v>0</v>
      </c>
      <c r="AD85" s="22">
        <f>IF('enter-data'!P77='calc.nat.'!$C$4,1,0)</f>
        <v>0</v>
      </c>
      <c r="AE85" s="22">
        <f>IF('enter-data'!Q77='calc.nat.'!$C$4,1,0)</f>
        <v>0</v>
      </c>
      <c r="AF85" s="22">
        <f>IF('enter-data'!R77='calc.nat.'!$C$4,1,0)</f>
        <v>0</v>
      </c>
      <c r="AG85" s="22">
        <f>IF('enter-data'!S77='calc.nat.'!$C$4,1,0)</f>
        <v>0</v>
      </c>
      <c r="AH85" s="22">
        <f>IF('enter-data'!T77='calc.nat.'!$C$4,1,0)</f>
        <v>0</v>
      </c>
      <c r="AI85" s="22">
        <f>IF('enter-data'!U77='calc.nat.'!$C$4,1,0)</f>
        <v>0</v>
      </c>
      <c r="AJ85" s="22">
        <f>IF('enter-data'!V77='calc.nat.'!$C$4,1,0)</f>
        <v>0</v>
      </c>
      <c r="AK85" s="22">
        <f>IF('enter-data'!W77='calc.nat.'!$C$4,1,0)</f>
        <v>0</v>
      </c>
      <c r="AL85" s="22">
        <f>IF('enter-data'!X77='calc.nat.'!$C$4,1,0)</f>
        <v>0</v>
      </c>
      <c r="AM85" s="22">
        <f>IF('enter-data'!Y77='calc.nat.'!$C$4,1,0)</f>
        <v>0</v>
      </c>
      <c r="AN85" s="22">
        <f>IF('enter-data'!Z77='calc.nat.'!$C$4,1,0)</f>
        <v>0</v>
      </c>
      <c r="AO85" s="22">
        <f>IF('enter-data'!AA77='calc.nat.'!$C$4,1,0)</f>
        <v>0</v>
      </c>
      <c r="AP85" s="22">
        <f>IF('enter-data'!AB77='calc.nat.'!$C$4,1,0)</f>
        <v>0</v>
      </c>
      <c r="AQ85" s="22">
        <f>IF('enter-data'!AC77='calc.nat.'!$C$4,1,0)</f>
        <v>0</v>
      </c>
      <c r="AR85" s="22">
        <f>IF('enter-data'!AD77='calc.nat.'!$C$4,1,0)</f>
        <v>0</v>
      </c>
      <c r="AS85" s="22">
        <f>IF('enter-data'!AE77='calc.nat.'!$C$4,1,0)</f>
        <v>0</v>
      </c>
      <c r="AT85" s="22">
        <f>IF('enter-data'!AF77='calc.nat.'!$C$4,1,0)</f>
        <v>0</v>
      </c>
      <c r="AU85" s="22">
        <f>IF('enter-data'!AG77='calc.nat.'!$C$4,1,0)</f>
        <v>0</v>
      </c>
      <c r="AW85" s="22">
        <f>IF('enter-data'!AI77='calc.nat.'!$C$4,1,0)</f>
        <v>0</v>
      </c>
      <c r="AX85" s="22">
        <f>IF('enter-data'!AJ77='calc.nat.'!$C$4,1,0)</f>
        <v>0</v>
      </c>
      <c r="AY85" s="22">
        <f>IF('enter-data'!AK77='calc.nat.'!$C$4,1,0)</f>
        <v>0</v>
      </c>
      <c r="AZ85" s="22">
        <f>IF('enter-data'!AL77='calc.nat.'!$C$4,1,0)</f>
        <v>0</v>
      </c>
      <c r="BA85" s="22">
        <f>IF('enter-data'!AM77='calc.nat.'!$C$4,1,0)</f>
        <v>0</v>
      </c>
      <c r="BB85" s="22">
        <f>IF('enter-data'!AN77='calc.nat.'!$C$4,1,0)</f>
        <v>0</v>
      </c>
      <c r="BC85" s="22">
        <f>IF('enter-data'!AO77='calc.nat.'!$C$4,1,0)</f>
        <v>0</v>
      </c>
      <c r="BD85" s="22">
        <f>IF('enter-data'!AP77='calc.nat.'!$C$4,1,0)</f>
        <v>0</v>
      </c>
      <c r="BE85" s="22">
        <f>IF('enter-data'!AQ77='calc.nat.'!$C$4,1,0)</f>
        <v>0</v>
      </c>
      <c r="BF85" s="22">
        <f>IF('enter-data'!AR77='calc.nat.'!$C$4,1,0)</f>
        <v>0</v>
      </c>
      <c r="BG85" s="22">
        <f>IF('enter-data'!AS77='calc.nat.'!$C$4,1,0)</f>
        <v>0</v>
      </c>
      <c r="BH85" s="22">
        <f>IF('enter-data'!AT77='calc.nat.'!$C$4,1,0)</f>
        <v>0</v>
      </c>
      <c r="BI85" s="22">
        <f>IF('enter-data'!AU77='calc.nat.'!$C$4,1,0)</f>
        <v>0</v>
      </c>
      <c r="BJ85" s="22">
        <f>IF('enter-data'!AV77='calc.nat.'!$C$4,1,0)</f>
        <v>0</v>
      </c>
      <c r="BK85" s="22">
        <f>IF('enter-data'!AW77='calc.nat.'!$C$4,1,0)</f>
        <v>0</v>
      </c>
      <c r="BL85" s="22">
        <f>IF('enter-data'!AX77='calc.nat.'!$C$4,1,0)</f>
        <v>0</v>
      </c>
      <c r="BM85" s="22">
        <f>IF('enter-data'!AY77='calc.nat.'!$C$4,1,0)</f>
        <v>0</v>
      </c>
      <c r="BN85" s="22">
        <f>IF('enter-data'!AZ77='calc.nat.'!$C$4,1,0)</f>
        <v>0</v>
      </c>
      <c r="BO85" s="22">
        <f>IF('enter-data'!BA77='calc.nat.'!$C$4,1,0)</f>
        <v>0</v>
      </c>
      <c r="BP85" s="22">
        <f>IF('enter-data'!BB77='calc.nat.'!$C$4,1,0)</f>
        <v>0</v>
      </c>
      <c r="BQ85" s="22">
        <f>IF('enter-data'!BC77='calc.nat.'!$C$4,1,0)</f>
        <v>0</v>
      </c>
      <c r="BR85" s="22">
        <f>IF('enter-data'!BD77='calc.nat.'!$C$4,1,0)</f>
        <v>0</v>
      </c>
      <c r="BS85" s="22">
        <f>IF('enter-data'!BE77='calc.nat.'!$C$4,1,0)</f>
        <v>0</v>
      </c>
      <c r="BT85" s="22">
        <f>IF('enter-data'!BF77='calc.nat.'!$C$4,1,0)</f>
        <v>0</v>
      </c>
      <c r="BU85" s="22">
        <f>IF('enter-data'!BG77='calc.nat.'!$C$4,1,0)</f>
        <v>0</v>
      </c>
      <c r="BV85" s="22">
        <f>IF('enter-data'!BH77='calc.nat.'!$C$4,1,0)</f>
        <v>0</v>
      </c>
      <c r="BW85" s="22">
        <f>IF('enter-data'!BI77='calc.nat.'!$C$4,1,0)</f>
        <v>0</v>
      </c>
    </row>
    <row r="86" spans="1:75" ht="25.15" customHeight="1" x14ac:dyDescent="0.25">
      <c r="A86" s="219" t="str">
        <f t="shared" si="74"/>
        <v>0.8</v>
      </c>
      <c r="B86" s="220">
        <f>COUNTIF($C$2:C86,C86)</f>
        <v>8</v>
      </c>
      <c r="C86" s="3">
        <f>'enter-data'!C78</f>
        <v>0</v>
      </c>
      <c r="D86" s="208">
        <f t="shared" si="73"/>
        <v>0</v>
      </c>
      <c r="E86" s="257">
        <f t="shared" si="72"/>
        <v>0</v>
      </c>
      <c r="F86" s="258" t="str">
        <f>IF(E86&gt;0,VLOOKUP($E86,Parameter!$F:$J,3,FALSE)," ")</f>
        <v xml:space="preserve"> </v>
      </c>
      <c r="G86" s="259" t="str">
        <f>IF(E86&gt;0,VLOOKUP($E86,Parameter!$F:$J,4,FALSE)," ")</f>
        <v xml:space="preserve"> </v>
      </c>
      <c r="H86" s="260">
        <f t="shared" si="63"/>
        <v>0</v>
      </c>
      <c r="I86" s="260">
        <f t="shared" si="64"/>
        <v>0</v>
      </c>
      <c r="J86" s="260">
        <f t="shared" si="65"/>
        <v>0</v>
      </c>
      <c r="K86" s="260">
        <f t="shared" si="66"/>
        <v>0</v>
      </c>
      <c r="L86" s="260">
        <f t="shared" si="67"/>
        <v>0</v>
      </c>
      <c r="M86" s="260">
        <f t="shared" si="68"/>
        <v>0</v>
      </c>
      <c r="N86" s="260">
        <f t="shared" si="69"/>
        <v>0</v>
      </c>
      <c r="O86" s="260">
        <f t="shared" si="70"/>
        <v>0</v>
      </c>
      <c r="P86" s="260">
        <f t="shared" si="71"/>
        <v>0</v>
      </c>
      <c r="Q86" s="260">
        <f t="shared" si="75"/>
        <v>0</v>
      </c>
      <c r="R86" s="260">
        <f t="shared" si="76"/>
        <v>0</v>
      </c>
      <c r="S86" s="260">
        <f t="shared" si="77"/>
        <v>0</v>
      </c>
      <c r="T86" s="214"/>
      <c r="U86" s="22">
        <f>IF('enter-data'!G78='calc.nat.'!$C$4,1,0)</f>
        <v>0</v>
      </c>
      <c r="V86" s="22">
        <f>IF('enter-data'!H78='calc.nat.'!$C$4,1,0)</f>
        <v>0</v>
      </c>
      <c r="W86" s="22">
        <f>IF('enter-data'!I78='calc.nat.'!$C$4,1,0)</f>
        <v>0</v>
      </c>
      <c r="X86" s="22">
        <f>IF('enter-data'!J78='calc.nat.'!$C$4,1,0)</f>
        <v>0</v>
      </c>
      <c r="Y86" s="22">
        <f>IF('enter-data'!K78='calc.nat.'!$C$4,1,0)</f>
        <v>0</v>
      </c>
      <c r="Z86" s="22">
        <f>IF('enter-data'!L78='calc.nat.'!$C$4,1,0)</f>
        <v>0</v>
      </c>
      <c r="AA86" s="22">
        <f>IF('enter-data'!M78='calc.nat.'!$C$4,1,0)</f>
        <v>0</v>
      </c>
      <c r="AB86" s="22">
        <f>IF('enter-data'!N78='calc.nat.'!$C$4,1,0)</f>
        <v>0</v>
      </c>
      <c r="AC86" s="22">
        <f>IF('enter-data'!O78='calc.nat.'!$C$4,1,0)</f>
        <v>0</v>
      </c>
      <c r="AD86" s="22">
        <f>IF('enter-data'!P78='calc.nat.'!$C$4,1,0)</f>
        <v>0</v>
      </c>
      <c r="AE86" s="22">
        <f>IF('enter-data'!Q78='calc.nat.'!$C$4,1,0)</f>
        <v>0</v>
      </c>
      <c r="AF86" s="22">
        <f>IF('enter-data'!R78='calc.nat.'!$C$4,1,0)</f>
        <v>0</v>
      </c>
      <c r="AG86" s="22">
        <f>IF('enter-data'!S78='calc.nat.'!$C$4,1,0)</f>
        <v>0</v>
      </c>
      <c r="AH86" s="22">
        <f>IF('enter-data'!T78='calc.nat.'!$C$4,1,0)</f>
        <v>0</v>
      </c>
      <c r="AI86" s="22">
        <f>IF('enter-data'!U78='calc.nat.'!$C$4,1,0)</f>
        <v>0</v>
      </c>
      <c r="AJ86" s="22">
        <f>IF('enter-data'!V78='calc.nat.'!$C$4,1,0)</f>
        <v>0</v>
      </c>
      <c r="AK86" s="22">
        <f>IF('enter-data'!W78='calc.nat.'!$C$4,1,0)</f>
        <v>0</v>
      </c>
      <c r="AL86" s="22">
        <f>IF('enter-data'!X78='calc.nat.'!$C$4,1,0)</f>
        <v>0</v>
      </c>
      <c r="AM86" s="22">
        <f>IF('enter-data'!Y78='calc.nat.'!$C$4,1,0)</f>
        <v>0</v>
      </c>
      <c r="AN86" s="22">
        <f>IF('enter-data'!Z78='calc.nat.'!$C$4,1,0)</f>
        <v>0</v>
      </c>
      <c r="AO86" s="22">
        <f>IF('enter-data'!AA78='calc.nat.'!$C$4,1,0)</f>
        <v>0</v>
      </c>
      <c r="AP86" s="22">
        <f>IF('enter-data'!AB78='calc.nat.'!$C$4,1,0)</f>
        <v>0</v>
      </c>
      <c r="AQ86" s="22">
        <f>IF('enter-data'!AC78='calc.nat.'!$C$4,1,0)</f>
        <v>0</v>
      </c>
      <c r="AR86" s="22">
        <f>IF('enter-data'!AD78='calc.nat.'!$C$4,1,0)</f>
        <v>0</v>
      </c>
      <c r="AS86" s="22">
        <f>IF('enter-data'!AE78='calc.nat.'!$C$4,1,0)</f>
        <v>0</v>
      </c>
      <c r="AT86" s="22">
        <f>IF('enter-data'!AF78='calc.nat.'!$C$4,1,0)</f>
        <v>0</v>
      </c>
      <c r="AU86" s="22">
        <f>IF('enter-data'!AG78='calc.nat.'!$C$4,1,0)</f>
        <v>0</v>
      </c>
      <c r="AW86" s="22">
        <f>IF('enter-data'!AI78='calc.nat.'!$C$4,1,0)</f>
        <v>0</v>
      </c>
      <c r="AX86" s="22">
        <f>IF('enter-data'!AJ78='calc.nat.'!$C$4,1,0)</f>
        <v>0</v>
      </c>
      <c r="AY86" s="22">
        <f>IF('enter-data'!AK78='calc.nat.'!$C$4,1,0)</f>
        <v>0</v>
      </c>
      <c r="AZ86" s="22">
        <f>IF('enter-data'!AL78='calc.nat.'!$C$4,1,0)</f>
        <v>0</v>
      </c>
      <c r="BA86" s="22">
        <f>IF('enter-data'!AM78='calc.nat.'!$C$4,1,0)</f>
        <v>0</v>
      </c>
      <c r="BB86" s="22">
        <f>IF('enter-data'!AN78='calc.nat.'!$C$4,1,0)</f>
        <v>0</v>
      </c>
      <c r="BC86" s="22">
        <f>IF('enter-data'!AO78='calc.nat.'!$C$4,1,0)</f>
        <v>0</v>
      </c>
      <c r="BD86" s="22">
        <f>IF('enter-data'!AP78='calc.nat.'!$C$4,1,0)</f>
        <v>0</v>
      </c>
      <c r="BE86" s="22">
        <f>IF('enter-data'!AQ78='calc.nat.'!$C$4,1,0)</f>
        <v>0</v>
      </c>
      <c r="BF86" s="22">
        <f>IF('enter-data'!AR78='calc.nat.'!$C$4,1,0)</f>
        <v>0</v>
      </c>
      <c r="BG86" s="22">
        <f>IF('enter-data'!AS78='calc.nat.'!$C$4,1,0)</f>
        <v>0</v>
      </c>
      <c r="BH86" s="22">
        <f>IF('enter-data'!AT78='calc.nat.'!$C$4,1,0)</f>
        <v>0</v>
      </c>
      <c r="BI86" s="22">
        <f>IF('enter-data'!AU78='calc.nat.'!$C$4,1,0)</f>
        <v>0</v>
      </c>
      <c r="BJ86" s="22">
        <f>IF('enter-data'!AV78='calc.nat.'!$C$4,1,0)</f>
        <v>0</v>
      </c>
      <c r="BK86" s="22">
        <f>IF('enter-data'!AW78='calc.nat.'!$C$4,1,0)</f>
        <v>0</v>
      </c>
      <c r="BL86" s="22">
        <f>IF('enter-data'!AX78='calc.nat.'!$C$4,1,0)</f>
        <v>0</v>
      </c>
      <c r="BM86" s="22">
        <f>IF('enter-data'!AY78='calc.nat.'!$C$4,1,0)</f>
        <v>0</v>
      </c>
      <c r="BN86" s="22">
        <f>IF('enter-data'!AZ78='calc.nat.'!$C$4,1,0)</f>
        <v>0</v>
      </c>
      <c r="BO86" s="22">
        <f>IF('enter-data'!BA78='calc.nat.'!$C$4,1,0)</f>
        <v>0</v>
      </c>
      <c r="BP86" s="22">
        <f>IF('enter-data'!BB78='calc.nat.'!$C$4,1,0)</f>
        <v>0</v>
      </c>
      <c r="BQ86" s="22">
        <f>IF('enter-data'!BC78='calc.nat.'!$C$4,1,0)</f>
        <v>0</v>
      </c>
      <c r="BR86" s="22">
        <f>IF('enter-data'!BD78='calc.nat.'!$C$4,1,0)</f>
        <v>0</v>
      </c>
      <c r="BS86" s="22">
        <f>IF('enter-data'!BE78='calc.nat.'!$C$4,1,0)</f>
        <v>0</v>
      </c>
      <c r="BT86" s="22">
        <f>IF('enter-data'!BF78='calc.nat.'!$C$4,1,0)</f>
        <v>0</v>
      </c>
      <c r="BU86" s="22">
        <f>IF('enter-data'!BG78='calc.nat.'!$C$4,1,0)</f>
        <v>0</v>
      </c>
      <c r="BV86" s="22">
        <f>IF('enter-data'!BH78='calc.nat.'!$C$4,1,0)</f>
        <v>0</v>
      </c>
      <c r="BW86" s="22">
        <f>IF('enter-data'!BI78='calc.nat.'!$C$4,1,0)</f>
        <v>0</v>
      </c>
    </row>
    <row r="87" spans="1:75" ht="25.15" customHeight="1" x14ac:dyDescent="0.25">
      <c r="A87" s="219" t="str">
        <f t="shared" si="74"/>
        <v>0.9</v>
      </c>
      <c r="B87" s="220">
        <f>COUNTIF($C$2:C87,C87)</f>
        <v>9</v>
      </c>
      <c r="C87" s="3">
        <f>'enter-data'!C79</f>
        <v>0</v>
      </c>
      <c r="D87" s="208">
        <f t="shared" si="73"/>
        <v>0</v>
      </c>
      <c r="E87" s="257">
        <f t="shared" si="72"/>
        <v>0</v>
      </c>
      <c r="F87" s="258" t="str">
        <f>IF(E87&gt;0,VLOOKUP($E87,Parameter!$F:$J,3,FALSE)," ")</f>
        <v xml:space="preserve"> </v>
      </c>
      <c r="G87" s="259" t="str">
        <f>IF(E87&gt;0,VLOOKUP($E87,Parameter!$F:$J,4,FALSE)," ")</f>
        <v xml:space="preserve"> </v>
      </c>
      <c r="H87" s="260">
        <f t="shared" si="63"/>
        <v>0</v>
      </c>
      <c r="I87" s="260">
        <f t="shared" si="64"/>
        <v>0</v>
      </c>
      <c r="J87" s="260">
        <f t="shared" si="65"/>
        <v>0</v>
      </c>
      <c r="K87" s="260">
        <f t="shared" si="66"/>
        <v>0</v>
      </c>
      <c r="L87" s="260">
        <f t="shared" si="67"/>
        <v>0</v>
      </c>
      <c r="M87" s="260">
        <f t="shared" si="68"/>
        <v>0</v>
      </c>
      <c r="N87" s="260">
        <f t="shared" si="69"/>
        <v>0</v>
      </c>
      <c r="O87" s="260">
        <f t="shared" si="70"/>
        <v>0</v>
      </c>
      <c r="P87" s="260">
        <f t="shared" si="71"/>
        <v>0</v>
      </c>
      <c r="Q87" s="260">
        <f t="shared" si="75"/>
        <v>0</v>
      </c>
      <c r="R87" s="260">
        <f t="shared" si="76"/>
        <v>0</v>
      </c>
      <c r="S87" s="260">
        <f t="shared" si="77"/>
        <v>0</v>
      </c>
      <c r="T87" s="214"/>
      <c r="U87" s="22">
        <f>IF('enter-data'!G79='calc.nat.'!$C$4,1,0)</f>
        <v>0</v>
      </c>
      <c r="V87" s="22">
        <f>IF('enter-data'!H79='calc.nat.'!$C$4,1,0)</f>
        <v>0</v>
      </c>
      <c r="W87" s="22">
        <f>IF('enter-data'!I79='calc.nat.'!$C$4,1,0)</f>
        <v>0</v>
      </c>
      <c r="X87" s="22">
        <f>IF('enter-data'!J79='calc.nat.'!$C$4,1,0)</f>
        <v>0</v>
      </c>
      <c r="Y87" s="22">
        <f>IF('enter-data'!K79='calc.nat.'!$C$4,1,0)</f>
        <v>0</v>
      </c>
      <c r="Z87" s="22">
        <f>IF('enter-data'!L79='calc.nat.'!$C$4,1,0)</f>
        <v>0</v>
      </c>
      <c r="AA87" s="22">
        <f>IF('enter-data'!M79='calc.nat.'!$C$4,1,0)</f>
        <v>0</v>
      </c>
      <c r="AB87" s="22">
        <f>IF('enter-data'!N79='calc.nat.'!$C$4,1,0)</f>
        <v>0</v>
      </c>
      <c r="AC87" s="22">
        <f>IF('enter-data'!O79='calc.nat.'!$C$4,1,0)</f>
        <v>0</v>
      </c>
      <c r="AD87" s="22">
        <f>IF('enter-data'!P79='calc.nat.'!$C$4,1,0)</f>
        <v>0</v>
      </c>
      <c r="AE87" s="22">
        <f>IF('enter-data'!Q79='calc.nat.'!$C$4,1,0)</f>
        <v>0</v>
      </c>
      <c r="AF87" s="22">
        <f>IF('enter-data'!R79='calc.nat.'!$C$4,1,0)</f>
        <v>0</v>
      </c>
      <c r="AG87" s="22">
        <f>IF('enter-data'!S79='calc.nat.'!$C$4,1,0)</f>
        <v>0</v>
      </c>
      <c r="AH87" s="22">
        <f>IF('enter-data'!T79='calc.nat.'!$C$4,1,0)</f>
        <v>0</v>
      </c>
      <c r="AI87" s="22">
        <f>IF('enter-data'!U79='calc.nat.'!$C$4,1,0)</f>
        <v>0</v>
      </c>
      <c r="AJ87" s="22">
        <f>IF('enter-data'!V79='calc.nat.'!$C$4,1,0)</f>
        <v>0</v>
      </c>
      <c r="AK87" s="22">
        <f>IF('enter-data'!W79='calc.nat.'!$C$4,1,0)</f>
        <v>0</v>
      </c>
      <c r="AL87" s="22">
        <f>IF('enter-data'!X79='calc.nat.'!$C$4,1,0)</f>
        <v>0</v>
      </c>
      <c r="AM87" s="22">
        <f>IF('enter-data'!Y79='calc.nat.'!$C$4,1,0)</f>
        <v>0</v>
      </c>
      <c r="AN87" s="22">
        <f>IF('enter-data'!Z79='calc.nat.'!$C$4,1,0)</f>
        <v>0</v>
      </c>
      <c r="AO87" s="22">
        <f>IF('enter-data'!AA79='calc.nat.'!$C$4,1,0)</f>
        <v>0</v>
      </c>
      <c r="AP87" s="22">
        <f>IF('enter-data'!AB79='calc.nat.'!$C$4,1,0)</f>
        <v>0</v>
      </c>
      <c r="AQ87" s="22">
        <f>IF('enter-data'!AC79='calc.nat.'!$C$4,1,0)</f>
        <v>0</v>
      </c>
      <c r="AR87" s="22">
        <f>IF('enter-data'!AD79='calc.nat.'!$C$4,1,0)</f>
        <v>0</v>
      </c>
      <c r="AS87" s="22">
        <f>IF('enter-data'!AE79='calc.nat.'!$C$4,1,0)</f>
        <v>0</v>
      </c>
      <c r="AT87" s="22">
        <f>IF('enter-data'!AF79='calc.nat.'!$C$4,1,0)</f>
        <v>0</v>
      </c>
      <c r="AU87" s="22">
        <f>IF('enter-data'!AG79='calc.nat.'!$C$4,1,0)</f>
        <v>0</v>
      </c>
      <c r="AW87" s="22">
        <f>IF('enter-data'!AI79='calc.nat.'!$C$4,1,0)</f>
        <v>0</v>
      </c>
      <c r="AX87" s="22">
        <f>IF('enter-data'!AJ79='calc.nat.'!$C$4,1,0)</f>
        <v>0</v>
      </c>
      <c r="AY87" s="22">
        <f>IF('enter-data'!AK79='calc.nat.'!$C$4,1,0)</f>
        <v>0</v>
      </c>
      <c r="AZ87" s="22">
        <f>IF('enter-data'!AL79='calc.nat.'!$C$4,1,0)</f>
        <v>0</v>
      </c>
      <c r="BA87" s="22">
        <f>IF('enter-data'!AM79='calc.nat.'!$C$4,1,0)</f>
        <v>0</v>
      </c>
      <c r="BB87" s="22">
        <f>IF('enter-data'!AN79='calc.nat.'!$C$4,1,0)</f>
        <v>0</v>
      </c>
      <c r="BC87" s="22">
        <f>IF('enter-data'!AO79='calc.nat.'!$C$4,1,0)</f>
        <v>0</v>
      </c>
      <c r="BD87" s="22">
        <f>IF('enter-data'!AP79='calc.nat.'!$C$4,1,0)</f>
        <v>0</v>
      </c>
      <c r="BE87" s="22">
        <f>IF('enter-data'!AQ79='calc.nat.'!$C$4,1,0)</f>
        <v>0</v>
      </c>
      <c r="BF87" s="22">
        <f>IF('enter-data'!AR79='calc.nat.'!$C$4,1,0)</f>
        <v>0</v>
      </c>
      <c r="BG87" s="22">
        <f>IF('enter-data'!AS79='calc.nat.'!$C$4,1,0)</f>
        <v>0</v>
      </c>
      <c r="BH87" s="22">
        <f>IF('enter-data'!AT79='calc.nat.'!$C$4,1,0)</f>
        <v>0</v>
      </c>
      <c r="BI87" s="22">
        <f>IF('enter-data'!AU79='calc.nat.'!$C$4,1,0)</f>
        <v>0</v>
      </c>
      <c r="BJ87" s="22">
        <f>IF('enter-data'!AV79='calc.nat.'!$C$4,1,0)</f>
        <v>0</v>
      </c>
      <c r="BK87" s="22">
        <f>IF('enter-data'!AW79='calc.nat.'!$C$4,1,0)</f>
        <v>0</v>
      </c>
      <c r="BL87" s="22">
        <f>IF('enter-data'!AX79='calc.nat.'!$C$4,1,0)</f>
        <v>0</v>
      </c>
      <c r="BM87" s="22">
        <f>IF('enter-data'!AY79='calc.nat.'!$C$4,1,0)</f>
        <v>0</v>
      </c>
      <c r="BN87" s="22">
        <f>IF('enter-data'!AZ79='calc.nat.'!$C$4,1,0)</f>
        <v>0</v>
      </c>
      <c r="BO87" s="22">
        <f>IF('enter-data'!BA79='calc.nat.'!$C$4,1,0)</f>
        <v>0</v>
      </c>
      <c r="BP87" s="22">
        <f>IF('enter-data'!BB79='calc.nat.'!$C$4,1,0)</f>
        <v>0</v>
      </c>
      <c r="BQ87" s="22">
        <f>IF('enter-data'!BC79='calc.nat.'!$C$4,1,0)</f>
        <v>0</v>
      </c>
      <c r="BR87" s="22">
        <f>IF('enter-data'!BD79='calc.nat.'!$C$4,1,0)</f>
        <v>0</v>
      </c>
      <c r="BS87" s="22">
        <f>IF('enter-data'!BE79='calc.nat.'!$C$4,1,0)</f>
        <v>0</v>
      </c>
      <c r="BT87" s="22">
        <f>IF('enter-data'!BF79='calc.nat.'!$C$4,1,0)</f>
        <v>0</v>
      </c>
      <c r="BU87" s="22">
        <f>IF('enter-data'!BG79='calc.nat.'!$C$4,1,0)</f>
        <v>0</v>
      </c>
      <c r="BV87" s="22">
        <f>IF('enter-data'!BH79='calc.nat.'!$C$4,1,0)</f>
        <v>0</v>
      </c>
      <c r="BW87" s="22">
        <f>IF('enter-data'!BI79='calc.nat.'!$C$4,1,0)</f>
        <v>0</v>
      </c>
    </row>
    <row r="88" spans="1:75" ht="25.15" customHeight="1" x14ac:dyDescent="0.25">
      <c r="A88" s="219" t="str">
        <f t="shared" si="74"/>
        <v>0.10</v>
      </c>
      <c r="B88" s="220">
        <f>COUNTIF($C$2:C88,C88)</f>
        <v>10</v>
      </c>
      <c r="C88" s="3">
        <f>'enter-data'!C80</f>
        <v>0</v>
      </c>
      <c r="D88" s="208">
        <f t="shared" si="73"/>
        <v>0</v>
      </c>
      <c r="E88" s="257">
        <f t="shared" si="72"/>
        <v>0</v>
      </c>
      <c r="F88" s="258" t="str">
        <f>IF(E88&gt;0,VLOOKUP($E88,Parameter!$F:$J,3,FALSE)," ")</f>
        <v xml:space="preserve"> </v>
      </c>
      <c r="G88" s="259" t="str">
        <f>IF(E88&gt;0,VLOOKUP($E88,Parameter!$F:$J,4,FALSE)," ")</f>
        <v xml:space="preserve"> </v>
      </c>
      <c r="H88" s="260">
        <f t="shared" si="63"/>
        <v>0</v>
      </c>
      <c r="I88" s="260">
        <f t="shared" si="64"/>
        <v>0</v>
      </c>
      <c r="J88" s="260">
        <f t="shared" si="65"/>
        <v>0</v>
      </c>
      <c r="K88" s="260">
        <f t="shared" si="66"/>
        <v>0</v>
      </c>
      <c r="L88" s="260">
        <f t="shared" si="67"/>
        <v>0</v>
      </c>
      <c r="M88" s="260">
        <f t="shared" si="68"/>
        <v>0</v>
      </c>
      <c r="N88" s="260">
        <f t="shared" si="69"/>
        <v>0</v>
      </c>
      <c r="O88" s="260">
        <f t="shared" si="70"/>
        <v>0</v>
      </c>
      <c r="P88" s="260">
        <f t="shared" si="71"/>
        <v>0</v>
      </c>
      <c r="Q88" s="260">
        <f t="shared" si="75"/>
        <v>0</v>
      </c>
      <c r="R88" s="260">
        <f t="shared" si="76"/>
        <v>0</v>
      </c>
      <c r="S88" s="260">
        <f t="shared" si="77"/>
        <v>0</v>
      </c>
      <c r="T88" s="214"/>
      <c r="U88" s="22">
        <f>IF('enter-data'!G80='calc.nat.'!$C$4,1,0)</f>
        <v>0</v>
      </c>
      <c r="V88" s="22">
        <f>IF('enter-data'!H80='calc.nat.'!$C$4,1,0)</f>
        <v>0</v>
      </c>
      <c r="W88" s="22">
        <f>IF('enter-data'!I80='calc.nat.'!$C$4,1,0)</f>
        <v>0</v>
      </c>
      <c r="X88" s="22">
        <f>IF('enter-data'!J80='calc.nat.'!$C$4,1,0)</f>
        <v>0</v>
      </c>
      <c r="Y88" s="22">
        <f>IF('enter-data'!K80='calc.nat.'!$C$4,1,0)</f>
        <v>0</v>
      </c>
      <c r="Z88" s="22">
        <f>IF('enter-data'!L80='calc.nat.'!$C$4,1,0)</f>
        <v>0</v>
      </c>
      <c r="AA88" s="22">
        <f>IF('enter-data'!M80='calc.nat.'!$C$4,1,0)</f>
        <v>0</v>
      </c>
      <c r="AB88" s="22">
        <f>IF('enter-data'!N80='calc.nat.'!$C$4,1,0)</f>
        <v>0</v>
      </c>
      <c r="AC88" s="22">
        <f>IF('enter-data'!O80='calc.nat.'!$C$4,1,0)</f>
        <v>0</v>
      </c>
      <c r="AD88" s="22">
        <f>IF('enter-data'!P80='calc.nat.'!$C$4,1,0)</f>
        <v>0</v>
      </c>
      <c r="AE88" s="22">
        <f>IF('enter-data'!Q80='calc.nat.'!$C$4,1,0)</f>
        <v>0</v>
      </c>
      <c r="AF88" s="22">
        <f>IF('enter-data'!R80='calc.nat.'!$C$4,1,0)</f>
        <v>0</v>
      </c>
      <c r="AG88" s="22">
        <f>IF('enter-data'!S80='calc.nat.'!$C$4,1,0)</f>
        <v>0</v>
      </c>
      <c r="AH88" s="22">
        <f>IF('enter-data'!T80='calc.nat.'!$C$4,1,0)</f>
        <v>0</v>
      </c>
      <c r="AI88" s="22">
        <f>IF('enter-data'!U80='calc.nat.'!$C$4,1,0)</f>
        <v>0</v>
      </c>
      <c r="AJ88" s="22">
        <f>IF('enter-data'!V80='calc.nat.'!$C$4,1,0)</f>
        <v>0</v>
      </c>
      <c r="AK88" s="22">
        <f>IF('enter-data'!W80='calc.nat.'!$C$4,1,0)</f>
        <v>0</v>
      </c>
      <c r="AL88" s="22">
        <f>IF('enter-data'!X80='calc.nat.'!$C$4,1,0)</f>
        <v>0</v>
      </c>
      <c r="AM88" s="22">
        <f>IF('enter-data'!Y80='calc.nat.'!$C$4,1,0)</f>
        <v>0</v>
      </c>
      <c r="AN88" s="22">
        <f>IF('enter-data'!Z80='calc.nat.'!$C$4,1,0)</f>
        <v>0</v>
      </c>
      <c r="AO88" s="22">
        <f>IF('enter-data'!AA80='calc.nat.'!$C$4,1,0)</f>
        <v>0</v>
      </c>
      <c r="AP88" s="22">
        <f>IF('enter-data'!AB80='calc.nat.'!$C$4,1,0)</f>
        <v>0</v>
      </c>
      <c r="AQ88" s="22">
        <f>IF('enter-data'!AC80='calc.nat.'!$C$4,1,0)</f>
        <v>0</v>
      </c>
      <c r="AR88" s="22">
        <f>IF('enter-data'!AD80='calc.nat.'!$C$4,1,0)</f>
        <v>0</v>
      </c>
      <c r="AS88" s="22">
        <f>IF('enter-data'!AE80='calc.nat.'!$C$4,1,0)</f>
        <v>0</v>
      </c>
      <c r="AT88" s="22">
        <f>IF('enter-data'!AF80='calc.nat.'!$C$4,1,0)</f>
        <v>0</v>
      </c>
      <c r="AU88" s="22">
        <f>IF('enter-data'!AG80='calc.nat.'!$C$4,1,0)</f>
        <v>0</v>
      </c>
      <c r="AW88" s="22">
        <f>IF('enter-data'!AI80='calc.nat.'!$C$4,1,0)</f>
        <v>0</v>
      </c>
      <c r="AX88" s="22">
        <f>IF('enter-data'!AJ80='calc.nat.'!$C$4,1,0)</f>
        <v>0</v>
      </c>
      <c r="AY88" s="22">
        <f>IF('enter-data'!AK80='calc.nat.'!$C$4,1,0)</f>
        <v>0</v>
      </c>
      <c r="AZ88" s="22">
        <f>IF('enter-data'!AL80='calc.nat.'!$C$4,1,0)</f>
        <v>0</v>
      </c>
      <c r="BA88" s="22">
        <f>IF('enter-data'!AM80='calc.nat.'!$C$4,1,0)</f>
        <v>0</v>
      </c>
      <c r="BB88" s="22">
        <f>IF('enter-data'!AN80='calc.nat.'!$C$4,1,0)</f>
        <v>0</v>
      </c>
      <c r="BC88" s="22">
        <f>IF('enter-data'!AO80='calc.nat.'!$C$4,1,0)</f>
        <v>0</v>
      </c>
      <c r="BD88" s="22">
        <f>IF('enter-data'!AP80='calc.nat.'!$C$4,1,0)</f>
        <v>0</v>
      </c>
      <c r="BE88" s="22">
        <f>IF('enter-data'!AQ80='calc.nat.'!$C$4,1,0)</f>
        <v>0</v>
      </c>
      <c r="BF88" s="22">
        <f>IF('enter-data'!AR80='calc.nat.'!$C$4,1,0)</f>
        <v>0</v>
      </c>
      <c r="BG88" s="22">
        <f>IF('enter-data'!AS80='calc.nat.'!$C$4,1,0)</f>
        <v>0</v>
      </c>
      <c r="BH88" s="22">
        <f>IF('enter-data'!AT80='calc.nat.'!$C$4,1,0)</f>
        <v>0</v>
      </c>
      <c r="BI88" s="22">
        <f>IF('enter-data'!AU80='calc.nat.'!$C$4,1,0)</f>
        <v>0</v>
      </c>
      <c r="BJ88" s="22">
        <f>IF('enter-data'!AV80='calc.nat.'!$C$4,1,0)</f>
        <v>0</v>
      </c>
      <c r="BK88" s="22">
        <f>IF('enter-data'!AW80='calc.nat.'!$C$4,1,0)</f>
        <v>0</v>
      </c>
      <c r="BL88" s="22">
        <f>IF('enter-data'!AX80='calc.nat.'!$C$4,1,0)</f>
        <v>0</v>
      </c>
      <c r="BM88" s="22">
        <f>IF('enter-data'!AY80='calc.nat.'!$C$4,1,0)</f>
        <v>0</v>
      </c>
      <c r="BN88" s="22">
        <f>IF('enter-data'!AZ80='calc.nat.'!$C$4,1,0)</f>
        <v>0</v>
      </c>
      <c r="BO88" s="22">
        <f>IF('enter-data'!BA80='calc.nat.'!$C$4,1,0)</f>
        <v>0</v>
      </c>
      <c r="BP88" s="22">
        <f>IF('enter-data'!BB80='calc.nat.'!$C$4,1,0)</f>
        <v>0</v>
      </c>
      <c r="BQ88" s="22">
        <f>IF('enter-data'!BC80='calc.nat.'!$C$4,1,0)</f>
        <v>0</v>
      </c>
      <c r="BR88" s="22">
        <f>IF('enter-data'!BD80='calc.nat.'!$C$4,1,0)</f>
        <v>0</v>
      </c>
      <c r="BS88" s="22">
        <f>IF('enter-data'!BE80='calc.nat.'!$C$4,1,0)</f>
        <v>0</v>
      </c>
      <c r="BT88" s="22">
        <f>IF('enter-data'!BF80='calc.nat.'!$C$4,1,0)</f>
        <v>0</v>
      </c>
      <c r="BU88" s="22">
        <f>IF('enter-data'!BG80='calc.nat.'!$C$4,1,0)</f>
        <v>0</v>
      </c>
      <c r="BV88" s="22">
        <f>IF('enter-data'!BH80='calc.nat.'!$C$4,1,0)</f>
        <v>0</v>
      </c>
      <c r="BW88" s="22">
        <f>IF('enter-data'!BI80='calc.nat.'!$C$4,1,0)</f>
        <v>0</v>
      </c>
    </row>
    <row r="89" spans="1:75" ht="25.15" customHeight="1" x14ac:dyDescent="0.25">
      <c r="A89" s="219" t="str">
        <f t="shared" si="74"/>
        <v>0.11</v>
      </c>
      <c r="B89" s="220">
        <f>COUNTIF($C$2:C89,C89)</f>
        <v>11</v>
      </c>
      <c r="C89" s="3">
        <f>'enter-data'!C81</f>
        <v>0</v>
      </c>
      <c r="D89" s="208">
        <f t="shared" si="73"/>
        <v>0</v>
      </c>
      <c r="E89" s="257">
        <f t="shared" si="72"/>
        <v>0</v>
      </c>
      <c r="F89" s="258" t="str">
        <f>IF(E89&gt;0,VLOOKUP($E89,Parameter!$F:$J,3,FALSE)," ")</f>
        <v xml:space="preserve"> </v>
      </c>
      <c r="G89" s="259" t="str">
        <f>IF(E89&gt;0,VLOOKUP($E89,Parameter!$F:$J,4,FALSE)," ")</f>
        <v xml:space="preserve"> </v>
      </c>
      <c r="H89" s="260">
        <f t="shared" si="63"/>
        <v>0</v>
      </c>
      <c r="I89" s="260">
        <f t="shared" si="64"/>
        <v>0</v>
      </c>
      <c r="J89" s="260">
        <f t="shared" si="65"/>
        <v>0</v>
      </c>
      <c r="K89" s="260">
        <f t="shared" si="66"/>
        <v>0</v>
      </c>
      <c r="L89" s="260">
        <f t="shared" si="67"/>
        <v>0</v>
      </c>
      <c r="M89" s="260">
        <f t="shared" si="68"/>
        <v>0</v>
      </c>
      <c r="N89" s="260">
        <f t="shared" si="69"/>
        <v>0</v>
      </c>
      <c r="O89" s="260">
        <f t="shared" si="70"/>
        <v>0</v>
      </c>
      <c r="P89" s="260">
        <f t="shared" si="71"/>
        <v>0</v>
      </c>
      <c r="Q89" s="260">
        <f t="shared" si="75"/>
        <v>0</v>
      </c>
      <c r="R89" s="260">
        <f t="shared" si="76"/>
        <v>0</v>
      </c>
      <c r="S89" s="260">
        <f t="shared" si="77"/>
        <v>0</v>
      </c>
      <c r="T89" s="214"/>
      <c r="U89" s="22">
        <f>IF('enter-data'!G81='calc.nat.'!$C$4,1,0)</f>
        <v>0</v>
      </c>
      <c r="V89" s="22">
        <f>IF('enter-data'!H81='calc.nat.'!$C$4,1,0)</f>
        <v>0</v>
      </c>
      <c r="W89" s="22">
        <f>IF('enter-data'!I81='calc.nat.'!$C$4,1,0)</f>
        <v>0</v>
      </c>
      <c r="X89" s="22">
        <f>IF('enter-data'!J81='calc.nat.'!$C$4,1,0)</f>
        <v>0</v>
      </c>
      <c r="Y89" s="22">
        <f>IF('enter-data'!K81='calc.nat.'!$C$4,1,0)</f>
        <v>0</v>
      </c>
      <c r="Z89" s="22">
        <f>IF('enter-data'!L81='calc.nat.'!$C$4,1,0)</f>
        <v>0</v>
      </c>
      <c r="AA89" s="22">
        <f>IF('enter-data'!M81='calc.nat.'!$C$4,1,0)</f>
        <v>0</v>
      </c>
      <c r="AB89" s="22">
        <f>IF('enter-data'!N81='calc.nat.'!$C$4,1,0)</f>
        <v>0</v>
      </c>
      <c r="AC89" s="22">
        <f>IF('enter-data'!O81='calc.nat.'!$C$4,1,0)</f>
        <v>0</v>
      </c>
      <c r="AD89" s="22">
        <f>IF('enter-data'!P81='calc.nat.'!$C$4,1,0)</f>
        <v>0</v>
      </c>
      <c r="AE89" s="22">
        <f>IF('enter-data'!Q81='calc.nat.'!$C$4,1,0)</f>
        <v>0</v>
      </c>
      <c r="AF89" s="22">
        <f>IF('enter-data'!R81='calc.nat.'!$C$4,1,0)</f>
        <v>0</v>
      </c>
      <c r="AG89" s="22">
        <f>IF('enter-data'!S81='calc.nat.'!$C$4,1,0)</f>
        <v>0</v>
      </c>
      <c r="AH89" s="22">
        <f>IF('enter-data'!T81='calc.nat.'!$C$4,1,0)</f>
        <v>0</v>
      </c>
      <c r="AI89" s="22">
        <f>IF('enter-data'!U81='calc.nat.'!$C$4,1,0)</f>
        <v>0</v>
      </c>
      <c r="AJ89" s="22">
        <f>IF('enter-data'!V81='calc.nat.'!$C$4,1,0)</f>
        <v>0</v>
      </c>
      <c r="AK89" s="22">
        <f>IF('enter-data'!W81='calc.nat.'!$C$4,1,0)</f>
        <v>0</v>
      </c>
      <c r="AL89" s="22">
        <f>IF('enter-data'!X81='calc.nat.'!$C$4,1,0)</f>
        <v>0</v>
      </c>
      <c r="AM89" s="22">
        <f>IF('enter-data'!Y81='calc.nat.'!$C$4,1,0)</f>
        <v>0</v>
      </c>
      <c r="AN89" s="22">
        <f>IF('enter-data'!Z81='calc.nat.'!$C$4,1,0)</f>
        <v>0</v>
      </c>
      <c r="AO89" s="22">
        <f>IF('enter-data'!AA81='calc.nat.'!$C$4,1,0)</f>
        <v>0</v>
      </c>
      <c r="AP89" s="22">
        <f>IF('enter-data'!AB81='calc.nat.'!$C$4,1,0)</f>
        <v>0</v>
      </c>
      <c r="AQ89" s="22">
        <f>IF('enter-data'!AC81='calc.nat.'!$C$4,1,0)</f>
        <v>0</v>
      </c>
      <c r="AR89" s="22">
        <f>IF('enter-data'!AD81='calc.nat.'!$C$4,1,0)</f>
        <v>0</v>
      </c>
      <c r="AS89" s="22">
        <f>IF('enter-data'!AE81='calc.nat.'!$C$4,1,0)</f>
        <v>0</v>
      </c>
      <c r="AT89" s="22">
        <f>IF('enter-data'!AF81='calc.nat.'!$C$4,1,0)</f>
        <v>0</v>
      </c>
      <c r="AU89" s="22">
        <f>IF('enter-data'!AG81='calc.nat.'!$C$4,1,0)</f>
        <v>0</v>
      </c>
      <c r="AW89" s="22">
        <f>IF('enter-data'!AI81='calc.nat.'!$C$4,1,0)</f>
        <v>0</v>
      </c>
      <c r="AX89" s="22">
        <f>IF('enter-data'!AJ81='calc.nat.'!$C$4,1,0)</f>
        <v>0</v>
      </c>
      <c r="AY89" s="22">
        <f>IF('enter-data'!AK81='calc.nat.'!$C$4,1,0)</f>
        <v>0</v>
      </c>
      <c r="AZ89" s="22">
        <f>IF('enter-data'!AL81='calc.nat.'!$C$4,1,0)</f>
        <v>0</v>
      </c>
      <c r="BA89" s="22">
        <f>IF('enter-data'!AM81='calc.nat.'!$C$4,1,0)</f>
        <v>0</v>
      </c>
      <c r="BB89" s="22">
        <f>IF('enter-data'!AN81='calc.nat.'!$C$4,1,0)</f>
        <v>0</v>
      </c>
      <c r="BC89" s="22">
        <f>IF('enter-data'!AO81='calc.nat.'!$C$4,1,0)</f>
        <v>0</v>
      </c>
      <c r="BD89" s="22">
        <f>IF('enter-data'!AP81='calc.nat.'!$C$4,1,0)</f>
        <v>0</v>
      </c>
      <c r="BE89" s="22">
        <f>IF('enter-data'!AQ81='calc.nat.'!$C$4,1,0)</f>
        <v>0</v>
      </c>
      <c r="BF89" s="22">
        <f>IF('enter-data'!AR81='calc.nat.'!$C$4,1,0)</f>
        <v>0</v>
      </c>
      <c r="BG89" s="22">
        <f>IF('enter-data'!AS81='calc.nat.'!$C$4,1,0)</f>
        <v>0</v>
      </c>
      <c r="BH89" s="22">
        <f>IF('enter-data'!AT81='calc.nat.'!$C$4,1,0)</f>
        <v>0</v>
      </c>
      <c r="BI89" s="22">
        <f>IF('enter-data'!AU81='calc.nat.'!$C$4,1,0)</f>
        <v>0</v>
      </c>
      <c r="BJ89" s="22">
        <f>IF('enter-data'!AV81='calc.nat.'!$C$4,1,0)</f>
        <v>0</v>
      </c>
      <c r="BK89" s="22">
        <f>IF('enter-data'!AW81='calc.nat.'!$C$4,1,0)</f>
        <v>0</v>
      </c>
      <c r="BL89" s="22">
        <f>IF('enter-data'!AX81='calc.nat.'!$C$4,1,0)</f>
        <v>0</v>
      </c>
      <c r="BM89" s="22">
        <f>IF('enter-data'!AY81='calc.nat.'!$C$4,1,0)</f>
        <v>0</v>
      </c>
      <c r="BN89" s="22">
        <f>IF('enter-data'!AZ81='calc.nat.'!$C$4,1,0)</f>
        <v>0</v>
      </c>
      <c r="BO89" s="22">
        <f>IF('enter-data'!BA81='calc.nat.'!$C$4,1,0)</f>
        <v>0</v>
      </c>
      <c r="BP89" s="22">
        <f>IF('enter-data'!BB81='calc.nat.'!$C$4,1,0)</f>
        <v>0</v>
      </c>
      <c r="BQ89" s="22">
        <f>IF('enter-data'!BC81='calc.nat.'!$C$4,1,0)</f>
        <v>0</v>
      </c>
      <c r="BR89" s="22">
        <f>IF('enter-data'!BD81='calc.nat.'!$C$4,1,0)</f>
        <v>0</v>
      </c>
      <c r="BS89" s="22">
        <f>IF('enter-data'!BE81='calc.nat.'!$C$4,1,0)</f>
        <v>0</v>
      </c>
      <c r="BT89" s="22">
        <f>IF('enter-data'!BF81='calc.nat.'!$C$4,1,0)</f>
        <v>0</v>
      </c>
      <c r="BU89" s="22">
        <f>IF('enter-data'!BG81='calc.nat.'!$C$4,1,0)</f>
        <v>0</v>
      </c>
      <c r="BV89" s="22">
        <f>IF('enter-data'!BH81='calc.nat.'!$C$4,1,0)</f>
        <v>0</v>
      </c>
      <c r="BW89" s="22">
        <f>IF('enter-data'!BI81='calc.nat.'!$C$4,1,0)</f>
        <v>0</v>
      </c>
    </row>
    <row r="90" spans="1:75" ht="25.15" customHeight="1" x14ac:dyDescent="0.25">
      <c r="A90" s="219" t="str">
        <f t="shared" si="74"/>
        <v>0.12</v>
      </c>
      <c r="B90" s="220">
        <f>COUNTIF($C$2:C90,C90)</f>
        <v>12</v>
      </c>
      <c r="C90" s="3">
        <f>'enter-data'!C82</f>
        <v>0</v>
      </c>
      <c r="D90" s="208">
        <f t="shared" si="73"/>
        <v>0</v>
      </c>
      <c r="E90" s="257">
        <f t="shared" si="72"/>
        <v>0</v>
      </c>
      <c r="F90" s="258" t="str">
        <f>IF(E90&gt;0,VLOOKUP($E90,Parameter!$F:$J,3,FALSE)," ")</f>
        <v xml:space="preserve"> </v>
      </c>
      <c r="G90" s="259" t="str">
        <f>IF(E90&gt;0,VLOOKUP($E90,Parameter!$F:$J,4,FALSE)," ")</f>
        <v xml:space="preserve"> </v>
      </c>
      <c r="H90" s="260">
        <f t="shared" si="63"/>
        <v>0</v>
      </c>
      <c r="I90" s="260">
        <f t="shared" si="64"/>
        <v>0</v>
      </c>
      <c r="J90" s="260">
        <f t="shared" si="65"/>
        <v>0</v>
      </c>
      <c r="K90" s="260">
        <f t="shared" si="66"/>
        <v>0</v>
      </c>
      <c r="L90" s="260">
        <f t="shared" si="67"/>
        <v>0</v>
      </c>
      <c r="M90" s="260">
        <f t="shared" si="68"/>
        <v>0</v>
      </c>
      <c r="N90" s="260">
        <f t="shared" si="69"/>
        <v>0</v>
      </c>
      <c r="O90" s="260">
        <f t="shared" si="70"/>
        <v>0</v>
      </c>
      <c r="P90" s="260">
        <f t="shared" si="71"/>
        <v>0</v>
      </c>
      <c r="Q90" s="260">
        <f t="shared" si="75"/>
        <v>0</v>
      </c>
      <c r="R90" s="260">
        <f t="shared" si="76"/>
        <v>0</v>
      </c>
      <c r="S90" s="260">
        <f t="shared" si="77"/>
        <v>0</v>
      </c>
      <c r="T90" s="214"/>
      <c r="U90" s="22">
        <f>IF('enter-data'!G82='calc.nat.'!$C$4,1,0)</f>
        <v>0</v>
      </c>
      <c r="V90" s="22">
        <f>IF('enter-data'!H82='calc.nat.'!$C$4,1,0)</f>
        <v>0</v>
      </c>
      <c r="W90" s="22">
        <f>IF('enter-data'!I82='calc.nat.'!$C$4,1,0)</f>
        <v>0</v>
      </c>
      <c r="X90" s="22">
        <f>IF('enter-data'!J82='calc.nat.'!$C$4,1,0)</f>
        <v>0</v>
      </c>
      <c r="Y90" s="22">
        <f>IF('enter-data'!K82='calc.nat.'!$C$4,1,0)</f>
        <v>0</v>
      </c>
      <c r="Z90" s="22">
        <f>IF('enter-data'!L82='calc.nat.'!$C$4,1,0)</f>
        <v>0</v>
      </c>
      <c r="AA90" s="22">
        <f>IF('enter-data'!M82='calc.nat.'!$C$4,1,0)</f>
        <v>0</v>
      </c>
      <c r="AB90" s="22">
        <f>IF('enter-data'!N82='calc.nat.'!$C$4,1,0)</f>
        <v>0</v>
      </c>
      <c r="AC90" s="22">
        <f>IF('enter-data'!O82='calc.nat.'!$C$4,1,0)</f>
        <v>0</v>
      </c>
      <c r="AD90" s="22">
        <f>IF('enter-data'!P82='calc.nat.'!$C$4,1,0)</f>
        <v>0</v>
      </c>
      <c r="AE90" s="22">
        <f>IF('enter-data'!Q82='calc.nat.'!$C$4,1,0)</f>
        <v>0</v>
      </c>
      <c r="AF90" s="22">
        <f>IF('enter-data'!R82='calc.nat.'!$C$4,1,0)</f>
        <v>0</v>
      </c>
      <c r="AG90" s="22">
        <f>IF('enter-data'!S82='calc.nat.'!$C$4,1,0)</f>
        <v>0</v>
      </c>
      <c r="AH90" s="22">
        <f>IF('enter-data'!T82='calc.nat.'!$C$4,1,0)</f>
        <v>0</v>
      </c>
      <c r="AI90" s="22">
        <f>IF('enter-data'!U82='calc.nat.'!$C$4,1,0)</f>
        <v>0</v>
      </c>
      <c r="AJ90" s="22">
        <f>IF('enter-data'!V82='calc.nat.'!$C$4,1,0)</f>
        <v>0</v>
      </c>
      <c r="AK90" s="22">
        <f>IF('enter-data'!W82='calc.nat.'!$C$4,1,0)</f>
        <v>0</v>
      </c>
      <c r="AL90" s="22">
        <f>IF('enter-data'!X82='calc.nat.'!$C$4,1,0)</f>
        <v>0</v>
      </c>
      <c r="AM90" s="22">
        <f>IF('enter-data'!Y82='calc.nat.'!$C$4,1,0)</f>
        <v>0</v>
      </c>
      <c r="AN90" s="22">
        <f>IF('enter-data'!Z82='calc.nat.'!$C$4,1,0)</f>
        <v>0</v>
      </c>
      <c r="AO90" s="22">
        <f>IF('enter-data'!AA82='calc.nat.'!$C$4,1,0)</f>
        <v>0</v>
      </c>
      <c r="AP90" s="22">
        <f>IF('enter-data'!AB82='calc.nat.'!$C$4,1,0)</f>
        <v>0</v>
      </c>
      <c r="AQ90" s="22">
        <f>IF('enter-data'!AC82='calc.nat.'!$C$4,1,0)</f>
        <v>0</v>
      </c>
      <c r="AR90" s="22">
        <f>IF('enter-data'!AD82='calc.nat.'!$C$4,1,0)</f>
        <v>0</v>
      </c>
      <c r="AS90" s="22">
        <f>IF('enter-data'!AE82='calc.nat.'!$C$4,1,0)</f>
        <v>0</v>
      </c>
      <c r="AT90" s="22">
        <f>IF('enter-data'!AF82='calc.nat.'!$C$4,1,0)</f>
        <v>0</v>
      </c>
      <c r="AU90" s="22">
        <f>IF('enter-data'!AG82='calc.nat.'!$C$4,1,0)</f>
        <v>0</v>
      </c>
      <c r="AW90" s="22">
        <f>IF('enter-data'!AI82='calc.nat.'!$C$4,1,0)</f>
        <v>0</v>
      </c>
      <c r="AX90" s="22">
        <f>IF('enter-data'!AJ82='calc.nat.'!$C$4,1,0)</f>
        <v>0</v>
      </c>
      <c r="AY90" s="22">
        <f>IF('enter-data'!AK82='calc.nat.'!$C$4,1,0)</f>
        <v>0</v>
      </c>
      <c r="AZ90" s="22">
        <f>IF('enter-data'!AL82='calc.nat.'!$C$4,1,0)</f>
        <v>0</v>
      </c>
      <c r="BA90" s="22">
        <f>IF('enter-data'!AM82='calc.nat.'!$C$4,1,0)</f>
        <v>0</v>
      </c>
      <c r="BB90" s="22">
        <f>IF('enter-data'!AN82='calc.nat.'!$C$4,1,0)</f>
        <v>0</v>
      </c>
      <c r="BC90" s="22">
        <f>IF('enter-data'!AO82='calc.nat.'!$C$4,1,0)</f>
        <v>0</v>
      </c>
      <c r="BD90" s="22">
        <f>IF('enter-data'!AP82='calc.nat.'!$C$4,1,0)</f>
        <v>0</v>
      </c>
      <c r="BE90" s="22">
        <f>IF('enter-data'!AQ82='calc.nat.'!$C$4,1,0)</f>
        <v>0</v>
      </c>
      <c r="BF90" s="22">
        <f>IF('enter-data'!AR82='calc.nat.'!$C$4,1,0)</f>
        <v>0</v>
      </c>
      <c r="BG90" s="22">
        <f>IF('enter-data'!AS82='calc.nat.'!$C$4,1,0)</f>
        <v>0</v>
      </c>
      <c r="BH90" s="22">
        <f>IF('enter-data'!AT82='calc.nat.'!$C$4,1,0)</f>
        <v>0</v>
      </c>
      <c r="BI90" s="22">
        <f>IF('enter-data'!AU82='calc.nat.'!$C$4,1,0)</f>
        <v>0</v>
      </c>
      <c r="BJ90" s="22">
        <f>IF('enter-data'!AV82='calc.nat.'!$C$4,1,0)</f>
        <v>0</v>
      </c>
      <c r="BK90" s="22">
        <f>IF('enter-data'!AW82='calc.nat.'!$C$4,1,0)</f>
        <v>0</v>
      </c>
      <c r="BL90" s="22">
        <f>IF('enter-data'!AX82='calc.nat.'!$C$4,1,0)</f>
        <v>0</v>
      </c>
      <c r="BM90" s="22">
        <f>IF('enter-data'!AY82='calc.nat.'!$C$4,1,0)</f>
        <v>0</v>
      </c>
      <c r="BN90" s="22">
        <f>IF('enter-data'!AZ82='calc.nat.'!$C$4,1,0)</f>
        <v>0</v>
      </c>
      <c r="BO90" s="22">
        <f>IF('enter-data'!BA82='calc.nat.'!$C$4,1,0)</f>
        <v>0</v>
      </c>
      <c r="BP90" s="22">
        <f>IF('enter-data'!BB82='calc.nat.'!$C$4,1,0)</f>
        <v>0</v>
      </c>
      <c r="BQ90" s="22">
        <f>IF('enter-data'!BC82='calc.nat.'!$C$4,1,0)</f>
        <v>0</v>
      </c>
      <c r="BR90" s="22">
        <f>IF('enter-data'!BD82='calc.nat.'!$C$4,1,0)</f>
        <v>0</v>
      </c>
      <c r="BS90" s="22">
        <f>IF('enter-data'!BE82='calc.nat.'!$C$4,1,0)</f>
        <v>0</v>
      </c>
      <c r="BT90" s="22">
        <f>IF('enter-data'!BF82='calc.nat.'!$C$4,1,0)</f>
        <v>0</v>
      </c>
      <c r="BU90" s="22">
        <f>IF('enter-data'!BG82='calc.nat.'!$C$4,1,0)</f>
        <v>0</v>
      </c>
      <c r="BV90" s="22">
        <f>IF('enter-data'!BH82='calc.nat.'!$C$4,1,0)</f>
        <v>0</v>
      </c>
      <c r="BW90" s="22">
        <f>IF('enter-data'!BI82='calc.nat.'!$C$4,1,0)</f>
        <v>0</v>
      </c>
    </row>
    <row r="91" spans="1:75" ht="25.15" customHeight="1" x14ac:dyDescent="0.25">
      <c r="A91" s="219" t="str">
        <f t="shared" si="74"/>
        <v>0.13</v>
      </c>
      <c r="B91" s="220">
        <f>COUNTIF($C$2:C91,C91)</f>
        <v>13</v>
      </c>
      <c r="C91" s="3">
        <f>'enter-data'!C83</f>
        <v>0</v>
      </c>
      <c r="D91" s="208">
        <f t="shared" si="73"/>
        <v>0</v>
      </c>
      <c r="E91" s="257">
        <f t="shared" si="72"/>
        <v>0</v>
      </c>
      <c r="F91" s="258" t="str">
        <f>IF(E91&gt;0,VLOOKUP($E91,Parameter!$F:$J,3,FALSE)," ")</f>
        <v xml:space="preserve"> </v>
      </c>
      <c r="G91" s="259" t="str">
        <f>IF(E91&gt;0,VLOOKUP($E91,Parameter!$F:$J,4,FALSE)," ")</f>
        <v xml:space="preserve"> </v>
      </c>
      <c r="H91" s="260">
        <f t="shared" si="63"/>
        <v>0</v>
      </c>
      <c r="I91" s="260">
        <f t="shared" si="64"/>
        <v>0</v>
      </c>
      <c r="J91" s="260">
        <f t="shared" si="65"/>
        <v>0</v>
      </c>
      <c r="K91" s="260">
        <f t="shared" si="66"/>
        <v>0</v>
      </c>
      <c r="L91" s="260">
        <f t="shared" si="67"/>
        <v>0</v>
      </c>
      <c r="M91" s="260">
        <f t="shared" si="68"/>
        <v>0</v>
      </c>
      <c r="N91" s="260">
        <f t="shared" si="69"/>
        <v>0</v>
      </c>
      <c r="O91" s="260">
        <f t="shared" si="70"/>
        <v>0</v>
      </c>
      <c r="P91" s="260">
        <f t="shared" si="71"/>
        <v>0</v>
      </c>
      <c r="Q91" s="260">
        <f t="shared" si="75"/>
        <v>0</v>
      </c>
      <c r="R91" s="260">
        <f t="shared" si="76"/>
        <v>0</v>
      </c>
      <c r="S91" s="260">
        <f t="shared" si="77"/>
        <v>0</v>
      </c>
      <c r="T91" s="214"/>
      <c r="U91" s="22">
        <f>IF('enter-data'!G83='calc.nat.'!$C$4,1,0)</f>
        <v>0</v>
      </c>
      <c r="V91" s="22">
        <f>IF('enter-data'!H83='calc.nat.'!$C$4,1,0)</f>
        <v>0</v>
      </c>
      <c r="W91" s="22">
        <f>IF('enter-data'!I83='calc.nat.'!$C$4,1,0)</f>
        <v>0</v>
      </c>
      <c r="X91" s="22">
        <f>IF('enter-data'!J83='calc.nat.'!$C$4,1,0)</f>
        <v>0</v>
      </c>
      <c r="Y91" s="22">
        <f>IF('enter-data'!K83='calc.nat.'!$C$4,1,0)</f>
        <v>0</v>
      </c>
      <c r="Z91" s="22">
        <f>IF('enter-data'!L83='calc.nat.'!$C$4,1,0)</f>
        <v>0</v>
      </c>
      <c r="AA91" s="22">
        <f>IF('enter-data'!M83='calc.nat.'!$C$4,1,0)</f>
        <v>0</v>
      </c>
      <c r="AB91" s="22">
        <f>IF('enter-data'!N83='calc.nat.'!$C$4,1,0)</f>
        <v>0</v>
      </c>
      <c r="AC91" s="22">
        <f>IF('enter-data'!O83='calc.nat.'!$C$4,1,0)</f>
        <v>0</v>
      </c>
      <c r="AD91" s="22">
        <f>IF('enter-data'!P83='calc.nat.'!$C$4,1,0)</f>
        <v>0</v>
      </c>
      <c r="AE91" s="22">
        <f>IF('enter-data'!Q83='calc.nat.'!$C$4,1,0)</f>
        <v>0</v>
      </c>
      <c r="AF91" s="22">
        <f>IF('enter-data'!R83='calc.nat.'!$C$4,1,0)</f>
        <v>0</v>
      </c>
      <c r="AG91" s="22">
        <f>IF('enter-data'!S83='calc.nat.'!$C$4,1,0)</f>
        <v>0</v>
      </c>
      <c r="AH91" s="22">
        <f>IF('enter-data'!T83='calc.nat.'!$C$4,1,0)</f>
        <v>0</v>
      </c>
      <c r="AI91" s="22">
        <f>IF('enter-data'!U83='calc.nat.'!$C$4,1,0)</f>
        <v>0</v>
      </c>
      <c r="AJ91" s="22">
        <f>IF('enter-data'!V83='calc.nat.'!$C$4,1,0)</f>
        <v>0</v>
      </c>
      <c r="AK91" s="22">
        <f>IF('enter-data'!W83='calc.nat.'!$C$4,1,0)</f>
        <v>0</v>
      </c>
      <c r="AL91" s="22">
        <f>IF('enter-data'!X83='calc.nat.'!$C$4,1,0)</f>
        <v>0</v>
      </c>
      <c r="AM91" s="22">
        <f>IF('enter-data'!Y83='calc.nat.'!$C$4,1,0)</f>
        <v>0</v>
      </c>
      <c r="AN91" s="22">
        <f>IF('enter-data'!Z83='calc.nat.'!$C$4,1,0)</f>
        <v>0</v>
      </c>
      <c r="AO91" s="22">
        <f>IF('enter-data'!AA83='calc.nat.'!$C$4,1,0)</f>
        <v>0</v>
      </c>
      <c r="AP91" s="22">
        <f>IF('enter-data'!AB83='calc.nat.'!$C$4,1,0)</f>
        <v>0</v>
      </c>
      <c r="AQ91" s="22">
        <f>IF('enter-data'!AC83='calc.nat.'!$C$4,1,0)</f>
        <v>0</v>
      </c>
      <c r="AR91" s="22">
        <f>IF('enter-data'!AD83='calc.nat.'!$C$4,1,0)</f>
        <v>0</v>
      </c>
      <c r="AS91" s="22">
        <f>IF('enter-data'!AE83='calc.nat.'!$C$4,1,0)</f>
        <v>0</v>
      </c>
      <c r="AT91" s="22">
        <f>IF('enter-data'!AF83='calc.nat.'!$C$4,1,0)</f>
        <v>0</v>
      </c>
      <c r="AU91" s="22">
        <f>IF('enter-data'!AG83='calc.nat.'!$C$4,1,0)</f>
        <v>0</v>
      </c>
      <c r="AW91" s="22">
        <f>IF('enter-data'!AI83='calc.nat.'!$C$4,1,0)</f>
        <v>0</v>
      </c>
      <c r="AX91" s="22">
        <f>IF('enter-data'!AJ83='calc.nat.'!$C$4,1,0)</f>
        <v>0</v>
      </c>
      <c r="AY91" s="22">
        <f>IF('enter-data'!AK83='calc.nat.'!$C$4,1,0)</f>
        <v>0</v>
      </c>
      <c r="AZ91" s="22">
        <f>IF('enter-data'!AL83='calc.nat.'!$C$4,1,0)</f>
        <v>0</v>
      </c>
      <c r="BA91" s="22">
        <f>IF('enter-data'!AM83='calc.nat.'!$C$4,1,0)</f>
        <v>0</v>
      </c>
      <c r="BB91" s="22">
        <f>IF('enter-data'!AN83='calc.nat.'!$C$4,1,0)</f>
        <v>0</v>
      </c>
      <c r="BC91" s="22">
        <f>IF('enter-data'!AO83='calc.nat.'!$C$4,1,0)</f>
        <v>0</v>
      </c>
      <c r="BD91" s="22">
        <f>IF('enter-data'!AP83='calc.nat.'!$C$4,1,0)</f>
        <v>0</v>
      </c>
      <c r="BE91" s="22">
        <f>IF('enter-data'!AQ83='calc.nat.'!$C$4,1,0)</f>
        <v>0</v>
      </c>
      <c r="BF91" s="22">
        <f>IF('enter-data'!AR83='calc.nat.'!$C$4,1,0)</f>
        <v>0</v>
      </c>
      <c r="BG91" s="22">
        <f>IF('enter-data'!AS83='calc.nat.'!$C$4,1,0)</f>
        <v>0</v>
      </c>
      <c r="BH91" s="22">
        <f>IF('enter-data'!AT83='calc.nat.'!$C$4,1,0)</f>
        <v>0</v>
      </c>
      <c r="BI91" s="22">
        <f>IF('enter-data'!AU83='calc.nat.'!$C$4,1,0)</f>
        <v>0</v>
      </c>
      <c r="BJ91" s="22">
        <f>IF('enter-data'!AV83='calc.nat.'!$C$4,1,0)</f>
        <v>0</v>
      </c>
      <c r="BK91" s="22">
        <f>IF('enter-data'!AW83='calc.nat.'!$C$4,1,0)</f>
        <v>0</v>
      </c>
      <c r="BL91" s="22">
        <f>IF('enter-data'!AX83='calc.nat.'!$C$4,1,0)</f>
        <v>0</v>
      </c>
      <c r="BM91" s="22">
        <f>IF('enter-data'!AY83='calc.nat.'!$C$4,1,0)</f>
        <v>0</v>
      </c>
      <c r="BN91" s="22">
        <f>IF('enter-data'!AZ83='calc.nat.'!$C$4,1,0)</f>
        <v>0</v>
      </c>
      <c r="BO91" s="22">
        <f>IF('enter-data'!BA83='calc.nat.'!$C$4,1,0)</f>
        <v>0</v>
      </c>
      <c r="BP91" s="22">
        <f>IF('enter-data'!BB83='calc.nat.'!$C$4,1,0)</f>
        <v>0</v>
      </c>
      <c r="BQ91" s="22">
        <f>IF('enter-data'!BC83='calc.nat.'!$C$4,1,0)</f>
        <v>0</v>
      </c>
      <c r="BR91" s="22">
        <f>IF('enter-data'!BD83='calc.nat.'!$C$4,1,0)</f>
        <v>0</v>
      </c>
      <c r="BS91" s="22">
        <f>IF('enter-data'!BE83='calc.nat.'!$C$4,1,0)</f>
        <v>0</v>
      </c>
      <c r="BT91" s="22">
        <f>IF('enter-data'!BF83='calc.nat.'!$C$4,1,0)</f>
        <v>0</v>
      </c>
      <c r="BU91" s="22">
        <f>IF('enter-data'!BG83='calc.nat.'!$C$4,1,0)</f>
        <v>0</v>
      </c>
      <c r="BV91" s="22">
        <f>IF('enter-data'!BH83='calc.nat.'!$C$4,1,0)</f>
        <v>0</v>
      </c>
      <c r="BW91" s="22">
        <f>IF('enter-data'!BI83='calc.nat.'!$C$4,1,0)</f>
        <v>0</v>
      </c>
    </row>
    <row r="92" spans="1:75" ht="25.15" customHeight="1" x14ac:dyDescent="0.25">
      <c r="A92" s="219" t="str">
        <f t="shared" si="74"/>
        <v>0.14</v>
      </c>
      <c r="B92" s="220">
        <f>COUNTIF($C$2:C92,C92)</f>
        <v>14</v>
      </c>
      <c r="C92" s="3">
        <f>'enter-data'!C84</f>
        <v>0</v>
      </c>
      <c r="D92" s="208">
        <f t="shared" si="73"/>
        <v>0</v>
      </c>
      <c r="E92" s="257">
        <f t="shared" si="72"/>
        <v>0</v>
      </c>
      <c r="F92" s="258" t="str">
        <f>IF(E92&gt;0,VLOOKUP($E92,Parameter!$F:$J,3,FALSE)," ")</f>
        <v xml:space="preserve"> </v>
      </c>
      <c r="G92" s="259" t="str">
        <f>IF(E92&gt;0,VLOOKUP($E92,Parameter!$F:$J,4,FALSE)," ")</f>
        <v xml:space="preserve"> </v>
      </c>
      <c r="H92" s="260">
        <f t="shared" si="63"/>
        <v>0</v>
      </c>
      <c r="I92" s="260">
        <f t="shared" si="64"/>
        <v>0</v>
      </c>
      <c r="J92" s="260">
        <f t="shared" si="65"/>
        <v>0</v>
      </c>
      <c r="K92" s="260">
        <f t="shared" si="66"/>
        <v>0</v>
      </c>
      <c r="L92" s="260">
        <f t="shared" si="67"/>
        <v>0</v>
      </c>
      <c r="M92" s="260">
        <f t="shared" si="68"/>
        <v>0</v>
      </c>
      <c r="N92" s="260">
        <f t="shared" si="69"/>
        <v>0</v>
      </c>
      <c r="O92" s="260">
        <f t="shared" si="70"/>
        <v>0</v>
      </c>
      <c r="P92" s="260">
        <f t="shared" si="71"/>
        <v>0</v>
      </c>
      <c r="Q92" s="260">
        <f t="shared" si="75"/>
        <v>0</v>
      </c>
      <c r="R92" s="260">
        <f t="shared" si="76"/>
        <v>0</v>
      </c>
      <c r="S92" s="260">
        <f t="shared" si="77"/>
        <v>0</v>
      </c>
      <c r="T92" s="214"/>
      <c r="U92" s="22">
        <f>IF('enter-data'!G84='calc.nat.'!$C$4,1,0)</f>
        <v>0</v>
      </c>
      <c r="V92" s="22">
        <f>IF('enter-data'!H84='calc.nat.'!$C$4,1,0)</f>
        <v>0</v>
      </c>
      <c r="W92" s="22">
        <f>IF('enter-data'!I84='calc.nat.'!$C$4,1,0)</f>
        <v>0</v>
      </c>
      <c r="X92" s="22">
        <f>IF('enter-data'!J84='calc.nat.'!$C$4,1,0)</f>
        <v>0</v>
      </c>
      <c r="Y92" s="22">
        <f>IF('enter-data'!K84='calc.nat.'!$C$4,1,0)</f>
        <v>0</v>
      </c>
      <c r="Z92" s="22">
        <f>IF('enter-data'!L84='calc.nat.'!$C$4,1,0)</f>
        <v>0</v>
      </c>
      <c r="AA92" s="22">
        <f>IF('enter-data'!M84='calc.nat.'!$C$4,1,0)</f>
        <v>0</v>
      </c>
      <c r="AB92" s="22">
        <f>IF('enter-data'!N84='calc.nat.'!$C$4,1,0)</f>
        <v>0</v>
      </c>
      <c r="AC92" s="22">
        <f>IF('enter-data'!O84='calc.nat.'!$C$4,1,0)</f>
        <v>0</v>
      </c>
      <c r="AD92" s="22">
        <f>IF('enter-data'!P84='calc.nat.'!$C$4,1,0)</f>
        <v>0</v>
      </c>
      <c r="AE92" s="22">
        <f>IF('enter-data'!Q84='calc.nat.'!$C$4,1,0)</f>
        <v>0</v>
      </c>
      <c r="AF92" s="22">
        <f>IF('enter-data'!R84='calc.nat.'!$C$4,1,0)</f>
        <v>0</v>
      </c>
      <c r="AG92" s="22">
        <f>IF('enter-data'!S84='calc.nat.'!$C$4,1,0)</f>
        <v>0</v>
      </c>
      <c r="AH92" s="22">
        <f>IF('enter-data'!T84='calc.nat.'!$C$4,1,0)</f>
        <v>0</v>
      </c>
      <c r="AI92" s="22">
        <f>IF('enter-data'!U84='calc.nat.'!$C$4,1,0)</f>
        <v>0</v>
      </c>
      <c r="AJ92" s="22">
        <f>IF('enter-data'!V84='calc.nat.'!$C$4,1,0)</f>
        <v>0</v>
      </c>
      <c r="AK92" s="22">
        <f>IF('enter-data'!W84='calc.nat.'!$C$4,1,0)</f>
        <v>0</v>
      </c>
      <c r="AL92" s="22">
        <f>IF('enter-data'!X84='calc.nat.'!$C$4,1,0)</f>
        <v>0</v>
      </c>
      <c r="AM92" s="22">
        <f>IF('enter-data'!Y84='calc.nat.'!$C$4,1,0)</f>
        <v>0</v>
      </c>
      <c r="AN92" s="22">
        <f>IF('enter-data'!Z84='calc.nat.'!$C$4,1,0)</f>
        <v>0</v>
      </c>
      <c r="AO92" s="22">
        <f>IF('enter-data'!AA84='calc.nat.'!$C$4,1,0)</f>
        <v>0</v>
      </c>
      <c r="AP92" s="22">
        <f>IF('enter-data'!AB84='calc.nat.'!$C$4,1,0)</f>
        <v>0</v>
      </c>
      <c r="AQ92" s="22">
        <f>IF('enter-data'!AC84='calc.nat.'!$C$4,1,0)</f>
        <v>0</v>
      </c>
      <c r="AR92" s="22">
        <f>IF('enter-data'!AD84='calc.nat.'!$C$4,1,0)</f>
        <v>0</v>
      </c>
      <c r="AS92" s="22">
        <f>IF('enter-data'!AE84='calc.nat.'!$C$4,1,0)</f>
        <v>0</v>
      </c>
      <c r="AT92" s="22">
        <f>IF('enter-data'!AF84='calc.nat.'!$C$4,1,0)</f>
        <v>0</v>
      </c>
      <c r="AU92" s="22">
        <f>IF('enter-data'!AG84='calc.nat.'!$C$4,1,0)</f>
        <v>0</v>
      </c>
      <c r="AW92" s="22">
        <f>IF('enter-data'!AI84='calc.nat.'!$C$4,1,0)</f>
        <v>0</v>
      </c>
      <c r="AX92" s="22">
        <f>IF('enter-data'!AJ84='calc.nat.'!$C$4,1,0)</f>
        <v>0</v>
      </c>
      <c r="AY92" s="22">
        <f>IF('enter-data'!AK84='calc.nat.'!$C$4,1,0)</f>
        <v>0</v>
      </c>
      <c r="AZ92" s="22">
        <f>IF('enter-data'!AL84='calc.nat.'!$C$4,1,0)</f>
        <v>0</v>
      </c>
      <c r="BA92" s="22">
        <f>IF('enter-data'!AM84='calc.nat.'!$C$4,1,0)</f>
        <v>0</v>
      </c>
      <c r="BB92" s="22">
        <f>IF('enter-data'!AN84='calc.nat.'!$C$4,1,0)</f>
        <v>0</v>
      </c>
      <c r="BC92" s="22">
        <f>IF('enter-data'!AO84='calc.nat.'!$C$4,1,0)</f>
        <v>0</v>
      </c>
      <c r="BD92" s="22">
        <f>IF('enter-data'!AP84='calc.nat.'!$C$4,1,0)</f>
        <v>0</v>
      </c>
      <c r="BE92" s="22">
        <f>IF('enter-data'!AQ84='calc.nat.'!$C$4,1,0)</f>
        <v>0</v>
      </c>
      <c r="BF92" s="22">
        <f>IF('enter-data'!AR84='calc.nat.'!$C$4,1,0)</f>
        <v>0</v>
      </c>
      <c r="BG92" s="22">
        <f>IF('enter-data'!AS84='calc.nat.'!$C$4,1,0)</f>
        <v>0</v>
      </c>
      <c r="BH92" s="22">
        <f>IF('enter-data'!AT84='calc.nat.'!$C$4,1,0)</f>
        <v>0</v>
      </c>
      <c r="BI92" s="22">
        <f>IF('enter-data'!AU84='calc.nat.'!$C$4,1,0)</f>
        <v>0</v>
      </c>
      <c r="BJ92" s="22">
        <f>IF('enter-data'!AV84='calc.nat.'!$C$4,1,0)</f>
        <v>0</v>
      </c>
      <c r="BK92" s="22">
        <f>IF('enter-data'!AW84='calc.nat.'!$C$4,1,0)</f>
        <v>0</v>
      </c>
      <c r="BL92" s="22">
        <f>IF('enter-data'!AX84='calc.nat.'!$C$4,1,0)</f>
        <v>0</v>
      </c>
      <c r="BM92" s="22">
        <f>IF('enter-data'!AY84='calc.nat.'!$C$4,1,0)</f>
        <v>0</v>
      </c>
      <c r="BN92" s="22">
        <f>IF('enter-data'!AZ84='calc.nat.'!$C$4,1,0)</f>
        <v>0</v>
      </c>
      <c r="BO92" s="22">
        <f>IF('enter-data'!BA84='calc.nat.'!$C$4,1,0)</f>
        <v>0</v>
      </c>
      <c r="BP92" s="22">
        <f>IF('enter-data'!BB84='calc.nat.'!$C$4,1,0)</f>
        <v>0</v>
      </c>
      <c r="BQ92" s="22">
        <f>IF('enter-data'!BC84='calc.nat.'!$C$4,1,0)</f>
        <v>0</v>
      </c>
      <c r="BR92" s="22">
        <f>IF('enter-data'!BD84='calc.nat.'!$C$4,1,0)</f>
        <v>0</v>
      </c>
      <c r="BS92" s="22">
        <f>IF('enter-data'!BE84='calc.nat.'!$C$4,1,0)</f>
        <v>0</v>
      </c>
      <c r="BT92" s="22">
        <f>IF('enter-data'!BF84='calc.nat.'!$C$4,1,0)</f>
        <v>0</v>
      </c>
      <c r="BU92" s="22">
        <f>IF('enter-data'!BG84='calc.nat.'!$C$4,1,0)</f>
        <v>0</v>
      </c>
      <c r="BV92" s="22">
        <f>IF('enter-data'!BH84='calc.nat.'!$C$4,1,0)</f>
        <v>0</v>
      </c>
      <c r="BW92" s="22">
        <f>IF('enter-data'!BI84='calc.nat.'!$C$4,1,0)</f>
        <v>0</v>
      </c>
    </row>
    <row r="93" spans="1:75" ht="25.15" customHeight="1" x14ac:dyDescent="0.25">
      <c r="A93" s="219" t="str">
        <f t="shared" si="74"/>
        <v>0.15</v>
      </c>
      <c r="B93" s="220">
        <f>COUNTIF($C$2:C93,C93)</f>
        <v>15</v>
      </c>
      <c r="C93" s="3">
        <f>'enter-data'!C85</f>
        <v>0</v>
      </c>
      <c r="D93" s="208">
        <f t="shared" si="73"/>
        <v>0</v>
      </c>
      <c r="E93" s="257">
        <f t="shared" si="72"/>
        <v>0</v>
      </c>
      <c r="F93" s="258" t="str">
        <f>IF(E93&gt;0,VLOOKUP($E93,Parameter!$F:$J,3,FALSE)," ")</f>
        <v xml:space="preserve"> </v>
      </c>
      <c r="G93" s="259" t="str">
        <f>IF(E93&gt;0,VLOOKUP($E93,Parameter!$F:$J,4,FALSE)," ")</f>
        <v xml:space="preserve"> </v>
      </c>
      <c r="H93" s="260">
        <f t="shared" si="63"/>
        <v>0</v>
      </c>
      <c r="I93" s="260">
        <f t="shared" si="64"/>
        <v>0</v>
      </c>
      <c r="J93" s="260">
        <f t="shared" si="65"/>
        <v>0</v>
      </c>
      <c r="K93" s="260">
        <f t="shared" si="66"/>
        <v>0</v>
      </c>
      <c r="L93" s="260">
        <f t="shared" si="67"/>
        <v>0</v>
      </c>
      <c r="M93" s="260">
        <f t="shared" si="68"/>
        <v>0</v>
      </c>
      <c r="N93" s="260">
        <f t="shared" si="69"/>
        <v>0</v>
      </c>
      <c r="O93" s="260">
        <f t="shared" si="70"/>
        <v>0</v>
      </c>
      <c r="P93" s="260">
        <f t="shared" si="71"/>
        <v>0</v>
      </c>
      <c r="Q93" s="260">
        <f t="shared" si="75"/>
        <v>0</v>
      </c>
      <c r="R93" s="260">
        <f t="shared" si="76"/>
        <v>0</v>
      </c>
      <c r="S93" s="260">
        <f t="shared" si="77"/>
        <v>0</v>
      </c>
      <c r="T93" s="214"/>
      <c r="U93" s="22">
        <f>IF('enter-data'!G85='calc.nat.'!$C$4,1,0)</f>
        <v>0</v>
      </c>
      <c r="V93" s="22">
        <f>IF('enter-data'!H85='calc.nat.'!$C$4,1,0)</f>
        <v>0</v>
      </c>
      <c r="W93" s="22">
        <f>IF('enter-data'!I85='calc.nat.'!$C$4,1,0)</f>
        <v>0</v>
      </c>
      <c r="X93" s="22">
        <f>IF('enter-data'!J85='calc.nat.'!$C$4,1,0)</f>
        <v>0</v>
      </c>
      <c r="Y93" s="22">
        <f>IF('enter-data'!K85='calc.nat.'!$C$4,1,0)</f>
        <v>0</v>
      </c>
      <c r="Z93" s="22">
        <f>IF('enter-data'!L85='calc.nat.'!$C$4,1,0)</f>
        <v>0</v>
      </c>
      <c r="AA93" s="22">
        <f>IF('enter-data'!M85='calc.nat.'!$C$4,1,0)</f>
        <v>0</v>
      </c>
      <c r="AB93" s="22">
        <f>IF('enter-data'!N85='calc.nat.'!$C$4,1,0)</f>
        <v>0</v>
      </c>
      <c r="AC93" s="22">
        <f>IF('enter-data'!O85='calc.nat.'!$C$4,1,0)</f>
        <v>0</v>
      </c>
      <c r="AD93" s="22">
        <f>IF('enter-data'!P85='calc.nat.'!$C$4,1,0)</f>
        <v>0</v>
      </c>
      <c r="AE93" s="22">
        <f>IF('enter-data'!Q85='calc.nat.'!$C$4,1,0)</f>
        <v>0</v>
      </c>
      <c r="AF93" s="22">
        <f>IF('enter-data'!R85='calc.nat.'!$C$4,1,0)</f>
        <v>0</v>
      </c>
      <c r="AG93" s="22">
        <f>IF('enter-data'!S85='calc.nat.'!$C$4,1,0)</f>
        <v>0</v>
      </c>
      <c r="AH93" s="22">
        <f>IF('enter-data'!T85='calc.nat.'!$C$4,1,0)</f>
        <v>0</v>
      </c>
      <c r="AI93" s="22">
        <f>IF('enter-data'!U85='calc.nat.'!$C$4,1,0)</f>
        <v>0</v>
      </c>
      <c r="AJ93" s="22">
        <f>IF('enter-data'!V85='calc.nat.'!$C$4,1,0)</f>
        <v>0</v>
      </c>
      <c r="AK93" s="22">
        <f>IF('enter-data'!W85='calc.nat.'!$C$4,1,0)</f>
        <v>0</v>
      </c>
      <c r="AL93" s="22">
        <f>IF('enter-data'!X85='calc.nat.'!$C$4,1,0)</f>
        <v>0</v>
      </c>
      <c r="AM93" s="22">
        <f>IF('enter-data'!Y85='calc.nat.'!$C$4,1,0)</f>
        <v>0</v>
      </c>
      <c r="AN93" s="22">
        <f>IF('enter-data'!Z85='calc.nat.'!$C$4,1,0)</f>
        <v>0</v>
      </c>
      <c r="AO93" s="22">
        <f>IF('enter-data'!AA85='calc.nat.'!$C$4,1,0)</f>
        <v>0</v>
      </c>
      <c r="AP93" s="22">
        <f>IF('enter-data'!AB85='calc.nat.'!$C$4,1,0)</f>
        <v>0</v>
      </c>
      <c r="AQ93" s="22">
        <f>IF('enter-data'!AC85='calc.nat.'!$C$4,1,0)</f>
        <v>0</v>
      </c>
      <c r="AR93" s="22">
        <f>IF('enter-data'!AD85='calc.nat.'!$C$4,1,0)</f>
        <v>0</v>
      </c>
      <c r="AS93" s="22">
        <f>IF('enter-data'!AE85='calc.nat.'!$C$4,1,0)</f>
        <v>0</v>
      </c>
      <c r="AT93" s="22">
        <f>IF('enter-data'!AF85='calc.nat.'!$C$4,1,0)</f>
        <v>0</v>
      </c>
      <c r="AU93" s="22">
        <f>IF('enter-data'!AG85='calc.nat.'!$C$4,1,0)</f>
        <v>0</v>
      </c>
      <c r="AW93" s="22">
        <f>IF('enter-data'!AI85='calc.nat.'!$C$4,1,0)</f>
        <v>0</v>
      </c>
      <c r="AX93" s="22">
        <f>IF('enter-data'!AJ85='calc.nat.'!$C$4,1,0)</f>
        <v>0</v>
      </c>
      <c r="AY93" s="22">
        <f>IF('enter-data'!AK85='calc.nat.'!$C$4,1,0)</f>
        <v>0</v>
      </c>
      <c r="AZ93" s="22">
        <f>IF('enter-data'!AL85='calc.nat.'!$C$4,1,0)</f>
        <v>0</v>
      </c>
      <c r="BA93" s="22">
        <f>IF('enter-data'!AM85='calc.nat.'!$C$4,1,0)</f>
        <v>0</v>
      </c>
      <c r="BB93" s="22">
        <f>IF('enter-data'!AN85='calc.nat.'!$C$4,1,0)</f>
        <v>0</v>
      </c>
      <c r="BC93" s="22">
        <f>IF('enter-data'!AO85='calc.nat.'!$C$4,1,0)</f>
        <v>0</v>
      </c>
      <c r="BD93" s="22">
        <f>IF('enter-data'!AP85='calc.nat.'!$C$4,1,0)</f>
        <v>0</v>
      </c>
      <c r="BE93" s="22">
        <f>IF('enter-data'!AQ85='calc.nat.'!$C$4,1,0)</f>
        <v>0</v>
      </c>
      <c r="BF93" s="22">
        <f>IF('enter-data'!AR85='calc.nat.'!$C$4,1,0)</f>
        <v>0</v>
      </c>
      <c r="BG93" s="22">
        <f>IF('enter-data'!AS85='calc.nat.'!$C$4,1,0)</f>
        <v>0</v>
      </c>
      <c r="BH93" s="22">
        <f>IF('enter-data'!AT85='calc.nat.'!$C$4,1,0)</f>
        <v>0</v>
      </c>
      <c r="BI93" s="22">
        <f>IF('enter-data'!AU85='calc.nat.'!$C$4,1,0)</f>
        <v>0</v>
      </c>
      <c r="BJ93" s="22">
        <f>IF('enter-data'!AV85='calc.nat.'!$C$4,1,0)</f>
        <v>0</v>
      </c>
      <c r="BK93" s="22">
        <f>IF('enter-data'!AW85='calc.nat.'!$C$4,1,0)</f>
        <v>0</v>
      </c>
      <c r="BL93" s="22">
        <f>IF('enter-data'!AX85='calc.nat.'!$C$4,1,0)</f>
        <v>0</v>
      </c>
      <c r="BM93" s="22">
        <f>IF('enter-data'!AY85='calc.nat.'!$C$4,1,0)</f>
        <v>0</v>
      </c>
      <c r="BN93" s="22">
        <f>IF('enter-data'!AZ85='calc.nat.'!$C$4,1,0)</f>
        <v>0</v>
      </c>
      <c r="BO93" s="22">
        <f>IF('enter-data'!BA85='calc.nat.'!$C$4,1,0)</f>
        <v>0</v>
      </c>
      <c r="BP93" s="22">
        <f>IF('enter-data'!BB85='calc.nat.'!$C$4,1,0)</f>
        <v>0</v>
      </c>
      <c r="BQ93" s="22">
        <f>IF('enter-data'!BC85='calc.nat.'!$C$4,1,0)</f>
        <v>0</v>
      </c>
      <c r="BR93" s="22">
        <f>IF('enter-data'!BD85='calc.nat.'!$C$4,1,0)</f>
        <v>0</v>
      </c>
      <c r="BS93" s="22">
        <f>IF('enter-data'!BE85='calc.nat.'!$C$4,1,0)</f>
        <v>0</v>
      </c>
      <c r="BT93" s="22">
        <f>IF('enter-data'!BF85='calc.nat.'!$C$4,1,0)</f>
        <v>0</v>
      </c>
      <c r="BU93" s="22">
        <f>IF('enter-data'!BG85='calc.nat.'!$C$4,1,0)</f>
        <v>0</v>
      </c>
      <c r="BV93" s="22">
        <f>IF('enter-data'!BH85='calc.nat.'!$C$4,1,0)</f>
        <v>0</v>
      </c>
      <c r="BW93" s="22">
        <f>IF('enter-data'!BI85='calc.nat.'!$C$4,1,0)</f>
        <v>0</v>
      </c>
    </row>
    <row r="94" spans="1:75" ht="25.15" customHeight="1" x14ac:dyDescent="0.25">
      <c r="A94" s="219" t="str">
        <f t="shared" si="74"/>
        <v>0.16</v>
      </c>
      <c r="B94" s="220">
        <f>COUNTIF($C$2:C94,C94)</f>
        <v>16</v>
      </c>
      <c r="C94" s="3">
        <f>'enter-data'!C86</f>
        <v>0</v>
      </c>
      <c r="D94" s="208">
        <f t="shared" si="73"/>
        <v>0</v>
      </c>
      <c r="E94" s="257">
        <f t="shared" si="72"/>
        <v>0</v>
      </c>
      <c r="F94" s="258" t="str">
        <f>IF(E94&gt;0,VLOOKUP($E94,Parameter!$F:$J,3,FALSE)," ")</f>
        <v xml:space="preserve"> </v>
      </c>
      <c r="G94" s="259" t="str">
        <f>IF(E94&gt;0,VLOOKUP($E94,Parameter!$F:$J,4,FALSE)," ")</f>
        <v xml:space="preserve"> </v>
      </c>
      <c r="H94" s="260">
        <f t="shared" si="63"/>
        <v>0</v>
      </c>
      <c r="I94" s="260">
        <f t="shared" si="64"/>
        <v>0</v>
      </c>
      <c r="J94" s="260">
        <f t="shared" si="65"/>
        <v>0</v>
      </c>
      <c r="K94" s="260">
        <f t="shared" si="66"/>
        <v>0</v>
      </c>
      <c r="L94" s="260">
        <f t="shared" si="67"/>
        <v>0</v>
      </c>
      <c r="M94" s="260">
        <f t="shared" si="68"/>
        <v>0</v>
      </c>
      <c r="N94" s="260">
        <f t="shared" si="69"/>
        <v>0</v>
      </c>
      <c r="O94" s="260">
        <f t="shared" si="70"/>
        <v>0</v>
      </c>
      <c r="P94" s="260">
        <f t="shared" si="71"/>
        <v>0</v>
      </c>
      <c r="Q94" s="260">
        <f t="shared" si="75"/>
        <v>0</v>
      </c>
      <c r="R94" s="260">
        <f t="shared" si="76"/>
        <v>0</v>
      </c>
      <c r="S94" s="260">
        <f t="shared" si="77"/>
        <v>0</v>
      </c>
      <c r="T94" s="214"/>
      <c r="U94" s="22">
        <f>IF('enter-data'!G86='calc.nat.'!$C$4,1,0)</f>
        <v>0</v>
      </c>
      <c r="V94" s="22">
        <f>IF('enter-data'!H86='calc.nat.'!$C$4,1,0)</f>
        <v>0</v>
      </c>
      <c r="W94" s="22">
        <f>IF('enter-data'!I86='calc.nat.'!$C$4,1,0)</f>
        <v>0</v>
      </c>
      <c r="X94" s="22">
        <f>IF('enter-data'!J86='calc.nat.'!$C$4,1,0)</f>
        <v>0</v>
      </c>
      <c r="Y94" s="22">
        <f>IF('enter-data'!K86='calc.nat.'!$C$4,1,0)</f>
        <v>0</v>
      </c>
      <c r="Z94" s="22">
        <f>IF('enter-data'!L86='calc.nat.'!$C$4,1,0)</f>
        <v>0</v>
      </c>
      <c r="AA94" s="22">
        <f>IF('enter-data'!M86='calc.nat.'!$C$4,1,0)</f>
        <v>0</v>
      </c>
      <c r="AB94" s="22">
        <f>IF('enter-data'!N86='calc.nat.'!$C$4,1,0)</f>
        <v>0</v>
      </c>
      <c r="AC94" s="22">
        <f>IF('enter-data'!O86='calc.nat.'!$C$4,1,0)</f>
        <v>0</v>
      </c>
      <c r="AD94" s="22">
        <f>IF('enter-data'!P86='calc.nat.'!$C$4,1,0)</f>
        <v>0</v>
      </c>
      <c r="AE94" s="22">
        <f>IF('enter-data'!Q86='calc.nat.'!$C$4,1,0)</f>
        <v>0</v>
      </c>
      <c r="AF94" s="22">
        <f>IF('enter-data'!R86='calc.nat.'!$C$4,1,0)</f>
        <v>0</v>
      </c>
      <c r="AG94" s="22">
        <f>IF('enter-data'!S86='calc.nat.'!$C$4,1,0)</f>
        <v>0</v>
      </c>
      <c r="AH94" s="22">
        <f>IF('enter-data'!T86='calc.nat.'!$C$4,1,0)</f>
        <v>0</v>
      </c>
      <c r="AI94" s="22">
        <f>IF('enter-data'!U86='calc.nat.'!$C$4,1,0)</f>
        <v>0</v>
      </c>
      <c r="AJ94" s="22">
        <f>IF('enter-data'!V86='calc.nat.'!$C$4,1,0)</f>
        <v>0</v>
      </c>
      <c r="AK94" s="22">
        <f>IF('enter-data'!W86='calc.nat.'!$C$4,1,0)</f>
        <v>0</v>
      </c>
      <c r="AL94" s="22">
        <f>IF('enter-data'!X86='calc.nat.'!$C$4,1,0)</f>
        <v>0</v>
      </c>
      <c r="AM94" s="22">
        <f>IF('enter-data'!Y86='calc.nat.'!$C$4,1,0)</f>
        <v>0</v>
      </c>
      <c r="AN94" s="22">
        <f>IF('enter-data'!Z86='calc.nat.'!$C$4,1,0)</f>
        <v>0</v>
      </c>
      <c r="AO94" s="22">
        <f>IF('enter-data'!AA86='calc.nat.'!$C$4,1,0)</f>
        <v>0</v>
      </c>
      <c r="AP94" s="22">
        <f>IF('enter-data'!AB86='calc.nat.'!$C$4,1,0)</f>
        <v>0</v>
      </c>
      <c r="AQ94" s="22">
        <f>IF('enter-data'!AC86='calc.nat.'!$C$4,1,0)</f>
        <v>0</v>
      </c>
      <c r="AR94" s="22">
        <f>IF('enter-data'!AD86='calc.nat.'!$C$4,1,0)</f>
        <v>0</v>
      </c>
      <c r="AS94" s="22">
        <f>IF('enter-data'!AE86='calc.nat.'!$C$4,1,0)</f>
        <v>0</v>
      </c>
      <c r="AT94" s="22">
        <f>IF('enter-data'!AF86='calc.nat.'!$C$4,1,0)</f>
        <v>0</v>
      </c>
      <c r="AU94" s="22">
        <f>IF('enter-data'!AG86='calc.nat.'!$C$4,1,0)</f>
        <v>0</v>
      </c>
      <c r="AW94" s="22">
        <f>IF('enter-data'!AI86='calc.nat.'!$C$4,1,0)</f>
        <v>0</v>
      </c>
      <c r="AX94" s="22">
        <f>IF('enter-data'!AJ86='calc.nat.'!$C$4,1,0)</f>
        <v>0</v>
      </c>
      <c r="AY94" s="22">
        <f>IF('enter-data'!AK86='calc.nat.'!$C$4,1,0)</f>
        <v>0</v>
      </c>
      <c r="AZ94" s="22">
        <f>IF('enter-data'!AL86='calc.nat.'!$C$4,1,0)</f>
        <v>0</v>
      </c>
      <c r="BA94" s="22">
        <f>IF('enter-data'!AM86='calc.nat.'!$C$4,1,0)</f>
        <v>0</v>
      </c>
      <c r="BB94" s="22">
        <f>IF('enter-data'!AN86='calc.nat.'!$C$4,1,0)</f>
        <v>0</v>
      </c>
      <c r="BC94" s="22">
        <f>IF('enter-data'!AO86='calc.nat.'!$C$4,1,0)</f>
        <v>0</v>
      </c>
      <c r="BD94" s="22">
        <f>IF('enter-data'!AP86='calc.nat.'!$C$4,1,0)</f>
        <v>0</v>
      </c>
      <c r="BE94" s="22">
        <f>IF('enter-data'!AQ86='calc.nat.'!$C$4,1,0)</f>
        <v>0</v>
      </c>
      <c r="BF94" s="22">
        <f>IF('enter-data'!AR86='calc.nat.'!$C$4,1,0)</f>
        <v>0</v>
      </c>
      <c r="BG94" s="22">
        <f>IF('enter-data'!AS86='calc.nat.'!$C$4,1,0)</f>
        <v>0</v>
      </c>
      <c r="BH94" s="22">
        <f>IF('enter-data'!AT86='calc.nat.'!$C$4,1,0)</f>
        <v>0</v>
      </c>
      <c r="BI94" s="22">
        <f>IF('enter-data'!AU86='calc.nat.'!$C$4,1,0)</f>
        <v>0</v>
      </c>
      <c r="BJ94" s="22">
        <f>IF('enter-data'!AV86='calc.nat.'!$C$4,1,0)</f>
        <v>0</v>
      </c>
      <c r="BK94" s="22">
        <f>IF('enter-data'!AW86='calc.nat.'!$C$4,1,0)</f>
        <v>0</v>
      </c>
      <c r="BL94" s="22">
        <f>IF('enter-data'!AX86='calc.nat.'!$C$4,1,0)</f>
        <v>0</v>
      </c>
      <c r="BM94" s="22">
        <f>IF('enter-data'!AY86='calc.nat.'!$C$4,1,0)</f>
        <v>0</v>
      </c>
      <c r="BN94" s="22">
        <f>IF('enter-data'!AZ86='calc.nat.'!$C$4,1,0)</f>
        <v>0</v>
      </c>
      <c r="BO94" s="22">
        <f>IF('enter-data'!BA86='calc.nat.'!$C$4,1,0)</f>
        <v>0</v>
      </c>
      <c r="BP94" s="22">
        <f>IF('enter-data'!BB86='calc.nat.'!$C$4,1,0)</f>
        <v>0</v>
      </c>
      <c r="BQ94" s="22">
        <f>IF('enter-data'!BC86='calc.nat.'!$C$4,1,0)</f>
        <v>0</v>
      </c>
      <c r="BR94" s="22">
        <f>IF('enter-data'!BD86='calc.nat.'!$C$4,1,0)</f>
        <v>0</v>
      </c>
      <c r="BS94" s="22">
        <f>IF('enter-data'!BE86='calc.nat.'!$C$4,1,0)</f>
        <v>0</v>
      </c>
      <c r="BT94" s="22">
        <f>IF('enter-data'!BF86='calc.nat.'!$C$4,1,0)</f>
        <v>0</v>
      </c>
      <c r="BU94" s="22">
        <f>IF('enter-data'!BG86='calc.nat.'!$C$4,1,0)</f>
        <v>0</v>
      </c>
      <c r="BV94" s="22">
        <f>IF('enter-data'!BH86='calc.nat.'!$C$4,1,0)</f>
        <v>0</v>
      </c>
      <c r="BW94" s="22">
        <f>IF('enter-data'!BI86='calc.nat.'!$C$4,1,0)</f>
        <v>0</v>
      </c>
    </row>
    <row r="95" spans="1:75" ht="25.15" customHeight="1" x14ac:dyDescent="0.25">
      <c r="A95" s="219" t="str">
        <f t="shared" si="74"/>
        <v>0.17</v>
      </c>
      <c r="B95" s="220">
        <f>COUNTIF($C$2:C95,C95)</f>
        <v>17</v>
      </c>
      <c r="C95" s="3">
        <f>'enter-data'!C87</f>
        <v>0</v>
      </c>
      <c r="D95" s="208">
        <f t="shared" si="73"/>
        <v>0</v>
      </c>
      <c r="E95" s="257">
        <f t="shared" si="72"/>
        <v>0</v>
      </c>
      <c r="F95" s="258" t="str">
        <f>IF(E95&gt;0,VLOOKUP($E95,Parameter!$F:$J,3,FALSE)," ")</f>
        <v xml:space="preserve"> </v>
      </c>
      <c r="G95" s="259" t="str">
        <f>IF(E95&gt;0,VLOOKUP($E95,Parameter!$F:$J,4,FALSE)," ")</f>
        <v xml:space="preserve"> </v>
      </c>
      <c r="H95" s="260">
        <f t="shared" si="63"/>
        <v>0</v>
      </c>
      <c r="I95" s="260">
        <f t="shared" si="64"/>
        <v>0</v>
      </c>
      <c r="J95" s="260">
        <f t="shared" si="65"/>
        <v>0</v>
      </c>
      <c r="K95" s="260">
        <f t="shared" si="66"/>
        <v>0</v>
      </c>
      <c r="L95" s="260">
        <f t="shared" si="67"/>
        <v>0</v>
      </c>
      <c r="M95" s="260">
        <f t="shared" si="68"/>
        <v>0</v>
      </c>
      <c r="N95" s="260">
        <f t="shared" si="69"/>
        <v>0</v>
      </c>
      <c r="O95" s="260">
        <f t="shared" si="70"/>
        <v>0</v>
      </c>
      <c r="P95" s="260">
        <f t="shared" si="71"/>
        <v>0</v>
      </c>
      <c r="Q95" s="260">
        <f t="shared" si="75"/>
        <v>0</v>
      </c>
      <c r="R95" s="260">
        <f t="shared" si="76"/>
        <v>0</v>
      </c>
      <c r="S95" s="260">
        <f t="shared" si="77"/>
        <v>0</v>
      </c>
      <c r="T95" s="214"/>
      <c r="U95" s="22">
        <f>IF('enter-data'!G87='calc.nat.'!$C$4,1,0)</f>
        <v>0</v>
      </c>
      <c r="V95" s="22">
        <f>IF('enter-data'!H87='calc.nat.'!$C$4,1,0)</f>
        <v>0</v>
      </c>
      <c r="W95" s="22">
        <f>IF('enter-data'!I87='calc.nat.'!$C$4,1,0)</f>
        <v>0</v>
      </c>
      <c r="X95" s="22">
        <f>IF('enter-data'!J87='calc.nat.'!$C$4,1,0)</f>
        <v>0</v>
      </c>
      <c r="Y95" s="22">
        <f>IF('enter-data'!K87='calc.nat.'!$C$4,1,0)</f>
        <v>0</v>
      </c>
      <c r="Z95" s="22">
        <f>IF('enter-data'!L87='calc.nat.'!$C$4,1,0)</f>
        <v>0</v>
      </c>
      <c r="AA95" s="22">
        <f>IF('enter-data'!M87='calc.nat.'!$C$4,1,0)</f>
        <v>0</v>
      </c>
      <c r="AB95" s="22">
        <f>IF('enter-data'!N87='calc.nat.'!$C$4,1,0)</f>
        <v>0</v>
      </c>
      <c r="AC95" s="22">
        <f>IF('enter-data'!O87='calc.nat.'!$C$4,1,0)</f>
        <v>0</v>
      </c>
      <c r="AD95" s="22">
        <f>IF('enter-data'!P87='calc.nat.'!$C$4,1,0)</f>
        <v>0</v>
      </c>
      <c r="AE95" s="22">
        <f>IF('enter-data'!Q87='calc.nat.'!$C$4,1,0)</f>
        <v>0</v>
      </c>
      <c r="AF95" s="22">
        <f>IF('enter-data'!R87='calc.nat.'!$C$4,1,0)</f>
        <v>0</v>
      </c>
      <c r="AG95" s="22">
        <f>IF('enter-data'!S87='calc.nat.'!$C$4,1,0)</f>
        <v>0</v>
      </c>
      <c r="AH95" s="22">
        <f>IF('enter-data'!T87='calc.nat.'!$C$4,1,0)</f>
        <v>0</v>
      </c>
      <c r="AI95" s="22">
        <f>IF('enter-data'!U87='calc.nat.'!$C$4,1,0)</f>
        <v>0</v>
      </c>
      <c r="AJ95" s="22">
        <f>IF('enter-data'!V87='calc.nat.'!$C$4,1,0)</f>
        <v>0</v>
      </c>
      <c r="AK95" s="22">
        <f>IF('enter-data'!W87='calc.nat.'!$C$4,1,0)</f>
        <v>0</v>
      </c>
      <c r="AL95" s="22">
        <f>IF('enter-data'!X87='calc.nat.'!$C$4,1,0)</f>
        <v>0</v>
      </c>
      <c r="AM95" s="22">
        <f>IF('enter-data'!Y87='calc.nat.'!$C$4,1,0)</f>
        <v>0</v>
      </c>
      <c r="AN95" s="22">
        <f>IF('enter-data'!Z87='calc.nat.'!$C$4,1,0)</f>
        <v>0</v>
      </c>
      <c r="AO95" s="22">
        <f>IF('enter-data'!AA87='calc.nat.'!$C$4,1,0)</f>
        <v>0</v>
      </c>
      <c r="AP95" s="22">
        <f>IF('enter-data'!AB87='calc.nat.'!$C$4,1,0)</f>
        <v>0</v>
      </c>
      <c r="AQ95" s="22">
        <f>IF('enter-data'!AC87='calc.nat.'!$C$4,1,0)</f>
        <v>0</v>
      </c>
      <c r="AR95" s="22">
        <f>IF('enter-data'!AD87='calc.nat.'!$C$4,1,0)</f>
        <v>0</v>
      </c>
      <c r="AS95" s="22">
        <f>IF('enter-data'!AE87='calc.nat.'!$C$4,1,0)</f>
        <v>0</v>
      </c>
      <c r="AT95" s="22">
        <f>IF('enter-data'!AF87='calc.nat.'!$C$4,1,0)</f>
        <v>0</v>
      </c>
      <c r="AU95" s="22">
        <f>IF('enter-data'!AG87='calc.nat.'!$C$4,1,0)</f>
        <v>0</v>
      </c>
      <c r="AW95" s="22">
        <f>IF('enter-data'!AI87='calc.nat.'!$C$4,1,0)</f>
        <v>0</v>
      </c>
      <c r="AX95" s="22">
        <f>IF('enter-data'!AJ87='calc.nat.'!$C$4,1,0)</f>
        <v>0</v>
      </c>
      <c r="AY95" s="22">
        <f>IF('enter-data'!AK87='calc.nat.'!$C$4,1,0)</f>
        <v>0</v>
      </c>
      <c r="AZ95" s="22">
        <f>IF('enter-data'!AL87='calc.nat.'!$C$4,1,0)</f>
        <v>0</v>
      </c>
      <c r="BA95" s="22">
        <f>IF('enter-data'!AM87='calc.nat.'!$C$4,1,0)</f>
        <v>0</v>
      </c>
      <c r="BB95" s="22">
        <f>IF('enter-data'!AN87='calc.nat.'!$C$4,1,0)</f>
        <v>0</v>
      </c>
      <c r="BC95" s="22">
        <f>IF('enter-data'!AO87='calc.nat.'!$C$4,1,0)</f>
        <v>0</v>
      </c>
      <c r="BD95" s="22">
        <f>IF('enter-data'!AP87='calc.nat.'!$C$4,1,0)</f>
        <v>0</v>
      </c>
      <c r="BE95" s="22">
        <f>IF('enter-data'!AQ87='calc.nat.'!$C$4,1,0)</f>
        <v>0</v>
      </c>
      <c r="BF95" s="22">
        <f>IF('enter-data'!AR87='calc.nat.'!$C$4,1,0)</f>
        <v>0</v>
      </c>
      <c r="BG95" s="22">
        <f>IF('enter-data'!AS87='calc.nat.'!$C$4,1,0)</f>
        <v>0</v>
      </c>
      <c r="BH95" s="22">
        <f>IF('enter-data'!AT87='calc.nat.'!$C$4,1,0)</f>
        <v>0</v>
      </c>
      <c r="BI95" s="22">
        <f>IF('enter-data'!AU87='calc.nat.'!$C$4,1,0)</f>
        <v>0</v>
      </c>
      <c r="BJ95" s="22">
        <f>IF('enter-data'!AV87='calc.nat.'!$C$4,1,0)</f>
        <v>0</v>
      </c>
      <c r="BK95" s="22">
        <f>IF('enter-data'!AW87='calc.nat.'!$C$4,1,0)</f>
        <v>0</v>
      </c>
      <c r="BL95" s="22">
        <f>IF('enter-data'!AX87='calc.nat.'!$C$4,1,0)</f>
        <v>0</v>
      </c>
      <c r="BM95" s="22">
        <f>IF('enter-data'!AY87='calc.nat.'!$C$4,1,0)</f>
        <v>0</v>
      </c>
      <c r="BN95" s="22">
        <f>IF('enter-data'!AZ87='calc.nat.'!$C$4,1,0)</f>
        <v>0</v>
      </c>
      <c r="BO95" s="22">
        <f>IF('enter-data'!BA87='calc.nat.'!$C$4,1,0)</f>
        <v>0</v>
      </c>
      <c r="BP95" s="22">
        <f>IF('enter-data'!BB87='calc.nat.'!$C$4,1,0)</f>
        <v>0</v>
      </c>
      <c r="BQ95" s="22">
        <f>IF('enter-data'!BC87='calc.nat.'!$C$4,1,0)</f>
        <v>0</v>
      </c>
      <c r="BR95" s="22">
        <f>IF('enter-data'!BD87='calc.nat.'!$C$4,1,0)</f>
        <v>0</v>
      </c>
      <c r="BS95" s="22">
        <f>IF('enter-data'!BE87='calc.nat.'!$C$4,1,0)</f>
        <v>0</v>
      </c>
      <c r="BT95" s="22">
        <f>IF('enter-data'!BF87='calc.nat.'!$C$4,1,0)</f>
        <v>0</v>
      </c>
      <c r="BU95" s="22">
        <f>IF('enter-data'!BG87='calc.nat.'!$C$4,1,0)</f>
        <v>0</v>
      </c>
      <c r="BV95" s="22">
        <f>IF('enter-data'!BH87='calc.nat.'!$C$4,1,0)</f>
        <v>0</v>
      </c>
      <c r="BW95" s="22">
        <f>IF('enter-data'!BI87='calc.nat.'!$C$4,1,0)</f>
        <v>0</v>
      </c>
    </row>
    <row r="96" spans="1:75" ht="25.15" customHeight="1" x14ac:dyDescent="0.25">
      <c r="A96" s="219" t="str">
        <f t="shared" si="74"/>
        <v>0.18</v>
      </c>
      <c r="B96" s="220">
        <f>COUNTIF($C$2:C96,C96)</f>
        <v>18</v>
      </c>
      <c r="C96" s="3">
        <f>'enter-data'!C88</f>
        <v>0</v>
      </c>
      <c r="D96" s="208">
        <f t="shared" si="73"/>
        <v>0</v>
      </c>
      <c r="E96" s="257">
        <f t="shared" si="72"/>
        <v>0</v>
      </c>
      <c r="F96" s="258" t="str">
        <f>IF(E96&gt;0,VLOOKUP($E96,Parameter!$F:$J,3,FALSE)," ")</f>
        <v xml:space="preserve"> </v>
      </c>
      <c r="G96" s="259" t="str">
        <f>IF(E96&gt;0,VLOOKUP($E96,Parameter!$F:$J,4,FALSE)," ")</f>
        <v xml:space="preserve"> </v>
      </c>
      <c r="H96" s="260">
        <f t="shared" si="63"/>
        <v>0</v>
      </c>
      <c r="I96" s="260">
        <f t="shared" si="64"/>
        <v>0</v>
      </c>
      <c r="J96" s="260">
        <f t="shared" si="65"/>
        <v>0</v>
      </c>
      <c r="K96" s="260">
        <f t="shared" si="66"/>
        <v>0</v>
      </c>
      <c r="L96" s="260">
        <f t="shared" si="67"/>
        <v>0</v>
      </c>
      <c r="M96" s="260">
        <f t="shared" si="68"/>
        <v>0</v>
      </c>
      <c r="N96" s="260">
        <f t="shared" si="69"/>
        <v>0</v>
      </c>
      <c r="O96" s="260">
        <f t="shared" si="70"/>
        <v>0</v>
      </c>
      <c r="P96" s="260">
        <f t="shared" si="71"/>
        <v>0</v>
      </c>
      <c r="Q96" s="260">
        <f t="shared" si="75"/>
        <v>0</v>
      </c>
      <c r="R96" s="260">
        <f t="shared" si="76"/>
        <v>0</v>
      </c>
      <c r="S96" s="260">
        <f t="shared" si="77"/>
        <v>0</v>
      </c>
      <c r="T96" s="214"/>
      <c r="U96" s="22">
        <f>IF('enter-data'!G88='calc.nat.'!$C$4,1,0)</f>
        <v>0</v>
      </c>
      <c r="V96" s="22">
        <f>IF('enter-data'!H88='calc.nat.'!$C$4,1,0)</f>
        <v>0</v>
      </c>
      <c r="W96" s="22">
        <f>IF('enter-data'!I88='calc.nat.'!$C$4,1,0)</f>
        <v>0</v>
      </c>
      <c r="X96" s="22">
        <f>IF('enter-data'!J88='calc.nat.'!$C$4,1,0)</f>
        <v>0</v>
      </c>
      <c r="Y96" s="22">
        <f>IF('enter-data'!K88='calc.nat.'!$C$4,1,0)</f>
        <v>0</v>
      </c>
      <c r="Z96" s="22">
        <f>IF('enter-data'!L88='calc.nat.'!$C$4,1,0)</f>
        <v>0</v>
      </c>
      <c r="AA96" s="22">
        <f>IF('enter-data'!M88='calc.nat.'!$C$4,1,0)</f>
        <v>0</v>
      </c>
      <c r="AB96" s="22">
        <f>IF('enter-data'!N88='calc.nat.'!$C$4,1,0)</f>
        <v>0</v>
      </c>
      <c r="AC96" s="22">
        <f>IF('enter-data'!O88='calc.nat.'!$C$4,1,0)</f>
        <v>0</v>
      </c>
      <c r="AD96" s="22">
        <f>IF('enter-data'!P88='calc.nat.'!$C$4,1,0)</f>
        <v>0</v>
      </c>
      <c r="AE96" s="22">
        <f>IF('enter-data'!Q88='calc.nat.'!$C$4,1,0)</f>
        <v>0</v>
      </c>
      <c r="AF96" s="22">
        <f>IF('enter-data'!R88='calc.nat.'!$C$4,1,0)</f>
        <v>0</v>
      </c>
      <c r="AG96" s="22">
        <f>IF('enter-data'!S88='calc.nat.'!$C$4,1,0)</f>
        <v>0</v>
      </c>
      <c r="AH96" s="22">
        <f>IF('enter-data'!T88='calc.nat.'!$C$4,1,0)</f>
        <v>0</v>
      </c>
      <c r="AI96" s="22">
        <f>IF('enter-data'!U88='calc.nat.'!$C$4,1,0)</f>
        <v>0</v>
      </c>
      <c r="AJ96" s="22">
        <f>IF('enter-data'!V88='calc.nat.'!$C$4,1,0)</f>
        <v>0</v>
      </c>
      <c r="AK96" s="22">
        <f>IF('enter-data'!W88='calc.nat.'!$C$4,1,0)</f>
        <v>0</v>
      </c>
      <c r="AL96" s="22">
        <f>IF('enter-data'!X88='calc.nat.'!$C$4,1,0)</f>
        <v>0</v>
      </c>
      <c r="AM96" s="22">
        <f>IF('enter-data'!Y88='calc.nat.'!$C$4,1,0)</f>
        <v>0</v>
      </c>
      <c r="AN96" s="22">
        <f>IF('enter-data'!Z88='calc.nat.'!$C$4,1,0)</f>
        <v>0</v>
      </c>
      <c r="AO96" s="22">
        <f>IF('enter-data'!AA88='calc.nat.'!$C$4,1,0)</f>
        <v>0</v>
      </c>
      <c r="AP96" s="22">
        <f>IF('enter-data'!AB88='calc.nat.'!$C$4,1,0)</f>
        <v>0</v>
      </c>
      <c r="AQ96" s="22">
        <f>IF('enter-data'!AC88='calc.nat.'!$C$4,1,0)</f>
        <v>0</v>
      </c>
      <c r="AR96" s="22">
        <f>IF('enter-data'!AD88='calc.nat.'!$C$4,1,0)</f>
        <v>0</v>
      </c>
      <c r="AS96" s="22">
        <f>IF('enter-data'!AE88='calc.nat.'!$C$4,1,0)</f>
        <v>0</v>
      </c>
      <c r="AT96" s="22">
        <f>IF('enter-data'!AF88='calc.nat.'!$C$4,1,0)</f>
        <v>0</v>
      </c>
      <c r="AU96" s="22">
        <f>IF('enter-data'!AG88='calc.nat.'!$C$4,1,0)</f>
        <v>0</v>
      </c>
      <c r="AW96" s="22">
        <f>IF('enter-data'!AI88='calc.nat.'!$C$4,1,0)</f>
        <v>0</v>
      </c>
      <c r="AX96" s="22">
        <f>IF('enter-data'!AJ88='calc.nat.'!$C$4,1,0)</f>
        <v>0</v>
      </c>
      <c r="AY96" s="22">
        <f>IF('enter-data'!AK88='calc.nat.'!$C$4,1,0)</f>
        <v>0</v>
      </c>
      <c r="AZ96" s="22">
        <f>IF('enter-data'!AL88='calc.nat.'!$C$4,1,0)</f>
        <v>0</v>
      </c>
      <c r="BA96" s="22">
        <f>IF('enter-data'!AM88='calc.nat.'!$C$4,1,0)</f>
        <v>0</v>
      </c>
      <c r="BB96" s="22">
        <f>IF('enter-data'!AN88='calc.nat.'!$C$4,1,0)</f>
        <v>0</v>
      </c>
      <c r="BC96" s="22">
        <f>IF('enter-data'!AO88='calc.nat.'!$C$4,1,0)</f>
        <v>0</v>
      </c>
      <c r="BD96" s="22">
        <f>IF('enter-data'!AP88='calc.nat.'!$C$4,1,0)</f>
        <v>0</v>
      </c>
      <c r="BE96" s="22">
        <f>IF('enter-data'!AQ88='calc.nat.'!$C$4,1,0)</f>
        <v>0</v>
      </c>
      <c r="BF96" s="22">
        <f>IF('enter-data'!AR88='calc.nat.'!$C$4,1,0)</f>
        <v>0</v>
      </c>
      <c r="BG96" s="22">
        <f>IF('enter-data'!AS88='calc.nat.'!$C$4,1,0)</f>
        <v>0</v>
      </c>
      <c r="BH96" s="22">
        <f>IF('enter-data'!AT88='calc.nat.'!$C$4,1,0)</f>
        <v>0</v>
      </c>
      <c r="BI96" s="22">
        <f>IF('enter-data'!AU88='calc.nat.'!$C$4,1,0)</f>
        <v>0</v>
      </c>
      <c r="BJ96" s="22">
        <f>IF('enter-data'!AV88='calc.nat.'!$C$4,1,0)</f>
        <v>0</v>
      </c>
      <c r="BK96" s="22">
        <f>IF('enter-data'!AW88='calc.nat.'!$C$4,1,0)</f>
        <v>0</v>
      </c>
      <c r="BL96" s="22">
        <f>IF('enter-data'!AX88='calc.nat.'!$C$4,1,0)</f>
        <v>0</v>
      </c>
      <c r="BM96" s="22">
        <f>IF('enter-data'!AY88='calc.nat.'!$C$4,1,0)</f>
        <v>0</v>
      </c>
      <c r="BN96" s="22">
        <f>IF('enter-data'!AZ88='calc.nat.'!$C$4,1,0)</f>
        <v>0</v>
      </c>
      <c r="BO96" s="22">
        <f>IF('enter-data'!BA88='calc.nat.'!$C$4,1,0)</f>
        <v>0</v>
      </c>
      <c r="BP96" s="22">
        <f>IF('enter-data'!BB88='calc.nat.'!$C$4,1,0)</f>
        <v>0</v>
      </c>
      <c r="BQ96" s="22">
        <f>IF('enter-data'!BC88='calc.nat.'!$C$4,1,0)</f>
        <v>0</v>
      </c>
      <c r="BR96" s="22">
        <f>IF('enter-data'!BD88='calc.nat.'!$C$4,1,0)</f>
        <v>0</v>
      </c>
      <c r="BS96" s="22">
        <f>IF('enter-data'!BE88='calc.nat.'!$C$4,1,0)</f>
        <v>0</v>
      </c>
      <c r="BT96" s="22">
        <f>IF('enter-data'!BF88='calc.nat.'!$C$4,1,0)</f>
        <v>0</v>
      </c>
      <c r="BU96" s="22">
        <f>IF('enter-data'!BG88='calc.nat.'!$C$4,1,0)</f>
        <v>0</v>
      </c>
      <c r="BV96" s="22">
        <f>IF('enter-data'!BH88='calc.nat.'!$C$4,1,0)</f>
        <v>0</v>
      </c>
      <c r="BW96" s="22">
        <f>IF('enter-data'!BI88='calc.nat.'!$C$4,1,0)</f>
        <v>0</v>
      </c>
    </row>
    <row r="97" spans="1:75" ht="25.15" customHeight="1" x14ac:dyDescent="0.25">
      <c r="A97" s="219" t="str">
        <f t="shared" si="74"/>
        <v>0.19</v>
      </c>
      <c r="B97" s="220">
        <f>COUNTIF($C$2:C97,C97)</f>
        <v>19</v>
      </c>
      <c r="C97" s="3">
        <f>'enter-data'!C89</f>
        <v>0</v>
      </c>
      <c r="D97" s="208">
        <f t="shared" si="73"/>
        <v>0</v>
      </c>
      <c r="E97" s="257">
        <f t="shared" si="72"/>
        <v>0</v>
      </c>
      <c r="F97" s="258" t="str">
        <f>IF(E97&gt;0,VLOOKUP($E97,Parameter!$F:$J,3,FALSE)," ")</f>
        <v xml:space="preserve"> </v>
      </c>
      <c r="G97" s="259" t="str">
        <f>IF(E97&gt;0,VLOOKUP($E97,Parameter!$F:$J,4,FALSE)," ")</f>
        <v xml:space="preserve"> </v>
      </c>
      <c r="H97" s="260">
        <f t="shared" si="63"/>
        <v>0</v>
      </c>
      <c r="I97" s="260">
        <f t="shared" si="64"/>
        <v>0</v>
      </c>
      <c r="J97" s="260">
        <f t="shared" si="65"/>
        <v>0</v>
      </c>
      <c r="K97" s="260">
        <f t="shared" si="66"/>
        <v>0</v>
      </c>
      <c r="L97" s="260">
        <f t="shared" si="67"/>
        <v>0</v>
      </c>
      <c r="M97" s="260">
        <f t="shared" si="68"/>
        <v>0</v>
      </c>
      <c r="N97" s="260">
        <f t="shared" si="69"/>
        <v>0</v>
      </c>
      <c r="O97" s="260">
        <f t="shared" si="70"/>
        <v>0</v>
      </c>
      <c r="P97" s="260">
        <f t="shared" si="71"/>
        <v>0</v>
      </c>
      <c r="Q97" s="260">
        <f t="shared" si="75"/>
        <v>0</v>
      </c>
      <c r="R97" s="260">
        <f t="shared" si="76"/>
        <v>0</v>
      </c>
      <c r="S97" s="260">
        <f t="shared" si="77"/>
        <v>0</v>
      </c>
      <c r="T97" s="214"/>
      <c r="U97" s="22">
        <f>IF('enter-data'!G89='calc.nat.'!$C$4,1,0)</f>
        <v>0</v>
      </c>
      <c r="V97" s="22">
        <f>IF('enter-data'!H89='calc.nat.'!$C$4,1,0)</f>
        <v>0</v>
      </c>
      <c r="W97" s="22">
        <f>IF('enter-data'!I89='calc.nat.'!$C$4,1,0)</f>
        <v>0</v>
      </c>
      <c r="X97" s="22">
        <f>IF('enter-data'!J89='calc.nat.'!$C$4,1,0)</f>
        <v>0</v>
      </c>
      <c r="Y97" s="22">
        <f>IF('enter-data'!K89='calc.nat.'!$C$4,1,0)</f>
        <v>0</v>
      </c>
      <c r="Z97" s="22">
        <f>IF('enter-data'!L89='calc.nat.'!$C$4,1,0)</f>
        <v>0</v>
      </c>
      <c r="AA97" s="22">
        <f>IF('enter-data'!M89='calc.nat.'!$C$4,1,0)</f>
        <v>0</v>
      </c>
      <c r="AB97" s="22">
        <f>IF('enter-data'!N89='calc.nat.'!$C$4,1,0)</f>
        <v>0</v>
      </c>
      <c r="AC97" s="22">
        <f>IF('enter-data'!O89='calc.nat.'!$C$4,1,0)</f>
        <v>0</v>
      </c>
      <c r="AD97" s="22">
        <f>IF('enter-data'!P89='calc.nat.'!$C$4,1,0)</f>
        <v>0</v>
      </c>
      <c r="AE97" s="22">
        <f>IF('enter-data'!Q89='calc.nat.'!$C$4,1,0)</f>
        <v>0</v>
      </c>
      <c r="AF97" s="22">
        <f>IF('enter-data'!R89='calc.nat.'!$C$4,1,0)</f>
        <v>0</v>
      </c>
      <c r="AG97" s="22">
        <f>IF('enter-data'!S89='calc.nat.'!$C$4,1,0)</f>
        <v>0</v>
      </c>
      <c r="AH97" s="22">
        <f>IF('enter-data'!T89='calc.nat.'!$C$4,1,0)</f>
        <v>0</v>
      </c>
      <c r="AI97" s="22">
        <f>IF('enter-data'!U89='calc.nat.'!$C$4,1,0)</f>
        <v>0</v>
      </c>
      <c r="AJ97" s="22">
        <f>IF('enter-data'!V89='calc.nat.'!$C$4,1,0)</f>
        <v>0</v>
      </c>
      <c r="AK97" s="22">
        <f>IF('enter-data'!W89='calc.nat.'!$C$4,1,0)</f>
        <v>0</v>
      </c>
      <c r="AL97" s="22">
        <f>IF('enter-data'!X89='calc.nat.'!$C$4,1,0)</f>
        <v>0</v>
      </c>
      <c r="AM97" s="22">
        <f>IF('enter-data'!Y89='calc.nat.'!$C$4,1,0)</f>
        <v>0</v>
      </c>
      <c r="AN97" s="22">
        <f>IF('enter-data'!Z89='calc.nat.'!$C$4,1,0)</f>
        <v>0</v>
      </c>
      <c r="AO97" s="22">
        <f>IF('enter-data'!AA89='calc.nat.'!$C$4,1,0)</f>
        <v>0</v>
      </c>
      <c r="AP97" s="22">
        <f>IF('enter-data'!AB89='calc.nat.'!$C$4,1,0)</f>
        <v>0</v>
      </c>
      <c r="AQ97" s="22">
        <f>IF('enter-data'!AC89='calc.nat.'!$C$4,1,0)</f>
        <v>0</v>
      </c>
      <c r="AR97" s="22">
        <f>IF('enter-data'!AD89='calc.nat.'!$C$4,1,0)</f>
        <v>0</v>
      </c>
      <c r="AS97" s="22">
        <f>IF('enter-data'!AE89='calc.nat.'!$C$4,1,0)</f>
        <v>0</v>
      </c>
      <c r="AT97" s="22">
        <f>IF('enter-data'!AF89='calc.nat.'!$C$4,1,0)</f>
        <v>0</v>
      </c>
      <c r="AU97" s="22">
        <f>IF('enter-data'!AG89='calc.nat.'!$C$4,1,0)</f>
        <v>0</v>
      </c>
      <c r="AW97" s="22">
        <f>IF('enter-data'!AI89='calc.nat.'!$C$4,1,0)</f>
        <v>0</v>
      </c>
      <c r="AX97" s="22">
        <f>IF('enter-data'!AJ89='calc.nat.'!$C$4,1,0)</f>
        <v>0</v>
      </c>
      <c r="AY97" s="22">
        <f>IF('enter-data'!AK89='calc.nat.'!$C$4,1,0)</f>
        <v>0</v>
      </c>
      <c r="AZ97" s="22">
        <f>IF('enter-data'!AL89='calc.nat.'!$C$4,1,0)</f>
        <v>0</v>
      </c>
      <c r="BA97" s="22">
        <f>IF('enter-data'!AM89='calc.nat.'!$C$4,1,0)</f>
        <v>0</v>
      </c>
      <c r="BB97" s="22">
        <f>IF('enter-data'!AN89='calc.nat.'!$C$4,1,0)</f>
        <v>0</v>
      </c>
      <c r="BC97" s="22">
        <f>IF('enter-data'!AO89='calc.nat.'!$C$4,1,0)</f>
        <v>0</v>
      </c>
      <c r="BD97" s="22">
        <f>IF('enter-data'!AP89='calc.nat.'!$C$4,1,0)</f>
        <v>0</v>
      </c>
      <c r="BE97" s="22">
        <f>IF('enter-data'!AQ89='calc.nat.'!$C$4,1,0)</f>
        <v>0</v>
      </c>
      <c r="BF97" s="22">
        <f>IF('enter-data'!AR89='calc.nat.'!$C$4,1,0)</f>
        <v>0</v>
      </c>
      <c r="BG97" s="22">
        <f>IF('enter-data'!AS89='calc.nat.'!$C$4,1,0)</f>
        <v>0</v>
      </c>
      <c r="BH97" s="22">
        <f>IF('enter-data'!AT89='calc.nat.'!$C$4,1,0)</f>
        <v>0</v>
      </c>
      <c r="BI97" s="22">
        <f>IF('enter-data'!AU89='calc.nat.'!$C$4,1,0)</f>
        <v>0</v>
      </c>
      <c r="BJ97" s="22">
        <f>IF('enter-data'!AV89='calc.nat.'!$C$4,1,0)</f>
        <v>0</v>
      </c>
      <c r="BK97" s="22">
        <f>IF('enter-data'!AW89='calc.nat.'!$C$4,1,0)</f>
        <v>0</v>
      </c>
      <c r="BL97" s="22">
        <f>IF('enter-data'!AX89='calc.nat.'!$C$4,1,0)</f>
        <v>0</v>
      </c>
      <c r="BM97" s="22">
        <f>IF('enter-data'!AY89='calc.nat.'!$C$4,1,0)</f>
        <v>0</v>
      </c>
      <c r="BN97" s="22">
        <f>IF('enter-data'!AZ89='calc.nat.'!$C$4,1,0)</f>
        <v>0</v>
      </c>
      <c r="BO97" s="22">
        <f>IF('enter-data'!BA89='calc.nat.'!$C$4,1,0)</f>
        <v>0</v>
      </c>
      <c r="BP97" s="22">
        <f>IF('enter-data'!BB89='calc.nat.'!$C$4,1,0)</f>
        <v>0</v>
      </c>
      <c r="BQ97" s="22">
        <f>IF('enter-data'!BC89='calc.nat.'!$C$4,1,0)</f>
        <v>0</v>
      </c>
      <c r="BR97" s="22">
        <f>IF('enter-data'!BD89='calc.nat.'!$C$4,1,0)</f>
        <v>0</v>
      </c>
      <c r="BS97" s="22">
        <f>IF('enter-data'!BE89='calc.nat.'!$C$4,1,0)</f>
        <v>0</v>
      </c>
      <c r="BT97" s="22">
        <f>IF('enter-data'!BF89='calc.nat.'!$C$4,1,0)</f>
        <v>0</v>
      </c>
      <c r="BU97" s="22">
        <f>IF('enter-data'!BG89='calc.nat.'!$C$4,1,0)</f>
        <v>0</v>
      </c>
      <c r="BV97" s="22">
        <f>IF('enter-data'!BH89='calc.nat.'!$C$4,1,0)</f>
        <v>0</v>
      </c>
      <c r="BW97" s="22">
        <f>IF('enter-data'!BI89='calc.nat.'!$C$4,1,0)</f>
        <v>0</v>
      </c>
    </row>
    <row r="98" spans="1:75" ht="25.15" customHeight="1" x14ac:dyDescent="0.25">
      <c r="A98" s="219" t="str">
        <f t="shared" si="74"/>
        <v>0.20</v>
      </c>
      <c r="B98" s="220">
        <f>COUNTIF($C$2:C98,C98)</f>
        <v>20</v>
      </c>
      <c r="C98" s="3">
        <f>'enter-data'!C90</f>
        <v>0</v>
      </c>
      <c r="D98" s="208">
        <f t="shared" si="73"/>
        <v>0</v>
      </c>
      <c r="E98" s="257">
        <f t="shared" si="72"/>
        <v>0</v>
      </c>
      <c r="F98" s="258" t="str">
        <f>IF(E98&gt;0,VLOOKUP($E98,Parameter!$F:$J,3,FALSE)," ")</f>
        <v xml:space="preserve"> </v>
      </c>
      <c r="G98" s="259" t="str">
        <f>IF(E98&gt;0,VLOOKUP($E98,Parameter!$F:$J,4,FALSE)," ")</f>
        <v xml:space="preserve"> </v>
      </c>
      <c r="H98" s="260">
        <f t="shared" si="63"/>
        <v>0</v>
      </c>
      <c r="I98" s="260">
        <f t="shared" si="64"/>
        <v>0</v>
      </c>
      <c r="J98" s="260">
        <f t="shared" si="65"/>
        <v>0</v>
      </c>
      <c r="K98" s="260">
        <f t="shared" si="66"/>
        <v>0</v>
      </c>
      <c r="L98" s="260">
        <f t="shared" si="67"/>
        <v>0</v>
      </c>
      <c r="M98" s="260">
        <f t="shared" si="68"/>
        <v>0</v>
      </c>
      <c r="N98" s="260">
        <f t="shared" si="69"/>
        <v>0</v>
      </c>
      <c r="O98" s="260">
        <f t="shared" si="70"/>
        <v>0</v>
      </c>
      <c r="P98" s="260">
        <f t="shared" si="71"/>
        <v>0</v>
      </c>
      <c r="Q98" s="260">
        <f t="shared" si="75"/>
        <v>0</v>
      </c>
      <c r="R98" s="260">
        <f t="shared" si="76"/>
        <v>0</v>
      </c>
      <c r="S98" s="260">
        <f t="shared" si="77"/>
        <v>0</v>
      </c>
      <c r="T98" s="214"/>
      <c r="U98" s="22">
        <f>IF('enter-data'!G90='calc.nat.'!$C$4,1,0)</f>
        <v>0</v>
      </c>
      <c r="V98" s="22">
        <f>IF('enter-data'!H90='calc.nat.'!$C$4,1,0)</f>
        <v>0</v>
      </c>
      <c r="W98" s="22">
        <f>IF('enter-data'!I90='calc.nat.'!$C$4,1,0)</f>
        <v>0</v>
      </c>
      <c r="X98" s="22">
        <f>IF('enter-data'!J90='calc.nat.'!$C$4,1,0)</f>
        <v>0</v>
      </c>
      <c r="Y98" s="22">
        <f>IF('enter-data'!K90='calc.nat.'!$C$4,1,0)</f>
        <v>0</v>
      </c>
      <c r="Z98" s="22">
        <f>IF('enter-data'!L90='calc.nat.'!$C$4,1,0)</f>
        <v>0</v>
      </c>
      <c r="AA98" s="22">
        <f>IF('enter-data'!M90='calc.nat.'!$C$4,1,0)</f>
        <v>0</v>
      </c>
      <c r="AB98" s="22">
        <f>IF('enter-data'!N90='calc.nat.'!$C$4,1,0)</f>
        <v>0</v>
      </c>
      <c r="AC98" s="22">
        <f>IF('enter-data'!O90='calc.nat.'!$C$4,1,0)</f>
        <v>0</v>
      </c>
      <c r="AD98" s="22">
        <f>IF('enter-data'!P90='calc.nat.'!$C$4,1,0)</f>
        <v>0</v>
      </c>
      <c r="AE98" s="22">
        <f>IF('enter-data'!Q90='calc.nat.'!$C$4,1,0)</f>
        <v>0</v>
      </c>
      <c r="AF98" s="22">
        <f>IF('enter-data'!R90='calc.nat.'!$C$4,1,0)</f>
        <v>0</v>
      </c>
      <c r="AG98" s="22">
        <f>IF('enter-data'!S90='calc.nat.'!$C$4,1,0)</f>
        <v>0</v>
      </c>
      <c r="AH98" s="22">
        <f>IF('enter-data'!T90='calc.nat.'!$C$4,1,0)</f>
        <v>0</v>
      </c>
      <c r="AI98" s="22">
        <f>IF('enter-data'!U90='calc.nat.'!$C$4,1,0)</f>
        <v>0</v>
      </c>
      <c r="AJ98" s="22">
        <f>IF('enter-data'!V90='calc.nat.'!$C$4,1,0)</f>
        <v>0</v>
      </c>
      <c r="AK98" s="22">
        <f>IF('enter-data'!W90='calc.nat.'!$C$4,1,0)</f>
        <v>0</v>
      </c>
      <c r="AL98" s="22">
        <f>IF('enter-data'!X90='calc.nat.'!$C$4,1,0)</f>
        <v>0</v>
      </c>
      <c r="AM98" s="22">
        <f>IF('enter-data'!Y90='calc.nat.'!$C$4,1,0)</f>
        <v>0</v>
      </c>
      <c r="AN98" s="22">
        <f>IF('enter-data'!Z90='calc.nat.'!$C$4,1,0)</f>
        <v>0</v>
      </c>
      <c r="AO98" s="22">
        <f>IF('enter-data'!AA90='calc.nat.'!$C$4,1,0)</f>
        <v>0</v>
      </c>
      <c r="AP98" s="22">
        <f>IF('enter-data'!AB90='calc.nat.'!$C$4,1,0)</f>
        <v>0</v>
      </c>
      <c r="AQ98" s="22">
        <f>IF('enter-data'!AC90='calc.nat.'!$C$4,1,0)</f>
        <v>0</v>
      </c>
      <c r="AR98" s="22">
        <f>IF('enter-data'!AD90='calc.nat.'!$C$4,1,0)</f>
        <v>0</v>
      </c>
      <c r="AS98" s="22">
        <f>IF('enter-data'!AE90='calc.nat.'!$C$4,1,0)</f>
        <v>0</v>
      </c>
      <c r="AT98" s="22">
        <f>IF('enter-data'!AF90='calc.nat.'!$C$4,1,0)</f>
        <v>0</v>
      </c>
      <c r="AU98" s="22">
        <f>IF('enter-data'!AG90='calc.nat.'!$C$4,1,0)</f>
        <v>0</v>
      </c>
      <c r="AW98" s="22">
        <f>IF('enter-data'!AI90='calc.nat.'!$C$4,1,0)</f>
        <v>0</v>
      </c>
      <c r="AX98" s="22">
        <f>IF('enter-data'!AJ90='calc.nat.'!$C$4,1,0)</f>
        <v>0</v>
      </c>
      <c r="AY98" s="22">
        <f>IF('enter-data'!AK90='calc.nat.'!$C$4,1,0)</f>
        <v>0</v>
      </c>
      <c r="AZ98" s="22">
        <f>IF('enter-data'!AL90='calc.nat.'!$C$4,1,0)</f>
        <v>0</v>
      </c>
      <c r="BA98" s="22">
        <f>IF('enter-data'!AM90='calc.nat.'!$C$4,1,0)</f>
        <v>0</v>
      </c>
      <c r="BB98" s="22">
        <f>IF('enter-data'!AN90='calc.nat.'!$C$4,1,0)</f>
        <v>0</v>
      </c>
      <c r="BC98" s="22">
        <f>IF('enter-data'!AO90='calc.nat.'!$C$4,1,0)</f>
        <v>0</v>
      </c>
      <c r="BD98" s="22">
        <f>IF('enter-data'!AP90='calc.nat.'!$C$4,1,0)</f>
        <v>0</v>
      </c>
      <c r="BE98" s="22">
        <f>IF('enter-data'!AQ90='calc.nat.'!$C$4,1,0)</f>
        <v>0</v>
      </c>
      <c r="BF98" s="22">
        <f>IF('enter-data'!AR90='calc.nat.'!$C$4,1,0)</f>
        <v>0</v>
      </c>
      <c r="BG98" s="22">
        <f>IF('enter-data'!AS90='calc.nat.'!$C$4,1,0)</f>
        <v>0</v>
      </c>
      <c r="BH98" s="22">
        <f>IF('enter-data'!AT90='calc.nat.'!$C$4,1,0)</f>
        <v>0</v>
      </c>
      <c r="BI98" s="22">
        <f>IF('enter-data'!AU90='calc.nat.'!$C$4,1,0)</f>
        <v>0</v>
      </c>
      <c r="BJ98" s="22">
        <f>IF('enter-data'!AV90='calc.nat.'!$C$4,1,0)</f>
        <v>0</v>
      </c>
      <c r="BK98" s="22">
        <f>IF('enter-data'!AW90='calc.nat.'!$C$4,1,0)</f>
        <v>0</v>
      </c>
      <c r="BL98" s="22">
        <f>IF('enter-data'!AX90='calc.nat.'!$C$4,1,0)</f>
        <v>0</v>
      </c>
      <c r="BM98" s="22">
        <f>IF('enter-data'!AY90='calc.nat.'!$C$4,1,0)</f>
        <v>0</v>
      </c>
      <c r="BN98" s="22">
        <f>IF('enter-data'!AZ90='calc.nat.'!$C$4,1,0)</f>
        <v>0</v>
      </c>
      <c r="BO98" s="22">
        <f>IF('enter-data'!BA90='calc.nat.'!$C$4,1,0)</f>
        <v>0</v>
      </c>
      <c r="BP98" s="22">
        <f>IF('enter-data'!BB90='calc.nat.'!$C$4,1,0)</f>
        <v>0</v>
      </c>
      <c r="BQ98" s="22">
        <f>IF('enter-data'!BC90='calc.nat.'!$C$4,1,0)</f>
        <v>0</v>
      </c>
      <c r="BR98" s="22">
        <f>IF('enter-data'!BD90='calc.nat.'!$C$4,1,0)</f>
        <v>0</v>
      </c>
      <c r="BS98" s="22">
        <f>IF('enter-data'!BE90='calc.nat.'!$C$4,1,0)</f>
        <v>0</v>
      </c>
      <c r="BT98" s="22">
        <f>IF('enter-data'!BF90='calc.nat.'!$C$4,1,0)</f>
        <v>0</v>
      </c>
      <c r="BU98" s="22">
        <f>IF('enter-data'!BG90='calc.nat.'!$C$4,1,0)</f>
        <v>0</v>
      </c>
      <c r="BV98" s="22">
        <f>IF('enter-data'!BH90='calc.nat.'!$C$4,1,0)</f>
        <v>0</v>
      </c>
      <c r="BW98" s="22">
        <f>IF('enter-data'!BI90='calc.nat.'!$C$4,1,0)</f>
        <v>0</v>
      </c>
    </row>
    <row r="99" spans="1:75" ht="25.15" customHeight="1" x14ac:dyDescent="0.25">
      <c r="A99" s="219" t="str">
        <f t="shared" si="74"/>
        <v>0.21</v>
      </c>
      <c r="B99" s="220">
        <f>COUNTIF($C$2:C99,C99)</f>
        <v>21</v>
      </c>
      <c r="C99" s="3">
        <f>'enter-data'!C91</f>
        <v>0</v>
      </c>
      <c r="D99" s="208">
        <f t="shared" si="73"/>
        <v>0</v>
      </c>
      <c r="E99" s="257">
        <f t="shared" si="72"/>
        <v>0</v>
      </c>
      <c r="F99" s="258" t="str">
        <f>IF(E99&gt;0,VLOOKUP($E99,Parameter!$F:$J,3,FALSE)," ")</f>
        <v xml:space="preserve"> </v>
      </c>
      <c r="G99" s="259" t="str">
        <f>IF(E99&gt;0,VLOOKUP($E99,Parameter!$F:$J,4,FALSE)," ")</f>
        <v xml:space="preserve"> </v>
      </c>
      <c r="H99" s="260">
        <f t="shared" si="63"/>
        <v>0</v>
      </c>
      <c r="I99" s="260">
        <f t="shared" si="64"/>
        <v>0</v>
      </c>
      <c r="J99" s="260">
        <f t="shared" si="65"/>
        <v>0</v>
      </c>
      <c r="K99" s="260">
        <f t="shared" si="66"/>
        <v>0</v>
      </c>
      <c r="L99" s="260">
        <f t="shared" si="67"/>
        <v>0</v>
      </c>
      <c r="M99" s="260">
        <f t="shared" si="68"/>
        <v>0</v>
      </c>
      <c r="N99" s="260">
        <f t="shared" si="69"/>
        <v>0</v>
      </c>
      <c r="O99" s="260">
        <f t="shared" si="70"/>
        <v>0</v>
      </c>
      <c r="P99" s="260">
        <f t="shared" si="71"/>
        <v>0</v>
      </c>
      <c r="Q99" s="260">
        <f t="shared" si="75"/>
        <v>0</v>
      </c>
      <c r="R99" s="260">
        <f t="shared" si="76"/>
        <v>0</v>
      </c>
      <c r="S99" s="260">
        <f t="shared" si="77"/>
        <v>0</v>
      </c>
      <c r="T99" s="214"/>
      <c r="U99" s="22">
        <f>IF('enter-data'!G91='calc.nat.'!$C$4,1,0)</f>
        <v>0</v>
      </c>
      <c r="V99" s="22">
        <f>IF('enter-data'!H91='calc.nat.'!$C$4,1,0)</f>
        <v>0</v>
      </c>
      <c r="W99" s="22">
        <f>IF('enter-data'!I91='calc.nat.'!$C$4,1,0)</f>
        <v>0</v>
      </c>
      <c r="X99" s="22">
        <f>IF('enter-data'!J91='calc.nat.'!$C$4,1,0)</f>
        <v>0</v>
      </c>
      <c r="Y99" s="22">
        <f>IF('enter-data'!K91='calc.nat.'!$C$4,1,0)</f>
        <v>0</v>
      </c>
      <c r="Z99" s="22">
        <f>IF('enter-data'!L91='calc.nat.'!$C$4,1,0)</f>
        <v>0</v>
      </c>
      <c r="AA99" s="22">
        <f>IF('enter-data'!M91='calc.nat.'!$C$4,1,0)</f>
        <v>0</v>
      </c>
      <c r="AB99" s="22">
        <f>IF('enter-data'!N91='calc.nat.'!$C$4,1,0)</f>
        <v>0</v>
      </c>
      <c r="AC99" s="22">
        <f>IF('enter-data'!O91='calc.nat.'!$C$4,1,0)</f>
        <v>0</v>
      </c>
      <c r="AD99" s="22">
        <f>IF('enter-data'!P91='calc.nat.'!$C$4,1,0)</f>
        <v>0</v>
      </c>
      <c r="AE99" s="22">
        <f>IF('enter-data'!Q91='calc.nat.'!$C$4,1,0)</f>
        <v>0</v>
      </c>
      <c r="AF99" s="22">
        <f>IF('enter-data'!R91='calc.nat.'!$C$4,1,0)</f>
        <v>0</v>
      </c>
      <c r="AG99" s="22">
        <f>IF('enter-data'!S91='calc.nat.'!$C$4,1,0)</f>
        <v>0</v>
      </c>
      <c r="AH99" s="22">
        <f>IF('enter-data'!T91='calc.nat.'!$C$4,1,0)</f>
        <v>0</v>
      </c>
      <c r="AI99" s="22">
        <f>IF('enter-data'!U91='calc.nat.'!$C$4,1,0)</f>
        <v>0</v>
      </c>
      <c r="AJ99" s="22">
        <f>IF('enter-data'!V91='calc.nat.'!$C$4,1,0)</f>
        <v>0</v>
      </c>
      <c r="AK99" s="22">
        <f>IF('enter-data'!W91='calc.nat.'!$C$4,1,0)</f>
        <v>0</v>
      </c>
      <c r="AL99" s="22">
        <f>IF('enter-data'!X91='calc.nat.'!$C$4,1,0)</f>
        <v>0</v>
      </c>
      <c r="AM99" s="22">
        <f>IF('enter-data'!Y91='calc.nat.'!$C$4,1,0)</f>
        <v>0</v>
      </c>
      <c r="AN99" s="22">
        <f>IF('enter-data'!Z91='calc.nat.'!$C$4,1,0)</f>
        <v>0</v>
      </c>
      <c r="AO99" s="22">
        <f>IF('enter-data'!AA91='calc.nat.'!$C$4,1,0)</f>
        <v>0</v>
      </c>
      <c r="AP99" s="22">
        <f>IF('enter-data'!AB91='calc.nat.'!$C$4,1,0)</f>
        <v>0</v>
      </c>
      <c r="AQ99" s="22">
        <f>IF('enter-data'!AC91='calc.nat.'!$C$4,1,0)</f>
        <v>0</v>
      </c>
      <c r="AR99" s="22">
        <f>IF('enter-data'!AD91='calc.nat.'!$C$4,1,0)</f>
        <v>0</v>
      </c>
      <c r="AS99" s="22">
        <f>IF('enter-data'!AE91='calc.nat.'!$C$4,1,0)</f>
        <v>0</v>
      </c>
      <c r="AT99" s="22">
        <f>IF('enter-data'!AF91='calc.nat.'!$C$4,1,0)</f>
        <v>0</v>
      </c>
      <c r="AU99" s="22">
        <f>IF('enter-data'!AG91='calc.nat.'!$C$4,1,0)</f>
        <v>0</v>
      </c>
      <c r="AW99" s="22">
        <f>IF('enter-data'!AI91='calc.nat.'!$C$4,1,0)</f>
        <v>0</v>
      </c>
      <c r="AX99" s="22">
        <f>IF('enter-data'!AJ91='calc.nat.'!$C$4,1,0)</f>
        <v>0</v>
      </c>
      <c r="AY99" s="22">
        <f>IF('enter-data'!AK91='calc.nat.'!$C$4,1,0)</f>
        <v>0</v>
      </c>
      <c r="AZ99" s="22">
        <f>IF('enter-data'!AL91='calc.nat.'!$C$4,1,0)</f>
        <v>0</v>
      </c>
      <c r="BA99" s="22">
        <f>IF('enter-data'!AM91='calc.nat.'!$C$4,1,0)</f>
        <v>0</v>
      </c>
      <c r="BB99" s="22">
        <f>IF('enter-data'!AN91='calc.nat.'!$C$4,1,0)</f>
        <v>0</v>
      </c>
      <c r="BC99" s="22">
        <f>IF('enter-data'!AO91='calc.nat.'!$C$4,1,0)</f>
        <v>0</v>
      </c>
      <c r="BD99" s="22">
        <f>IF('enter-data'!AP91='calc.nat.'!$C$4,1,0)</f>
        <v>0</v>
      </c>
      <c r="BE99" s="22">
        <f>IF('enter-data'!AQ91='calc.nat.'!$C$4,1,0)</f>
        <v>0</v>
      </c>
      <c r="BF99" s="22">
        <f>IF('enter-data'!AR91='calc.nat.'!$C$4,1,0)</f>
        <v>0</v>
      </c>
      <c r="BG99" s="22">
        <f>IF('enter-data'!AS91='calc.nat.'!$C$4,1,0)</f>
        <v>0</v>
      </c>
      <c r="BH99" s="22">
        <f>IF('enter-data'!AT91='calc.nat.'!$C$4,1,0)</f>
        <v>0</v>
      </c>
      <c r="BI99" s="22">
        <f>IF('enter-data'!AU91='calc.nat.'!$C$4,1,0)</f>
        <v>0</v>
      </c>
      <c r="BJ99" s="22">
        <f>IF('enter-data'!AV91='calc.nat.'!$C$4,1,0)</f>
        <v>0</v>
      </c>
      <c r="BK99" s="22">
        <f>IF('enter-data'!AW91='calc.nat.'!$C$4,1,0)</f>
        <v>0</v>
      </c>
      <c r="BL99" s="22">
        <f>IF('enter-data'!AX91='calc.nat.'!$C$4,1,0)</f>
        <v>0</v>
      </c>
      <c r="BM99" s="22">
        <f>IF('enter-data'!AY91='calc.nat.'!$C$4,1,0)</f>
        <v>0</v>
      </c>
      <c r="BN99" s="22">
        <f>IF('enter-data'!AZ91='calc.nat.'!$C$4,1,0)</f>
        <v>0</v>
      </c>
      <c r="BO99" s="22">
        <f>IF('enter-data'!BA91='calc.nat.'!$C$4,1,0)</f>
        <v>0</v>
      </c>
      <c r="BP99" s="22">
        <f>IF('enter-data'!BB91='calc.nat.'!$C$4,1,0)</f>
        <v>0</v>
      </c>
      <c r="BQ99" s="22">
        <f>IF('enter-data'!BC91='calc.nat.'!$C$4,1,0)</f>
        <v>0</v>
      </c>
      <c r="BR99" s="22">
        <f>IF('enter-data'!BD91='calc.nat.'!$C$4,1,0)</f>
        <v>0</v>
      </c>
      <c r="BS99" s="22">
        <f>IF('enter-data'!BE91='calc.nat.'!$C$4,1,0)</f>
        <v>0</v>
      </c>
      <c r="BT99" s="22">
        <f>IF('enter-data'!BF91='calc.nat.'!$C$4,1,0)</f>
        <v>0</v>
      </c>
      <c r="BU99" s="22">
        <f>IF('enter-data'!BG91='calc.nat.'!$C$4,1,0)</f>
        <v>0</v>
      </c>
      <c r="BV99" s="22">
        <f>IF('enter-data'!BH91='calc.nat.'!$C$4,1,0)</f>
        <v>0</v>
      </c>
      <c r="BW99" s="22">
        <f>IF('enter-data'!BI91='calc.nat.'!$C$4,1,0)</f>
        <v>0</v>
      </c>
    </row>
    <row r="100" spans="1:75" ht="25.15" customHeight="1" x14ac:dyDescent="0.25">
      <c r="A100" s="219" t="str">
        <f t="shared" si="74"/>
        <v>0.22</v>
      </c>
      <c r="B100" s="220">
        <f>COUNTIF($C$2:C100,C100)</f>
        <v>22</v>
      </c>
      <c r="C100" s="3">
        <f>'enter-data'!C92</f>
        <v>0</v>
      </c>
      <c r="D100" s="208">
        <f t="shared" si="73"/>
        <v>0</v>
      </c>
      <c r="E100" s="257">
        <f t="shared" si="72"/>
        <v>0</v>
      </c>
      <c r="F100" s="258" t="str">
        <f>IF(E100&gt;0,VLOOKUP($E100,Parameter!$F:$J,3,FALSE)," ")</f>
        <v xml:space="preserve"> </v>
      </c>
      <c r="G100" s="259" t="str">
        <f>IF(E100&gt;0,VLOOKUP($E100,Parameter!$F:$J,4,FALSE)," ")</f>
        <v xml:space="preserve"> </v>
      </c>
      <c r="H100" s="260">
        <f t="shared" si="63"/>
        <v>0</v>
      </c>
      <c r="I100" s="260">
        <f t="shared" si="64"/>
        <v>0</v>
      </c>
      <c r="J100" s="260">
        <f t="shared" si="65"/>
        <v>0</v>
      </c>
      <c r="K100" s="260">
        <f t="shared" si="66"/>
        <v>0</v>
      </c>
      <c r="L100" s="260">
        <f t="shared" si="67"/>
        <v>0</v>
      </c>
      <c r="M100" s="260">
        <f t="shared" si="68"/>
        <v>0</v>
      </c>
      <c r="N100" s="260">
        <f t="shared" si="69"/>
        <v>0</v>
      </c>
      <c r="O100" s="260">
        <f t="shared" si="70"/>
        <v>0</v>
      </c>
      <c r="P100" s="260">
        <f t="shared" si="71"/>
        <v>0</v>
      </c>
      <c r="Q100" s="260">
        <f t="shared" si="75"/>
        <v>0</v>
      </c>
      <c r="R100" s="260">
        <f t="shared" si="76"/>
        <v>0</v>
      </c>
      <c r="S100" s="260">
        <f t="shared" si="77"/>
        <v>0</v>
      </c>
      <c r="T100" s="214"/>
      <c r="U100" s="22">
        <f>IF('enter-data'!G92='calc.nat.'!$C$4,1,0)</f>
        <v>0</v>
      </c>
      <c r="V100" s="22">
        <f>IF('enter-data'!H92='calc.nat.'!$C$4,1,0)</f>
        <v>0</v>
      </c>
      <c r="W100" s="22">
        <f>IF('enter-data'!I92='calc.nat.'!$C$4,1,0)</f>
        <v>0</v>
      </c>
      <c r="X100" s="22">
        <f>IF('enter-data'!J92='calc.nat.'!$C$4,1,0)</f>
        <v>0</v>
      </c>
      <c r="Y100" s="22">
        <f>IF('enter-data'!K92='calc.nat.'!$C$4,1,0)</f>
        <v>0</v>
      </c>
      <c r="Z100" s="22">
        <f>IF('enter-data'!L92='calc.nat.'!$C$4,1,0)</f>
        <v>0</v>
      </c>
      <c r="AA100" s="22">
        <f>IF('enter-data'!M92='calc.nat.'!$C$4,1,0)</f>
        <v>0</v>
      </c>
      <c r="AB100" s="22">
        <f>IF('enter-data'!N92='calc.nat.'!$C$4,1,0)</f>
        <v>0</v>
      </c>
      <c r="AC100" s="22">
        <f>IF('enter-data'!O92='calc.nat.'!$C$4,1,0)</f>
        <v>0</v>
      </c>
      <c r="AD100" s="22">
        <f>IF('enter-data'!P92='calc.nat.'!$C$4,1,0)</f>
        <v>0</v>
      </c>
      <c r="AE100" s="22">
        <f>IF('enter-data'!Q92='calc.nat.'!$C$4,1,0)</f>
        <v>0</v>
      </c>
      <c r="AF100" s="22">
        <f>IF('enter-data'!R92='calc.nat.'!$C$4,1,0)</f>
        <v>0</v>
      </c>
      <c r="AG100" s="22">
        <f>IF('enter-data'!S92='calc.nat.'!$C$4,1,0)</f>
        <v>0</v>
      </c>
      <c r="AH100" s="22">
        <f>IF('enter-data'!T92='calc.nat.'!$C$4,1,0)</f>
        <v>0</v>
      </c>
      <c r="AI100" s="22">
        <f>IF('enter-data'!U92='calc.nat.'!$C$4,1,0)</f>
        <v>0</v>
      </c>
      <c r="AJ100" s="22">
        <f>IF('enter-data'!V92='calc.nat.'!$C$4,1,0)</f>
        <v>0</v>
      </c>
      <c r="AK100" s="22">
        <f>IF('enter-data'!W92='calc.nat.'!$C$4,1,0)</f>
        <v>0</v>
      </c>
      <c r="AL100" s="22">
        <f>IF('enter-data'!X92='calc.nat.'!$C$4,1,0)</f>
        <v>0</v>
      </c>
      <c r="AM100" s="22">
        <f>IF('enter-data'!Y92='calc.nat.'!$C$4,1,0)</f>
        <v>0</v>
      </c>
      <c r="AN100" s="22">
        <f>IF('enter-data'!Z92='calc.nat.'!$C$4,1,0)</f>
        <v>0</v>
      </c>
      <c r="AO100" s="22">
        <f>IF('enter-data'!AA92='calc.nat.'!$C$4,1,0)</f>
        <v>0</v>
      </c>
      <c r="AP100" s="22">
        <f>IF('enter-data'!AB92='calc.nat.'!$C$4,1,0)</f>
        <v>0</v>
      </c>
      <c r="AQ100" s="22">
        <f>IF('enter-data'!AC92='calc.nat.'!$C$4,1,0)</f>
        <v>0</v>
      </c>
      <c r="AR100" s="22">
        <f>IF('enter-data'!AD92='calc.nat.'!$C$4,1,0)</f>
        <v>0</v>
      </c>
      <c r="AS100" s="22">
        <f>IF('enter-data'!AE92='calc.nat.'!$C$4,1,0)</f>
        <v>0</v>
      </c>
      <c r="AT100" s="22">
        <f>IF('enter-data'!AF92='calc.nat.'!$C$4,1,0)</f>
        <v>0</v>
      </c>
      <c r="AU100" s="22">
        <f>IF('enter-data'!AG92='calc.nat.'!$C$4,1,0)</f>
        <v>0</v>
      </c>
      <c r="AW100" s="22">
        <f>IF('enter-data'!AI92='calc.nat.'!$C$4,1,0)</f>
        <v>0</v>
      </c>
      <c r="AX100" s="22">
        <f>IF('enter-data'!AJ92='calc.nat.'!$C$4,1,0)</f>
        <v>0</v>
      </c>
      <c r="AY100" s="22">
        <f>IF('enter-data'!AK92='calc.nat.'!$C$4,1,0)</f>
        <v>0</v>
      </c>
      <c r="AZ100" s="22">
        <f>IF('enter-data'!AL92='calc.nat.'!$C$4,1,0)</f>
        <v>0</v>
      </c>
      <c r="BA100" s="22">
        <f>IF('enter-data'!AM92='calc.nat.'!$C$4,1,0)</f>
        <v>0</v>
      </c>
      <c r="BB100" s="22">
        <f>IF('enter-data'!AN92='calc.nat.'!$C$4,1,0)</f>
        <v>0</v>
      </c>
      <c r="BC100" s="22">
        <f>IF('enter-data'!AO92='calc.nat.'!$C$4,1,0)</f>
        <v>0</v>
      </c>
      <c r="BD100" s="22">
        <f>IF('enter-data'!AP92='calc.nat.'!$C$4,1,0)</f>
        <v>0</v>
      </c>
      <c r="BE100" s="22">
        <f>IF('enter-data'!AQ92='calc.nat.'!$C$4,1,0)</f>
        <v>0</v>
      </c>
      <c r="BF100" s="22">
        <f>IF('enter-data'!AR92='calc.nat.'!$C$4,1,0)</f>
        <v>0</v>
      </c>
      <c r="BG100" s="22">
        <f>IF('enter-data'!AS92='calc.nat.'!$C$4,1,0)</f>
        <v>0</v>
      </c>
      <c r="BH100" s="22">
        <f>IF('enter-data'!AT92='calc.nat.'!$C$4,1,0)</f>
        <v>0</v>
      </c>
      <c r="BI100" s="22">
        <f>IF('enter-data'!AU92='calc.nat.'!$C$4,1,0)</f>
        <v>0</v>
      </c>
      <c r="BJ100" s="22">
        <f>IF('enter-data'!AV92='calc.nat.'!$C$4,1,0)</f>
        <v>0</v>
      </c>
      <c r="BK100" s="22">
        <f>IF('enter-data'!AW92='calc.nat.'!$C$4,1,0)</f>
        <v>0</v>
      </c>
      <c r="BL100" s="22">
        <f>IF('enter-data'!AX92='calc.nat.'!$C$4,1,0)</f>
        <v>0</v>
      </c>
      <c r="BM100" s="22">
        <f>IF('enter-data'!AY92='calc.nat.'!$C$4,1,0)</f>
        <v>0</v>
      </c>
      <c r="BN100" s="22">
        <f>IF('enter-data'!AZ92='calc.nat.'!$C$4,1,0)</f>
        <v>0</v>
      </c>
      <c r="BO100" s="22">
        <f>IF('enter-data'!BA92='calc.nat.'!$C$4,1,0)</f>
        <v>0</v>
      </c>
      <c r="BP100" s="22">
        <f>IF('enter-data'!BB92='calc.nat.'!$C$4,1,0)</f>
        <v>0</v>
      </c>
      <c r="BQ100" s="22">
        <f>IF('enter-data'!BC92='calc.nat.'!$C$4,1,0)</f>
        <v>0</v>
      </c>
      <c r="BR100" s="22">
        <f>IF('enter-data'!BD92='calc.nat.'!$C$4,1,0)</f>
        <v>0</v>
      </c>
      <c r="BS100" s="22">
        <f>IF('enter-data'!BE92='calc.nat.'!$C$4,1,0)</f>
        <v>0</v>
      </c>
      <c r="BT100" s="22">
        <f>IF('enter-data'!BF92='calc.nat.'!$C$4,1,0)</f>
        <v>0</v>
      </c>
      <c r="BU100" s="22">
        <f>IF('enter-data'!BG92='calc.nat.'!$C$4,1,0)</f>
        <v>0</v>
      </c>
      <c r="BV100" s="22">
        <f>IF('enter-data'!BH92='calc.nat.'!$C$4,1,0)</f>
        <v>0</v>
      </c>
      <c r="BW100" s="22">
        <f>IF('enter-data'!BI92='calc.nat.'!$C$4,1,0)</f>
        <v>0</v>
      </c>
    </row>
    <row r="101" spans="1:75" ht="25.15" customHeight="1" x14ac:dyDescent="0.25">
      <c r="A101" s="219" t="str">
        <f t="shared" si="74"/>
        <v>0.23</v>
      </c>
      <c r="B101" s="220">
        <f>COUNTIF($C$2:C101,C101)</f>
        <v>23</v>
      </c>
      <c r="C101" s="3">
        <f>'enter-data'!C93</f>
        <v>0</v>
      </c>
      <c r="D101" s="208">
        <f t="shared" si="73"/>
        <v>0</v>
      </c>
      <c r="E101" s="257">
        <f t="shared" si="72"/>
        <v>0</v>
      </c>
      <c r="F101" s="258" t="str">
        <f>IF(E101&gt;0,VLOOKUP($E101,Parameter!$F:$J,3,FALSE)," ")</f>
        <v xml:space="preserve"> </v>
      </c>
      <c r="G101" s="259" t="str">
        <f>IF(E101&gt;0,VLOOKUP($E101,Parameter!$F:$J,4,FALSE)," ")</f>
        <v xml:space="preserve"> </v>
      </c>
      <c r="H101" s="260">
        <f t="shared" si="63"/>
        <v>0</v>
      </c>
      <c r="I101" s="260">
        <f t="shared" si="64"/>
        <v>0</v>
      </c>
      <c r="J101" s="260">
        <f t="shared" si="65"/>
        <v>0</v>
      </c>
      <c r="K101" s="260">
        <f t="shared" si="66"/>
        <v>0</v>
      </c>
      <c r="L101" s="260">
        <f t="shared" si="67"/>
        <v>0</v>
      </c>
      <c r="M101" s="260">
        <f t="shared" si="68"/>
        <v>0</v>
      </c>
      <c r="N101" s="260">
        <f t="shared" si="69"/>
        <v>0</v>
      </c>
      <c r="O101" s="260">
        <f t="shared" si="70"/>
        <v>0</v>
      </c>
      <c r="P101" s="260">
        <f t="shared" si="71"/>
        <v>0</v>
      </c>
      <c r="Q101" s="260">
        <f t="shared" si="75"/>
        <v>0</v>
      </c>
      <c r="R101" s="260">
        <f t="shared" si="76"/>
        <v>0</v>
      </c>
      <c r="S101" s="260">
        <f t="shared" si="77"/>
        <v>0</v>
      </c>
      <c r="T101" s="214"/>
      <c r="U101" s="22">
        <f>IF('enter-data'!G93='calc.nat.'!$C$4,1,0)</f>
        <v>0</v>
      </c>
      <c r="V101" s="22">
        <f>IF('enter-data'!H93='calc.nat.'!$C$4,1,0)</f>
        <v>0</v>
      </c>
      <c r="W101" s="22">
        <f>IF('enter-data'!I93='calc.nat.'!$C$4,1,0)</f>
        <v>0</v>
      </c>
      <c r="X101" s="22">
        <f>IF('enter-data'!J93='calc.nat.'!$C$4,1,0)</f>
        <v>0</v>
      </c>
      <c r="Y101" s="22">
        <f>IF('enter-data'!K93='calc.nat.'!$C$4,1,0)</f>
        <v>0</v>
      </c>
      <c r="Z101" s="22">
        <f>IF('enter-data'!L93='calc.nat.'!$C$4,1,0)</f>
        <v>0</v>
      </c>
      <c r="AA101" s="22">
        <f>IF('enter-data'!M93='calc.nat.'!$C$4,1,0)</f>
        <v>0</v>
      </c>
      <c r="AB101" s="22">
        <f>IF('enter-data'!N93='calc.nat.'!$C$4,1,0)</f>
        <v>0</v>
      </c>
      <c r="AC101" s="22">
        <f>IF('enter-data'!O93='calc.nat.'!$C$4,1,0)</f>
        <v>0</v>
      </c>
      <c r="AD101" s="22">
        <f>IF('enter-data'!P93='calc.nat.'!$C$4,1,0)</f>
        <v>0</v>
      </c>
      <c r="AE101" s="22">
        <f>IF('enter-data'!Q93='calc.nat.'!$C$4,1,0)</f>
        <v>0</v>
      </c>
      <c r="AF101" s="22">
        <f>IF('enter-data'!R93='calc.nat.'!$C$4,1,0)</f>
        <v>0</v>
      </c>
      <c r="AG101" s="22">
        <f>IF('enter-data'!S93='calc.nat.'!$C$4,1,0)</f>
        <v>0</v>
      </c>
      <c r="AH101" s="22">
        <f>IF('enter-data'!T93='calc.nat.'!$C$4,1,0)</f>
        <v>0</v>
      </c>
      <c r="AI101" s="22">
        <f>IF('enter-data'!U93='calc.nat.'!$C$4,1,0)</f>
        <v>0</v>
      </c>
      <c r="AJ101" s="22">
        <f>IF('enter-data'!V93='calc.nat.'!$C$4,1,0)</f>
        <v>0</v>
      </c>
      <c r="AK101" s="22">
        <f>IF('enter-data'!W93='calc.nat.'!$C$4,1,0)</f>
        <v>0</v>
      </c>
      <c r="AL101" s="22">
        <f>IF('enter-data'!X93='calc.nat.'!$C$4,1,0)</f>
        <v>0</v>
      </c>
      <c r="AM101" s="22">
        <f>IF('enter-data'!Y93='calc.nat.'!$C$4,1,0)</f>
        <v>0</v>
      </c>
      <c r="AN101" s="22">
        <f>IF('enter-data'!Z93='calc.nat.'!$C$4,1,0)</f>
        <v>0</v>
      </c>
      <c r="AO101" s="22">
        <f>IF('enter-data'!AA93='calc.nat.'!$C$4,1,0)</f>
        <v>0</v>
      </c>
      <c r="AP101" s="22">
        <f>IF('enter-data'!AB93='calc.nat.'!$C$4,1,0)</f>
        <v>0</v>
      </c>
      <c r="AQ101" s="22">
        <f>IF('enter-data'!AC93='calc.nat.'!$C$4,1,0)</f>
        <v>0</v>
      </c>
      <c r="AR101" s="22">
        <f>IF('enter-data'!AD93='calc.nat.'!$C$4,1,0)</f>
        <v>0</v>
      </c>
      <c r="AS101" s="22">
        <f>IF('enter-data'!AE93='calc.nat.'!$C$4,1,0)</f>
        <v>0</v>
      </c>
      <c r="AT101" s="22">
        <f>IF('enter-data'!AF93='calc.nat.'!$C$4,1,0)</f>
        <v>0</v>
      </c>
      <c r="AU101" s="22">
        <f>IF('enter-data'!AG93='calc.nat.'!$C$4,1,0)</f>
        <v>0</v>
      </c>
      <c r="AW101" s="22">
        <f>IF('enter-data'!AI93='calc.nat.'!$C$4,1,0)</f>
        <v>0</v>
      </c>
      <c r="AX101" s="22">
        <f>IF('enter-data'!AJ93='calc.nat.'!$C$4,1,0)</f>
        <v>0</v>
      </c>
      <c r="AY101" s="22">
        <f>IF('enter-data'!AK93='calc.nat.'!$C$4,1,0)</f>
        <v>0</v>
      </c>
      <c r="AZ101" s="22">
        <f>IF('enter-data'!AL93='calc.nat.'!$C$4,1,0)</f>
        <v>0</v>
      </c>
      <c r="BA101" s="22">
        <f>IF('enter-data'!AM93='calc.nat.'!$C$4,1,0)</f>
        <v>0</v>
      </c>
      <c r="BB101" s="22">
        <f>IF('enter-data'!AN93='calc.nat.'!$C$4,1,0)</f>
        <v>0</v>
      </c>
      <c r="BC101" s="22">
        <f>IF('enter-data'!AO93='calc.nat.'!$C$4,1,0)</f>
        <v>0</v>
      </c>
      <c r="BD101" s="22">
        <f>IF('enter-data'!AP93='calc.nat.'!$C$4,1,0)</f>
        <v>0</v>
      </c>
      <c r="BE101" s="22">
        <f>IF('enter-data'!AQ93='calc.nat.'!$C$4,1,0)</f>
        <v>0</v>
      </c>
      <c r="BF101" s="22">
        <f>IF('enter-data'!AR93='calc.nat.'!$C$4,1,0)</f>
        <v>0</v>
      </c>
      <c r="BG101" s="22">
        <f>IF('enter-data'!AS93='calc.nat.'!$C$4,1,0)</f>
        <v>0</v>
      </c>
      <c r="BH101" s="22">
        <f>IF('enter-data'!AT93='calc.nat.'!$C$4,1,0)</f>
        <v>0</v>
      </c>
      <c r="BI101" s="22">
        <f>IF('enter-data'!AU93='calc.nat.'!$C$4,1,0)</f>
        <v>0</v>
      </c>
      <c r="BJ101" s="22">
        <f>IF('enter-data'!AV93='calc.nat.'!$C$4,1,0)</f>
        <v>0</v>
      </c>
      <c r="BK101" s="22">
        <f>IF('enter-data'!AW93='calc.nat.'!$C$4,1,0)</f>
        <v>0</v>
      </c>
      <c r="BL101" s="22">
        <f>IF('enter-data'!AX93='calc.nat.'!$C$4,1,0)</f>
        <v>0</v>
      </c>
      <c r="BM101" s="22">
        <f>IF('enter-data'!AY93='calc.nat.'!$C$4,1,0)</f>
        <v>0</v>
      </c>
      <c r="BN101" s="22">
        <f>IF('enter-data'!AZ93='calc.nat.'!$C$4,1,0)</f>
        <v>0</v>
      </c>
      <c r="BO101" s="22">
        <f>IF('enter-data'!BA93='calc.nat.'!$C$4,1,0)</f>
        <v>0</v>
      </c>
      <c r="BP101" s="22">
        <f>IF('enter-data'!BB93='calc.nat.'!$C$4,1,0)</f>
        <v>0</v>
      </c>
      <c r="BQ101" s="22">
        <f>IF('enter-data'!BC93='calc.nat.'!$C$4,1,0)</f>
        <v>0</v>
      </c>
      <c r="BR101" s="22">
        <f>IF('enter-data'!BD93='calc.nat.'!$C$4,1,0)</f>
        <v>0</v>
      </c>
      <c r="BS101" s="22">
        <f>IF('enter-data'!BE93='calc.nat.'!$C$4,1,0)</f>
        <v>0</v>
      </c>
      <c r="BT101" s="22">
        <f>IF('enter-data'!BF93='calc.nat.'!$C$4,1,0)</f>
        <v>0</v>
      </c>
      <c r="BU101" s="22">
        <f>IF('enter-data'!BG93='calc.nat.'!$C$4,1,0)</f>
        <v>0</v>
      </c>
      <c r="BV101" s="22">
        <f>IF('enter-data'!BH93='calc.nat.'!$C$4,1,0)</f>
        <v>0</v>
      </c>
      <c r="BW101" s="22">
        <f>IF('enter-data'!BI93='calc.nat.'!$C$4,1,0)</f>
        <v>0</v>
      </c>
    </row>
    <row r="102" spans="1:75" ht="25.15" customHeight="1" x14ac:dyDescent="0.25">
      <c r="A102" s="219" t="str">
        <f t="shared" si="74"/>
        <v>0.24</v>
      </c>
      <c r="B102" s="220">
        <f>COUNTIF($C$2:C102,C102)</f>
        <v>24</v>
      </c>
      <c r="C102" s="3">
        <f>'enter-data'!C94</f>
        <v>0</v>
      </c>
      <c r="D102" s="208">
        <f t="shared" si="73"/>
        <v>0</v>
      </c>
      <c r="E102" s="257">
        <f t="shared" si="72"/>
        <v>0</v>
      </c>
      <c r="F102" s="258" t="str">
        <f>IF(E102&gt;0,VLOOKUP($E102,Parameter!$F:$J,3,FALSE)," ")</f>
        <v xml:space="preserve"> </v>
      </c>
      <c r="G102" s="259" t="str">
        <f>IF(E102&gt;0,VLOOKUP($E102,Parameter!$F:$J,4,FALSE)," ")</f>
        <v xml:space="preserve"> </v>
      </c>
      <c r="H102" s="260">
        <f t="shared" si="63"/>
        <v>0</v>
      </c>
      <c r="I102" s="260">
        <f t="shared" si="64"/>
        <v>0</v>
      </c>
      <c r="J102" s="260">
        <f t="shared" si="65"/>
        <v>0</v>
      </c>
      <c r="K102" s="260">
        <f t="shared" si="66"/>
        <v>0</v>
      </c>
      <c r="L102" s="260">
        <f t="shared" si="67"/>
        <v>0</v>
      </c>
      <c r="M102" s="260">
        <f t="shared" si="68"/>
        <v>0</v>
      </c>
      <c r="N102" s="260">
        <f t="shared" si="69"/>
        <v>0</v>
      </c>
      <c r="O102" s="260">
        <f t="shared" si="70"/>
        <v>0</v>
      </c>
      <c r="P102" s="260">
        <f t="shared" si="71"/>
        <v>0</v>
      </c>
      <c r="Q102" s="260">
        <f t="shared" si="75"/>
        <v>0</v>
      </c>
      <c r="R102" s="260">
        <f t="shared" si="76"/>
        <v>0</v>
      </c>
      <c r="S102" s="260">
        <f t="shared" si="77"/>
        <v>0</v>
      </c>
      <c r="T102" s="214"/>
      <c r="U102" s="22">
        <f>IF('enter-data'!G94='calc.nat.'!$C$4,1,0)</f>
        <v>0</v>
      </c>
      <c r="V102" s="22">
        <f>IF('enter-data'!H94='calc.nat.'!$C$4,1,0)</f>
        <v>0</v>
      </c>
      <c r="W102" s="22">
        <f>IF('enter-data'!I94='calc.nat.'!$C$4,1,0)</f>
        <v>0</v>
      </c>
      <c r="X102" s="22">
        <f>IF('enter-data'!J94='calc.nat.'!$C$4,1,0)</f>
        <v>0</v>
      </c>
      <c r="Y102" s="22">
        <f>IF('enter-data'!K94='calc.nat.'!$C$4,1,0)</f>
        <v>0</v>
      </c>
      <c r="Z102" s="22">
        <f>IF('enter-data'!L94='calc.nat.'!$C$4,1,0)</f>
        <v>0</v>
      </c>
      <c r="AA102" s="22">
        <f>IF('enter-data'!M94='calc.nat.'!$C$4,1,0)</f>
        <v>0</v>
      </c>
      <c r="AB102" s="22">
        <f>IF('enter-data'!N94='calc.nat.'!$C$4,1,0)</f>
        <v>0</v>
      </c>
      <c r="AC102" s="22">
        <f>IF('enter-data'!O94='calc.nat.'!$C$4,1,0)</f>
        <v>0</v>
      </c>
      <c r="AD102" s="22">
        <f>IF('enter-data'!P94='calc.nat.'!$C$4,1,0)</f>
        <v>0</v>
      </c>
      <c r="AE102" s="22">
        <f>IF('enter-data'!Q94='calc.nat.'!$C$4,1,0)</f>
        <v>0</v>
      </c>
      <c r="AF102" s="22">
        <f>IF('enter-data'!R94='calc.nat.'!$C$4,1,0)</f>
        <v>0</v>
      </c>
      <c r="AG102" s="22">
        <f>IF('enter-data'!S94='calc.nat.'!$C$4,1,0)</f>
        <v>0</v>
      </c>
      <c r="AH102" s="22">
        <f>IF('enter-data'!T94='calc.nat.'!$C$4,1,0)</f>
        <v>0</v>
      </c>
      <c r="AI102" s="22">
        <f>IF('enter-data'!U94='calc.nat.'!$C$4,1,0)</f>
        <v>0</v>
      </c>
      <c r="AJ102" s="22">
        <f>IF('enter-data'!V94='calc.nat.'!$C$4,1,0)</f>
        <v>0</v>
      </c>
      <c r="AK102" s="22">
        <f>IF('enter-data'!W94='calc.nat.'!$C$4,1,0)</f>
        <v>0</v>
      </c>
      <c r="AL102" s="22">
        <f>IF('enter-data'!X94='calc.nat.'!$C$4,1,0)</f>
        <v>0</v>
      </c>
      <c r="AM102" s="22">
        <f>IF('enter-data'!Y94='calc.nat.'!$C$4,1,0)</f>
        <v>0</v>
      </c>
      <c r="AN102" s="22">
        <f>IF('enter-data'!Z94='calc.nat.'!$C$4,1,0)</f>
        <v>0</v>
      </c>
      <c r="AO102" s="22">
        <f>IF('enter-data'!AA94='calc.nat.'!$C$4,1,0)</f>
        <v>0</v>
      </c>
      <c r="AP102" s="22">
        <f>IF('enter-data'!AB94='calc.nat.'!$C$4,1,0)</f>
        <v>0</v>
      </c>
      <c r="AQ102" s="22">
        <f>IF('enter-data'!AC94='calc.nat.'!$C$4,1,0)</f>
        <v>0</v>
      </c>
      <c r="AR102" s="22">
        <f>IF('enter-data'!AD94='calc.nat.'!$C$4,1,0)</f>
        <v>0</v>
      </c>
      <c r="AS102" s="22">
        <f>IF('enter-data'!AE94='calc.nat.'!$C$4,1,0)</f>
        <v>0</v>
      </c>
      <c r="AT102" s="22">
        <f>IF('enter-data'!AF94='calc.nat.'!$C$4,1,0)</f>
        <v>0</v>
      </c>
      <c r="AU102" s="22">
        <f>IF('enter-data'!AG94='calc.nat.'!$C$4,1,0)</f>
        <v>0</v>
      </c>
      <c r="AV102" s="39"/>
      <c r="AW102" s="22">
        <f>IF('enter-data'!AI94='calc.nat.'!$C$4,1,0)</f>
        <v>0</v>
      </c>
      <c r="AX102" s="22">
        <f>IF('enter-data'!AJ94='calc.nat.'!$C$4,1,0)</f>
        <v>0</v>
      </c>
      <c r="AY102" s="22">
        <f>IF('enter-data'!AK94='calc.nat.'!$C$4,1,0)</f>
        <v>0</v>
      </c>
      <c r="AZ102" s="22">
        <f>IF('enter-data'!AL94='calc.nat.'!$C$4,1,0)</f>
        <v>0</v>
      </c>
      <c r="BA102" s="22">
        <f>IF('enter-data'!AM94='calc.nat.'!$C$4,1,0)</f>
        <v>0</v>
      </c>
      <c r="BB102" s="22">
        <f>IF('enter-data'!AN94='calc.nat.'!$C$4,1,0)</f>
        <v>0</v>
      </c>
      <c r="BC102" s="22">
        <f>IF('enter-data'!AO94='calc.nat.'!$C$4,1,0)</f>
        <v>0</v>
      </c>
      <c r="BD102" s="22">
        <f>IF('enter-data'!AP94='calc.nat.'!$C$4,1,0)</f>
        <v>0</v>
      </c>
      <c r="BE102" s="22">
        <f>IF('enter-data'!AQ94='calc.nat.'!$C$4,1,0)</f>
        <v>0</v>
      </c>
      <c r="BF102" s="22">
        <f>IF('enter-data'!AR94='calc.nat.'!$C$4,1,0)</f>
        <v>0</v>
      </c>
      <c r="BG102" s="22">
        <f>IF('enter-data'!AS94='calc.nat.'!$C$4,1,0)</f>
        <v>0</v>
      </c>
      <c r="BH102" s="22">
        <f>IF('enter-data'!AT94='calc.nat.'!$C$4,1,0)</f>
        <v>0</v>
      </c>
      <c r="BI102" s="22">
        <f>IF('enter-data'!AU94='calc.nat.'!$C$4,1,0)</f>
        <v>0</v>
      </c>
      <c r="BJ102" s="22">
        <f>IF('enter-data'!AV94='calc.nat.'!$C$4,1,0)</f>
        <v>0</v>
      </c>
      <c r="BK102" s="22">
        <f>IF('enter-data'!AW94='calc.nat.'!$C$4,1,0)</f>
        <v>0</v>
      </c>
      <c r="BL102" s="22">
        <f>IF('enter-data'!AX94='calc.nat.'!$C$4,1,0)</f>
        <v>0</v>
      </c>
      <c r="BM102" s="22">
        <f>IF('enter-data'!AY94='calc.nat.'!$C$4,1,0)</f>
        <v>0</v>
      </c>
      <c r="BN102" s="22">
        <f>IF('enter-data'!AZ94='calc.nat.'!$C$4,1,0)</f>
        <v>0</v>
      </c>
      <c r="BO102" s="22">
        <f>IF('enter-data'!BA94='calc.nat.'!$C$4,1,0)</f>
        <v>0</v>
      </c>
      <c r="BP102" s="22">
        <f>IF('enter-data'!BB94='calc.nat.'!$C$4,1,0)</f>
        <v>0</v>
      </c>
      <c r="BQ102" s="22">
        <f>IF('enter-data'!BC94='calc.nat.'!$C$4,1,0)</f>
        <v>0</v>
      </c>
      <c r="BR102" s="22">
        <f>IF('enter-data'!BD94='calc.nat.'!$C$4,1,0)</f>
        <v>0</v>
      </c>
      <c r="BS102" s="22">
        <f>IF('enter-data'!BE94='calc.nat.'!$C$4,1,0)</f>
        <v>0</v>
      </c>
      <c r="BT102" s="22">
        <f>IF('enter-data'!BF94='calc.nat.'!$C$4,1,0)</f>
        <v>0</v>
      </c>
      <c r="BU102" s="22">
        <f>IF('enter-data'!BG94='calc.nat.'!$C$4,1,0)</f>
        <v>0</v>
      </c>
      <c r="BV102" s="22">
        <f>IF('enter-data'!BH94='calc.nat.'!$C$4,1,0)</f>
        <v>0</v>
      </c>
      <c r="BW102" s="22">
        <f>IF('enter-data'!BI94='calc.nat.'!$C$4,1,0)</f>
        <v>0</v>
      </c>
    </row>
  </sheetData>
  <sheetProtection algorithmName="SHA-512" hashValue="lxDFYgAglsmdYh5seaPPDCVaLd6BhfeOyYEJ/UgfYDQQDVcL7F+63sO9nwwV328ffqMmBOOcLiE50tzGVqe/+w==" saltValue="D/7Cn5xyTPr8QZ0OrMdW8g==" spinCount="100000" sheet="1" objects="1" scenarios="1"/>
  <mergeCells count="38">
    <mergeCell ref="U3:AU3"/>
    <mergeCell ref="AW3:BW3"/>
    <mergeCell ref="U4:W4"/>
    <mergeCell ref="X4:Z4"/>
    <mergeCell ref="AA4:AC4"/>
    <mergeCell ref="AD4:AF4"/>
    <mergeCell ref="AG4:AI4"/>
    <mergeCell ref="AJ4:AL4"/>
    <mergeCell ref="AM4:AO4"/>
    <mergeCell ref="AP4:AR4"/>
    <mergeCell ref="BL4:BN4"/>
    <mergeCell ref="BO4:BQ4"/>
    <mergeCell ref="BR4:BT4"/>
    <mergeCell ref="BU4:BW4"/>
    <mergeCell ref="BF4:BH4"/>
    <mergeCell ref="BI4:BK4"/>
    <mergeCell ref="U5:W5"/>
    <mergeCell ref="X5:Z5"/>
    <mergeCell ref="AA5:AC5"/>
    <mergeCell ref="AD5:AF5"/>
    <mergeCell ref="AG5:AI5"/>
    <mergeCell ref="AJ5:AL5"/>
    <mergeCell ref="AS4:AU4"/>
    <mergeCell ref="AW4:AY4"/>
    <mergeCell ref="AZ4:BB4"/>
    <mergeCell ref="BC4:BE4"/>
    <mergeCell ref="BU5:BW5"/>
    <mergeCell ref="AM5:AO5"/>
    <mergeCell ref="AP5:AR5"/>
    <mergeCell ref="AS5:AU5"/>
    <mergeCell ref="AW5:AY5"/>
    <mergeCell ref="AZ5:BB5"/>
    <mergeCell ref="BC5:BE5"/>
    <mergeCell ref="BF5:BH5"/>
    <mergeCell ref="BI5:BK5"/>
    <mergeCell ref="BL5:BN5"/>
    <mergeCell ref="BO5:BQ5"/>
    <mergeCell ref="BR5:BT5"/>
  </mergeCells>
  <pageMargins left="0.7" right="0.7" top="0.78740157499999996" bottom="0.78740157499999996" header="0.3" footer="0.3"/>
  <pageSetup paperSize="9" orientation="portrait" horizontalDpi="4294967293" verticalDpi="0" r:id="rId1"/>
  <ignoredErrors>
    <ignoredError sqref="H18:S102" 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E05CF-41E0-44F7-AD03-E8D2039AB7C4}">
  <sheetPr>
    <tabColor rgb="FF00B0F0"/>
    <outlinePr summaryBelow="0" summaryRight="0"/>
  </sheetPr>
  <dimension ref="A1:AA84"/>
  <sheetViews>
    <sheetView showZeros="0" topLeftCell="B4" zoomScale="90" zoomScaleNormal="90" workbookViewId="0"/>
  </sheetViews>
  <sheetFormatPr baseColWidth="10" defaultColWidth="9.140625" defaultRowHeight="15" x14ac:dyDescent="0.25"/>
  <cols>
    <col min="1" max="1" width="3.85546875" style="133" hidden="1" customWidth="1"/>
    <col min="2" max="2" width="7" style="175" bestFit="1" customWidth="1"/>
    <col min="3" max="3" width="5.85546875" style="134" customWidth="1"/>
    <col min="4" max="4" width="21.7109375" style="133" customWidth="1"/>
    <col min="5" max="5" width="5.7109375" style="133" customWidth="1"/>
    <col min="6" max="7" width="5.7109375" style="264" customWidth="1"/>
    <col min="8" max="8" width="5.7109375" style="133" customWidth="1"/>
    <col min="9" max="10" width="5.7109375" style="136" customWidth="1"/>
    <col min="11" max="11" width="5.7109375" style="133" customWidth="1"/>
    <col min="12" max="13" width="5.7109375" style="136" customWidth="1"/>
    <col min="14" max="14" width="5.7109375" style="133" customWidth="1"/>
    <col min="15" max="16" width="5.7109375" style="136" customWidth="1"/>
    <col min="17" max="17" width="9.140625" style="133" customWidth="1"/>
    <col min="18" max="27" width="9.140625" style="132" customWidth="1"/>
    <col min="28" max="175" width="9.140625" style="133" customWidth="1"/>
    <col min="176" max="182" width="9.140625" style="133"/>
    <col min="183" max="183" width="23.140625" style="133" bestFit="1" customWidth="1"/>
    <col min="184" max="184" width="7.7109375" style="133" bestFit="1" customWidth="1"/>
    <col min="185" max="185" width="6.42578125" style="133" customWidth="1"/>
    <col min="186" max="186" width="6.7109375" style="133" customWidth="1"/>
    <col min="187" max="188" width="3.7109375" style="133" customWidth="1"/>
    <col min="189" max="189" width="6.7109375" style="133" customWidth="1"/>
    <col min="190" max="191" width="3.7109375" style="133" customWidth="1"/>
    <col min="192" max="192" width="6.7109375" style="133" customWidth="1"/>
    <col min="193" max="194" width="3.7109375" style="133" customWidth="1"/>
    <col min="195" max="195" width="10.7109375" style="133" customWidth="1"/>
    <col min="196" max="197" width="3.7109375" style="133" customWidth="1"/>
    <col min="198" max="198" width="9.140625" style="133"/>
    <col min="199" max="199" width="23" style="133" customWidth="1"/>
    <col min="200" max="211" width="3.7109375" style="133" customWidth="1"/>
    <col min="212" max="265" width="2.7109375" style="133" customWidth="1"/>
    <col min="266" max="266" width="5.28515625" style="133" customWidth="1"/>
    <col min="267" max="272" width="2.7109375" style="133" customWidth="1"/>
    <col min="273" max="438" width="9.140625" style="133"/>
    <col min="439" max="439" width="23.140625" style="133" bestFit="1" customWidth="1"/>
    <col min="440" max="440" width="7.7109375" style="133" bestFit="1" customWidth="1"/>
    <col min="441" max="441" width="6.42578125" style="133" customWidth="1"/>
    <col min="442" max="442" width="6.7109375" style="133" customWidth="1"/>
    <col min="443" max="444" width="3.7109375" style="133" customWidth="1"/>
    <col min="445" max="445" width="6.7109375" style="133" customWidth="1"/>
    <col min="446" max="447" width="3.7109375" style="133" customWidth="1"/>
    <col min="448" max="448" width="6.7109375" style="133" customWidth="1"/>
    <col min="449" max="450" width="3.7109375" style="133" customWidth="1"/>
    <col min="451" max="451" width="10.7109375" style="133" customWidth="1"/>
    <col min="452" max="453" width="3.7109375" style="133" customWidth="1"/>
    <col min="454" max="454" width="9.140625" style="133"/>
    <col min="455" max="455" width="23" style="133" customWidth="1"/>
    <col min="456" max="467" width="3.7109375" style="133" customWidth="1"/>
    <col min="468" max="521" width="2.7109375" style="133" customWidth="1"/>
    <col min="522" max="522" width="5.28515625" style="133" customWidth="1"/>
    <col min="523" max="528" width="2.7109375" style="133" customWidth="1"/>
    <col min="529" max="694" width="9.140625" style="133"/>
    <col min="695" max="695" width="23.140625" style="133" bestFit="1" customWidth="1"/>
    <col min="696" max="696" width="7.7109375" style="133" bestFit="1" customWidth="1"/>
    <col min="697" max="697" width="6.42578125" style="133" customWidth="1"/>
    <col min="698" max="698" width="6.7109375" style="133" customWidth="1"/>
    <col min="699" max="700" width="3.7109375" style="133" customWidth="1"/>
    <col min="701" max="701" width="6.7109375" style="133" customWidth="1"/>
    <col min="702" max="703" width="3.7109375" style="133" customWidth="1"/>
    <col min="704" max="704" width="6.7109375" style="133" customWidth="1"/>
    <col min="705" max="706" width="3.7109375" style="133" customWidth="1"/>
    <col min="707" max="707" width="10.7109375" style="133" customWidth="1"/>
    <col min="708" max="709" width="3.7109375" style="133" customWidth="1"/>
    <col min="710" max="710" width="9.140625" style="133"/>
    <col min="711" max="711" width="23" style="133" customWidth="1"/>
    <col min="712" max="723" width="3.7109375" style="133" customWidth="1"/>
    <col min="724" max="777" width="2.7109375" style="133" customWidth="1"/>
    <col min="778" max="778" width="5.28515625" style="133" customWidth="1"/>
    <col min="779" max="784" width="2.7109375" style="133" customWidth="1"/>
    <col min="785" max="950" width="9.140625" style="133"/>
    <col min="951" max="951" width="23.140625" style="133" bestFit="1" customWidth="1"/>
    <col min="952" max="952" width="7.7109375" style="133" bestFit="1" customWidth="1"/>
    <col min="953" max="953" width="6.42578125" style="133" customWidth="1"/>
    <col min="954" max="954" width="6.7109375" style="133" customWidth="1"/>
    <col min="955" max="956" width="3.7109375" style="133" customWidth="1"/>
    <col min="957" max="957" width="6.7109375" style="133" customWidth="1"/>
    <col min="958" max="959" width="3.7109375" style="133" customWidth="1"/>
    <col min="960" max="960" width="6.7109375" style="133" customWidth="1"/>
    <col min="961" max="962" width="3.7109375" style="133" customWidth="1"/>
    <col min="963" max="963" width="10.7109375" style="133" customWidth="1"/>
    <col min="964" max="965" width="3.7109375" style="133" customWidth="1"/>
    <col min="966" max="966" width="9.140625" style="133"/>
    <col min="967" max="967" width="23" style="133" customWidth="1"/>
    <col min="968" max="979" width="3.7109375" style="133" customWidth="1"/>
    <col min="980" max="1033" width="2.7109375" style="133" customWidth="1"/>
    <col min="1034" max="1034" width="5.28515625" style="133" customWidth="1"/>
    <col min="1035" max="1040" width="2.7109375" style="133" customWidth="1"/>
    <col min="1041" max="1206" width="9.140625" style="133"/>
    <col min="1207" max="1207" width="23.140625" style="133" bestFit="1" customWidth="1"/>
    <col min="1208" max="1208" width="7.7109375" style="133" bestFit="1" customWidth="1"/>
    <col min="1209" max="1209" width="6.42578125" style="133" customWidth="1"/>
    <col min="1210" max="1210" width="6.7109375" style="133" customWidth="1"/>
    <col min="1211" max="1212" width="3.7109375" style="133" customWidth="1"/>
    <col min="1213" max="1213" width="6.7109375" style="133" customWidth="1"/>
    <col min="1214" max="1215" width="3.7109375" style="133" customWidth="1"/>
    <col min="1216" max="1216" width="6.7109375" style="133" customWidth="1"/>
    <col min="1217" max="1218" width="3.7109375" style="133" customWidth="1"/>
    <col min="1219" max="1219" width="10.7109375" style="133" customWidth="1"/>
    <col min="1220" max="1221" width="3.7109375" style="133" customWidth="1"/>
    <col min="1222" max="1222" width="9.140625" style="133"/>
    <col min="1223" max="1223" width="23" style="133" customWidth="1"/>
    <col min="1224" max="1235" width="3.7109375" style="133" customWidth="1"/>
    <col min="1236" max="1289" width="2.7109375" style="133" customWidth="1"/>
    <col min="1290" max="1290" width="5.28515625" style="133" customWidth="1"/>
    <col min="1291" max="1296" width="2.7109375" style="133" customWidth="1"/>
    <col min="1297" max="1462" width="9.140625" style="133"/>
    <col min="1463" max="1463" width="23.140625" style="133" bestFit="1" customWidth="1"/>
    <col min="1464" max="1464" width="7.7109375" style="133" bestFit="1" customWidth="1"/>
    <col min="1465" max="1465" width="6.42578125" style="133" customWidth="1"/>
    <col min="1466" max="1466" width="6.7109375" style="133" customWidth="1"/>
    <col min="1467" max="1468" width="3.7109375" style="133" customWidth="1"/>
    <col min="1469" max="1469" width="6.7109375" style="133" customWidth="1"/>
    <col min="1470" max="1471" width="3.7109375" style="133" customWidth="1"/>
    <col min="1472" max="1472" width="6.7109375" style="133" customWidth="1"/>
    <col min="1473" max="1474" width="3.7109375" style="133" customWidth="1"/>
    <col min="1475" max="1475" width="10.7109375" style="133" customWidth="1"/>
    <col min="1476" max="1477" width="3.7109375" style="133" customWidth="1"/>
    <col min="1478" max="1478" width="9.140625" style="133"/>
    <col min="1479" max="1479" width="23" style="133" customWidth="1"/>
    <col min="1480" max="1491" width="3.7109375" style="133" customWidth="1"/>
    <col min="1492" max="1545" width="2.7109375" style="133" customWidth="1"/>
    <col min="1546" max="1546" width="5.28515625" style="133" customWidth="1"/>
    <col min="1547" max="1552" width="2.7109375" style="133" customWidth="1"/>
    <col min="1553" max="1718" width="9.140625" style="133"/>
    <col min="1719" max="1719" width="23.140625" style="133" bestFit="1" customWidth="1"/>
    <col min="1720" max="1720" width="7.7109375" style="133" bestFit="1" customWidth="1"/>
    <col min="1721" max="1721" width="6.42578125" style="133" customWidth="1"/>
    <col min="1722" max="1722" width="6.7109375" style="133" customWidth="1"/>
    <col min="1723" max="1724" width="3.7109375" style="133" customWidth="1"/>
    <col min="1725" max="1725" width="6.7109375" style="133" customWidth="1"/>
    <col min="1726" max="1727" width="3.7109375" style="133" customWidth="1"/>
    <col min="1728" max="1728" width="6.7109375" style="133" customWidth="1"/>
    <col min="1729" max="1730" width="3.7109375" style="133" customWidth="1"/>
    <col min="1731" max="1731" width="10.7109375" style="133" customWidth="1"/>
    <col min="1732" max="1733" width="3.7109375" style="133" customWidth="1"/>
    <col min="1734" max="1734" width="9.140625" style="133"/>
    <col min="1735" max="1735" width="23" style="133" customWidth="1"/>
    <col min="1736" max="1747" width="3.7109375" style="133" customWidth="1"/>
    <col min="1748" max="1801" width="2.7109375" style="133" customWidth="1"/>
    <col min="1802" max="1802" width="5.28515625" style="133" customWidth="1"/>
    <col min="1803" max="1808" width="2.7109375" style="133" customWidth="1"/>
    <col min="1809" max="1974" width="9.140625" style="133"/>
    <col min="1975" max="1975" width="23.140625" style="133" bestFit="1" customWidth="1"/>
    <col min="1976" max="1976" width="7.7109375" style="133" bestFit="1" customWidth="1"/>
    <col min="1977" max="1977" width="6.42578125" style="133" customWidth="1"/>
    <col min="1978" max="1978" width="6.7109375" style="133" customWidth="1"/>
    <col min="1979" max="1980" width="3.7109375" style="133" customWidth="1"/>
    <col min="1981" max="1981" width="6.7109375" style="133" customWidth="1"/>
    <col min="1982" max="1983" width="3.7109375" style="133" customWidth="1"/>
    <col min="1984" max="1984" width="6.7109375" style="133" customWidth="1"/>
    <col min="1985" max="1986" width="3.7109375" style="133" customWidth="1"/>
    <col min="1987" max="1987" width="10.7109375" style="133" customWidth="1"/>
    <col min="1988" max="1989" width="3.7109375" style="133" customWidth="1"/>
    <col min="1990" max="1990" width="9.140625" style="133"/>
    <col min="1991" max="1991" width="23" style="133" customWidth="1"/>
    <col min="1992" max="2003" width="3.7109375" style="133" customWidth="1"/>
    <col min="2004" max="2057" width="2.7109375" style="133" customWidth="1"/>
    <col min="2058" max="2058" width="5.28515625" style="133" customWidth="1"/>
    <col min="2059" max="2064" width="2.7109375" style="133" customWidth="1"/>
    <col min="2065" max="2230" width="9.140625" style="133"/>
    <col min="2231" max="2231" width="23.140625" style="133" bestFit="1" customWidth="1"/>
    <col min="2232" max="2232" width="7.7109375" style="133" bestFit="1" customWidth="1"/>
    <col min="2233" max="2233" width="6.42578125" style="133" customWidth="1"/>
    <col min="2234" max="2234" width="6.7109375" style="133" customWidth="1"/>
    <col min="2235" max="2236" width="3.7109375" style="133" customWidth="1"/>
    <col min="2237" max="2237" width="6.7109375" style="133" customWidth="1"/>
    <col min="2238" max="2239" width="3.7109375" style="133" customWidth="1"/>
    <col min="2240" max="2240" width="6.7109375" style="133" customWidth="1"/>
    <col min="2241" max="2242" width="3.7109375" style="133" customWidth="1"/>
    <col min="2243" max="2243" width="10.7109375" style="133" customWidth="1"/>
    <col min="2244" max="2245" width="3.7109375" style="133" customWidth="1"/>
    <col min="2246" max="2246" width="9.140625" style="133"/>
    <col min="2247" max="2247" width="23" style="133" customWidth="1"/>
    <col min="2248" max="2259" width="3.7109375" style="133" customWidth="1"/>
    <col min="2260" max="2313" width="2.7109375" style="133" customWidth="1"/>
    <col min="2314" max="2314" width="5.28515625" style="133" customWidth="1"/>
    <col min="2315" max="2320" width="2.7109375" style="133" customWidth="1"/>
    <col min="2321" max="2486" width="9.140625" style="133"/>
    <col min="2487" max="2487" width="23.140625" style="133" bestFit="1" customWidth="1"/>
    <col min="2488" max="2488" width="7.7109375" style="133" bestFit="1" customWidth="1"/>
    <col min="2489" max="2489" width="6.42578125" style="133" customWidth="1"/>
    <col min="2490" max="2490" width="6.7109375" style="133" customWidth="1"/>
    <col min="2491" max="2492" width="3.7109375" style="133" customWidth="1"/>
    <col min="2493" max="2493" width="6.7109375" style="133" customWidth="1"/>
    <col min="2494" max="2495" width="3.7109375" style="133" customWidth="1"/>
    <col min="2496" max="2496" width="6.7109375" style="133" customWidth="1"/>
    <col min="2497" max="2498" width="3.7109375" style="133" customWidth="1"/>
    <col min="2499" max="2499" width="10.7109375" style="133" customWidth="1"/>
    <col min="2500" max="2501" width="3.7109375" style="133" customWidth="1"/>
    <col min="2502" max="2502" width="9.140625" style="133"/>
    <col min="2503" max="2503" width="23" style="133" customWidth="1"/>
    <col min="2504" max="2515" width="3.7109375" style="133" customWidth="1"/>
    <col min="2516" max="2569" width="2.7109375" style="133" customWidth="1"/>
    <col min="2570" max="2570" width="5.28515625" style="133" customWidth="1"/>
    <col min="2571" max="2576" width="2.7109375" style="133" customWidth="1"/>
    <col min="2577" max="2742" width="9.140625" style="133"/>
    <col min="2743" max="2743" width="23.140625" style="133" bestFit="1" customWidth="1"/>
    <col min="2744" max="2744" width="7.7109375" style="133" bestFit="1" customWidth="1"/>
    <col min="2745" max="2745" width="6.42578125" style="133" customWidth="1"/>
    <col min="2746" max="2746" width="6.7109375" style="133" customWidth="1"/>
    <col min="2747" max="2748" width="3.7109375" style="133" customWidth="1"/>
    <col min="2749" max="2749" width="6.7109375" style="133" customWidth="1"/>
    <col min="2750" max="2751" width="3.7109375" style="133" customWidth="1"/>
    <col min="2752" max="2752" width="6.7109375" style="133" customWidth="1"/>
    <col min="2753" max="2754" width="3.7109375" style="133" customWidth="1"/>
    <col min="2755" max="2755" width="10.7109375" style="133" customWidth="1"/>
    <col min="2756" max="2757" width="3.7109375" style="133" customWidth="1"/>
    <col min="2758" max="2758" width="9.140625" style="133"/>
    <col min="2759" max="2759" width="23" style="133" customWidth="1"/>
    <col min="2760" max="2771" width="3.7109375" style="133" customWidth="1"/>
    <col min="2772" max="2825" width="2.7109375" style="133" customWidth="1"/>
    <col min="2826" max="2826" width="5.28515625" style="133" customWidth="1"/>
    <col min="2827" max="2832" width="2.7109375" style="133" customWidth="1"/>
    <col min="2833" max="2998" width="9.140625" style="133"/>
    <col min="2999" max="2999" width="23.140625" style="133" bestFit="1" customWidth="1"/>
    <col min="3000" max="3000" width="7.7109375" style="133" bestFit="1" customWidth="1"/>
    <col min="3001" max="3001" width="6.42578125" style="133" customWidth="1"/>
    <col min="3002" max="3002" width="6.7109375" style="133" customWidth="1"/>
    <col min="3003" max="3004" width="3.7109375" style="133" customWidth="1"/>
    <col min="3005" max="3005" width="6.7109375" style="133" customWidth="1"/>
    <col min="3006" max="3007" width="3.7109375" style="133" customWidth="1"/>
    <col min="3008" max="3008" width="6.7109375" style="133" customWidth="1"/>
    <col min="3009" max="3010" width="3.7109375" style="133" customWidth="1"/>
    <col min="3011" max="3011" width="10.7109375" style="133" customWidth="1"/>
    <col min="3012" max="3013" width="3.7109375" style="133" customWidth="1"/>
    <col min="3014" max="3014" width="9.140625" style="133"/>
    <col min="3015" max="3015" width="23" style="133" customWidth="1"/>
    <col min="3016" max="3027" width="3.7109375" style="133" customWidth="1"/>
    <col min="3028" max="3081" width="2.7109375" style="133" customWidth="1"/>
    <col min="3082" max="3082" width="5.28515625" style="133" customWidth="1"/>
    <col min="3083" max="3088" width="2.7109375" style="133" customWidth="1"/>
    <col min="3089" max="3254" width="9.140625" style="133"/>
    <col min="3255" max="3255" width="23.140625" style="133" bestFit="1" customWidth="1"/>
    <col min="3256" max="3256" width="7.7109375" style="133" bestFit="1" customWidth="1"/>
    <col min="3257" max="3257" width="6.42578125" style="133" customWidth="1"/>
    <col min="3258" max="3258" width="6.7109375" style="133" customWidth="1"/>
    <col min="3259" max="3260" width="3.7109375" style="133" customWidth="1"/>
    <col min="3261" max="3261" width="6.7109375" style="133" customWidth="1"/>
    <col min="3262" max="3263" width="3.7109375" style="133" customWidth="1"/>
    <col min="3264" max="3264" width="6.7109375" style="133" customWidth="1"/>
    <col min="3265" max="3266" width="3.7109375" style="133" customWidth="1"/>
    <col min="3267" max="3267" width="10.7109375" style="133" customWidth="1"/>
    <col min="3268" max="3269" width="3.7109375" style="133" customWidth="1"/>
    <col min="3270" max="3270" width="9.140625" style="133"/>
    <col min="3271" max="3271" width="23" style="133" customWidth="1"/>
    <col min="3272" max="3283" width="3.7109375" style="133" customWidth="1"/>
    <col min="3284" max="3337" width="2.7109375" style="133" customWidth="1"/>
    <col min="3338" max="3338" width="5.28515625" style="133" customWidth="1"/>
    <col min="3339" max="3344" width="2.7109375" style="133" customWidth="1"/>
    <col min="3345" max="3510" width="9.140625" style="133"/>
    <col min="3511" max="3511" width="23.140625" style="133" bestFit="1" customWidth="1"/>
    <col min="3512" max="3512" width="7.7109375" style="133" bestFit="1" customWidth="1"/>
    <col min="3513" max="3513" width="6.42578125" style="133" customWidth="1"/>
    <col min="3514" max="3514" width="6.7109375" style="133" customWidth="1"/>
    <col min="3515" max="3516" width="3.7109375" style="133" customWidth="1"/>
    <col min="3517" max="3517" width="6.7109375" style="133" customWidth="1"/>
    <col min="3518" max="3519" width="3.7109375" style="133" customWidth="1"/>
    <col min="3520" max="3520" width="6.7109375" style="133" customWidth="1"/>
    <col min="3521" max="3522" width="3.7109375" style="133" customWidth="1"/>
    <col min="3523" max="3523" width="10.7109375" style="133" customWidth="1"/>
    <col min="3524" max="3525" width="3.7109375" style="133" customWidth="1"/>
    <col min="3526" max="3526" width="9.140625" style="133"/>
    <col min="3527" max="3527" width="23" style="133" customWidth="1"/>
    <col min="3528" max="3539" width="3.7109375" style="133" customWidth="1"/>
    <col min="3540" max="3593" width="2.7109375" style="133" customWidth="1"/>
    <col min="3594" max="3594" width="5.28515625" style="133" customWidth="1"/>
    <col min="3595" max="3600" width="2.7109375" style="133" customWidth="1"/>
    <col min="3601" max="3766" width="9.140625" style="133"/>
    <col min="3767" max="3767" width="23.140625" style="133" bestFit="1" customWidth="1"/>
    <col min="3768" max="3768" width="7.7109375" style="133" bestFit="1" customWidth="1"/>
    <col min="3769" max="3769" width="6.42578125" style="133" customWidth="1"/>
    <col min="3770" max="3770" width="6.7109375" style="133" customWidth="1"/>
    <col min="3771" max="3772" width="3.7109375" style="133" customWidth="1"/>
    <col min="3773" max="3773" width="6.7109375" style="133" customWidth="1"/>
    <col min="3774" max="3775" width="3.7109375" style="133" customWidth="1"/>
    <col min="3776" max="3776" width="6.7109375" style="133" customWidth="1"/>
    <col min="3777" max="3778" width="3.7109375" style="133" customWidth="1"/>
    <col min="3779" max="3779" width="10.7109375" style="133" customWidth="1"/>
    <col min="3780" max="3781" width="3.7109375" style="133" customWidth="1"/>
    <col min="3782" max="3782" width="9.140625" style="133"/>
    <col min="3783" max="3783" width="23" style="133" customWidth="1"/>
    <col min="3784" max="3795" width="3.7109375" style="133" customWidth="1"/>
    <col min="3796" max="3849" width="2.7109375" style="133" customWidth="1"/>
    <col min="3850" max="3850" width="5.28515625" style="133" customWidth="1"/>
    <col min="3851" max="3856" width="2.7109375" style="133" customWidth="1"/>
    <col min="3857" max="4022" width="9.140625" style="133"/>
    <col min="4023" max="4023" width="23.140625" style="133" bestFit="1" customWidth="1"/>
    <col min="4024" max="4024" width="7.7109375" style="133" bestFit="1" customWidth="1"/>
    <col min="4025" max="4025" width="6.42578125" style="133" customWidth="1"/>
    <col min="4026" max="4026" width="6.7109375" style="133" customWidth="1"/>
    <col min="4027" max="4028" width="3.7109375" style="133" customWidth="1"/>
    <col min="4029" max="4029" width="6.7109375" style="133" customWidth="1"/>
    <col min="4030" max="4031" width="3.7109375" style="133" customWidth="1"/>
    <col min="4032" max="4032" width="6.7109375" style="133" customWidth="1"/>
    <col min="4033" max="4034" width="3.7109375" style="133" customWidth="1"/>
    <col min="4035" max="4035" width="10.7109375" style="133" customWidth="1"/>
    <col min="4036" max="4037" width="3.7109375" style="133" customWidth="1"/>
    <col min="4038" max="4038" width="9.140625" style="133"/>
    <col min="4039" max="4039" width="23" style="133" customWidth="1"/>
    <col min="4040" max="4051" width="3.7109375" style="133" customWidth="1"/>
    <col min="4052" max="4105" width="2.7109375" style="133" customWidth="1"/>
    <col min="4106" max="4106" width="5.28515625" style="133" customWidth="1"/>
    <col min="4107" max="4112" width="2.7109375" style="133" customWidth="1"/>
    <col min="4113" max="4278" width="9.140625" style="133"/>
    <col min="4279" max="4279" width="23.140625" style="133" bestFit="1" customWidth="1"/>
    <col min="4280" max="4280" width="7.7109375" style="133" bestFit="1" customWidth="1"/>
    <col min="4281" max="4281" width="6.42578125" style="133" customWidth="1"/>
    <col min="4282" max="4282" width="6.7109375" style="133" customWidth="1"/>
    <col min="4283" max="4284" width="3.7109375" style="133" customWidth="1"/>
    <col min="4285" max="4285" width="6.7109375" style="133" customWidth="1"/>
    <col min="4286" max="4287" width="3.7109375" style="133" customWidth="1"/>
    <col min="4288" max="4288" width="6.7109375" style="133" customWidth="1"/>
    <col min="4289" max="4290" width="3.7109375" style="133" customWidth="1"/>
    <col min="4291" max="4291" width="10.7109375" style="133" customWidth="1"/>
    <col min="4292" max="4293" width="3.7109375" style="133" customWidth="1"/>
    <col min="4294" max="4294" width="9.140625" style="133"/>
    <col min="4295" max="4295" width="23" style="133" customWidth="1"/>
    <col min="4296" max="4307" width="3.7109375" style="133" customWidth="1"/>
    <col min="4308" max="4361" width="2.7109375" style="133" customWidth="1"/>
    <col min="4362" max="4362" width="5.28515625" style="133" customWidth="1"/>
    <col min="4363" max="4368" width="2.7109375" style="133" customWidth="1"/>
    <col min="4369" max="4534" width="9.140625" style="133"/>
    <col min="4535" max="4535" width="23.140625" style="133" bestFit="1" customWidth="1"/>
    <col min="4536" max="4536" width="7.7109375" style="133" bestFit="1" customWidth="1"/>
    <col min="4537" max="4537" width="6.42578125" style="133" customWidth="1"/>
    <col min="4538" max="4538" width="6.7109375" style="133" customWidth="1"/>
    <col min="4539" max="4540" width="3.7109375" style="133" customWidth="1"/>
    <col min="4541" max="4541" width="6.7109375" style="133" customWidth="1"/>
    <col min="4542" max="4543" width="3.7109375" style="133" customWidth="1"/>
    <col min="4544" max="4544" width="6.7109375" style="133" customWidth="1"/>
    <col min="4545" max="4546" width="3.7109375" style="133" customWidth="1"/>
    <col min="4547" max="4547" width="10.7109375" style="133" customWidth="1"/>
    <col min="4548" max="4549" width="3.7109375" style="133" customWidth="1"/>
    <col min="4550" max="4550" width="9.140625" style="133"/>
    <col min="4551" max="4551" width="23" style="133" customWidth="1"/>
    <col min="4552" max="4563" width="3.7109375" style="133" customWidth="1"/>
    <col min="4564" max="4617" width="2.7109375" style="133" customWidth="1"/>
    <col min="4618" max="4618" width="5.28515625" style="133" customWidth="1"/>
    <col min="4619" max="4624" width="2.7109375" style="133" customWidth="1"/>
    <col min="4625" max="4790" width="9.140625" style="133"/>
    <col min="4791" max="4791" width="23.140625" style="133" bestFit="1" customWidth="1"/>
    <col min="4792" max="4792" width="7.7109375" style="133" bestFit="1" customWidth="1"/>
    <col min="4793" max="4793" width="6.42578125" style="133" customWidth="1"/>
    <col min="4794" max="4794" width="6.7109375" style="133" customWidth="1"/>
    <col min="4795" max="4796" width="3.7109375" style="133" customWidth="1"/>
    <col min="4797" max="4797" width="6.7109375" style="133" customWidth="1"/>
    <col min="4798" max="4799" width="3.7109375" style="133" customWidth="1"/>
    <col min="4800" max="4800" width="6.7109375" style="133" customWidth="1"/>
    <col min="4801" max="4802" width="3.7109375" style="133" customWidth="1"/>
    <col min="4803" max="4803" width="10.7109375" style="133" customWidth="1"/>
    <col min="4804" max="4805" width="3.7109375" style="133" customWidth="1"/>
    <col min="4806" max="4806" width="9.140625" style="133"/>
    <col min="4807" max="4807" width="23" style="133" customWidth="1"/>
    <col min="4808" max="4819" width="3.7109375" style="133" customWidth="1"/>
    <col min="4820" max="4873" width="2.7109375" style="133" customWidth="1"/>
    <col min="4874" max="4874" width="5.28515625" style="133" customWidth="1"/>
    <col min="4875" max="4880" width="2.7109375" style="133" customWidth="1"/>
    <col min="4881" max="5046" width="9.140625" style="133"/>
    <col min="5047" max="5047" width="23.140625" style="133" bestFit="1" customWidth="1"/>
    <col min="5048" max="5048" width="7.7109375" style="133" bestFit="1" customWidth="1"/>
    <col min="5049" max="5049" width="6.42578125" style="133" customWidth="1"/>
    <col min="5050" max="5050" width="6.7109375" style="133" customWidth="1"/>
    <col min="5051" max="5052" width="3.7109375" style="133" customWidth="1"/>
    <col min="5053" max="5053" width="6.7109375" style="133" customWidth="1"/>
    <col min="5054" max="5055" width="3.7109375" style="133" customWidth="1"/>
    <col min="5056" max="5056" width="6.7109375" style="133" customWidth="1"/>
    <col min="5057" max="5058" width="3.7109375" style="133" customWidth="1"/>
    <col min="5059" max="5059" width="10.7109375" style="133" customWidth="1"/>
    <col min="5060" max="5061" width="3.7109375" style="133" customWidth="1"/>
    <col min="5062" max="5062" width="9.140625" style="133"/>
    <col min="5063" max="5063" width="23" style="133" customWidth="1"/>
    <col min="5064" max="5075" width="3.7109375" style="133" customWidth="1"/>
    <col min="5076" max="5129" width="2.7109375" style="133" customWidth="1"/>
    <col min="5130" max="5130" width="5.28515625" style="133" customWidth="1"/>
    <col min="5131" max="5136" width="2.7109375" style="133" customWidth="1"/>
    <col min="5137" max="5302" width="9.140625" style="133"/>
    <col min="5303" max="5303" width="23.140625" style="133" bestFit="1" customWidth="1"/>
    <col min="5304" max="5304" width="7.7109375" style="133" bestFit="1" customWidth="1"/>
    <col min="5305" max="5305" width="6.42578125" style="133" customWidth="1"/>
    <col min="5306" max="5306" width="6.7109375" style="133" customWidth="1"/>
    <col min="5307" max="5308" width="3.7109375" style="133" customWidth="1"/>
    <col min="5309" max="5309" width="6.7109375" style="133" customWidth="1"/>
    <col min="5310" max="5311" width="3.7109375" style="133" customWidth="1"/>
    <col min="5312" max="5312" width="6.7109375" style="133" customWidth="1"/>
    <col min="5313" max="5314" width="3.7109375" style="133" customWidth="1"/>
    <col min="5315" max="5315" width="10.7109375" style="133" customWidth="1"/>
    <col min="5316" max="5317" width="3.7109375" style="133" customWidth="1"/>
    <col min="5318" max="5318" width="9.140625" style="133"/>
    <col min="5319" max="5319" width="23" style="133" customWidth="1"/>
    <col min="5320" max="5331" width="3.7109375" style="133" customWidth="1"/>
    <col min="5332" max="5385" width="2.7109375" style="133" customWidth="1"/>
    <col min="5386" max="5386" width="5.28515625" style="133" customWidth="1"/>
    <col min="5387" max="5392" width="2.7109375" style="133" customWidth="1"/>
    <col min="5393" max="5558" width="9.140625" style="133"/>
    <col min="5559" max="5559" width="23.140625" style="133" bestFit="1" customWidth="1"/>
    <col min="5560" max="5560" width="7.7109375" style="133" bestFit="1" customWidth="1"/>
    <col min="5561" max="5561" width="6.42578125" style="133" customWidth="1"/>
    <col min="5562" max="5562" width="6.7109375" style="133" customWidth="1"/>
    <col min="5563" max="5564" width="3.7109375" style="133" customWidth="1"/>
    <col min="5565" max="5565" width="6.7109375" style="133" customWidth="1"/>
    <col min="5566" max="5567" width="3.7109375" style="133" customWidth="1"/>
    <col min="5568" max="5568" width="6.7109375" style="133" customWidth="1"/>
    <col min="5569" max="5570" width="3.7109375" style="133" customWidth="1"/>
    <col min="5571" max="5571" width="10.7109375" style="133" customWidth="1"/>
    <col min="5572" max="5573" width="3.7109375" style="133" customWidth="1"/>
    <col min="5574" max="5574" width="9.140625" style="133"/>
    <col min="5575" max="5575" width="23" style="133" customWidth="1"/>
    <col min="5576" max="5587" width="3.7109375" style="133" customWidth="1"/>
    <col min="5588" max="5641" width="2.7109375" style="133" customWidth="1"/>
    <col min="5642" max="5642" width="5.28515625" style="133" customWidth="1"/>
    <col min="5643" max="5648" width="2.7109375" style="133" customWidth="1"/>
    <col min="5649" max="5814" width="9.140625" style="133"/>
    <col min="5815" max="5815" width="23.140625" style="133" bestFit="1" customWidth="1"/>
    <col min="5816" max="5816" width="7.7109375" style="133" bestFit="1" customWidth="1"/>
    <col min="5817" max="5817" width="6.42578125" style="133" customWidth="1"/>
    <col min="5818" max="5818" width="6.7109375" style="133" customWidth="1"/>
    <col min="5819" max="5820" width="3.7109375" style="133" customWidth="1"/>
    <col min="5821" max="5821" width="6.7109375" style="133" customWidth="1"/>
    <col min="5822" max="5823" width="3.7109375" style="133" customWidth="1"/>
    <col min="5824" max="5824" width="6.7109375" style="133" customWidth="1"/>
    <col min="5825" max="5826" width="3.7109375" style="133" customWidth="1"/>
    <col min="5827" max="5827" width="10.7109375" style="133" customWidth="1"/>
    <col min="5828" max="5829" width="3.7109375" style="133" customWidth="1"/>
    <col min="5830" max="5830" width="9.140625" style="133"/>
    <col min="5831" max="5831" width="23" style="133" customWidth="1"/>
    <col min="5832" max="5843" width="3.7109375" style="133" customWidth="1"/>
    <col min="5844" max="5897" width="2.7109375" style="133" customWidth="1"/>
    <col min="5898" max="5898" width="5.28515625" style="133" customWidth="1"/>
    <col min="5899" max="5904" width="2.7109375" style="133" customWidth="1"/>
    <col min="5905" max="6070" width="9.140625" style="133"/>
    <col min="6071" max="6071" width="23.140625" style="133" bestFit="1" customWidth="1"/>
    <col min="6072" max="6072" width="7.7109375" style="133" bestFit="1" customWidth="1"/>
    <col min="6073" max="6073" width="6.42578125" style="133" customWidth="1"/>
    <col min="6074" max="6074" width="6.7109375" style="133" customWidth="1"/>
    <col min="6075" max="6076" width="3.7109375" style="133" customWidth="1"/>
    <col min="6077" max="6077" width="6.7109375" style="133" customWidth="1"/>
    <col min="6078" max="6079" width="3.7109375" style="133" customWidth="1"/>
    <col min="6080" max="6080" width="6.7109375" style="133" customWidth="1"/>
    <col min="6081" max="6082" width="3.7109375" style="133" customWidth="1"/>
    <col min="6083" max="6083" width="10.7109375" style="133" customWidth="1"/>
    <col min="6084" max="6085" width="3.7109375" style="133" customWidth="1"/>
    <col min="6086" max="6086" width="9.140625" style="133"/>
    <col min="6087" max="6087" width="23" style="133" customWidth="1"/>
    <col min="6088" max="6099" width="3.7109375" style="133" customWidth="1"/>
    <col min="6100" max="6153" width="2.7109375" style="133" customWidth="1"/>
    <col min="6154" max="6154" width="5.28515625" style="133" customWidth="1"/>
    <col min="6155" max="6160" width="2.7109375" style="133" customWidth="1"/>
    <col min="6161" max="6326" width="9.140625" style="133"/>
    <col min="6327" max="6327" width="23.140625" style="133" bestFit="1" customWidth="1"/>
    <col min="6328" max="6328" width="7.7109375" style="133" bestFit="1" customWidth="1"/>
    <col min="6329" max="6329" width="6.42578125" style="133" customWidth="1"/>
    <col min="6330" max="6330" width="6.7109375" style="133" customWidth="1"/>
    <col min="6331" max="6332" width="3.7109375" style="133" customWidth="1"/>
    <col min="6333" max="6333" width="6.7109375" style="133" customWidth="1"/>
    <col min="6334" max="6335" width="3.7109375" style="133" customWidth="1"/>
    <col min="6336" max="6336" width="6.7109375" style="133" customWidth="1"/>
    <col min="6337" max="6338" width="3.7109375" style="133" customWidth="1"/>
    <col min="6339" max="6339" width="10.7109375" style="133" customWidth="1"/>
    <col min="6340" max="6341" width="3.7109375" style="133" customWidth="1"/>
    <col min="6342" max="6342" width="9.140625" style="133"/>
    <col min="6343" max="6343" width="23" style="133" customWidth="1"/>
    <col min="6344" max="6355" width="3.7109375" style="133" customWidth="1"/>
    <col min="6356" max="6409" width="2.7109375" style="133" customWidth="1"/>
    <col min="6410" max="6410" width="5.28515625" style="133" customWidth="1"/>
    <col min="6411" max="6416" width="2.7109375" style="133" customWidth="1"/>
    <col min="6417" max="6582" width="9.140625" style="133"/>
    <col min="6583" max="6583" width="23.140625" style="133" bestFit="1" customWidth="1"/>
    <col min="6584" max="6584" width="7.7109375" style="133" bestFit="1" customWidth="1"/>
    <col min="6585" max="6585" width="6.42578125" style="133" customWidth="1"/>
    <col min="6586" max="6586" width="6.7109375" style="133" customWidth="1"/>
    <col min="6587" max="6588" width="3.7109375" style="133" customWidth="1"/>
    <col min="6589" max="6589" width="6.7109375" style="133" customWidth="1"/>
    <col min="6590" max="6591" width="3.7109375" style="133" customWidth="1"/>
    <col min="6592" max="6592" width="6.7109375" style="133" customWidth="1"/>
    <col min="6593" max="6594" width="3.7109375" style="133" customWidth="1"/>
    <col min="6595" max="6595" width="10.7109375" style="133" customWidth="1"/>
    <col min="6596" max="6597" width="3.7109375" style="133" customWidth="1"/>
    <col min="6598" max="6598" width="9.140625" style="133"/>
    <col min="6599" max="6599" width="23" style="133" customWidth="1"/>
    <col min="6600" max="6611" width="3.7109375" style="133" customWidth="1"/>
    <col min="6612" max="6665" width="2.7109375" style="133" customWidth="1"/>
    <col min="6666" max="6666" width="5.28515625" style="133" customWidth="1"/>
    <col min="6667" max="6672" width="2.7109375" style="133" customWidth="1"/>
    <col min="6673" max="6838" width="9.140625" style="133"/>
    <col min="6839" max="6839" width="23.140625" style="133" bestFit="1" customWidth="1"/>
    <col min="6840" max="6840" width="7.7109375" style="133" bestFit="1" customWidth="1"/>
    <col min="6841" max="6841" width="6.42578125" style="133" customWidth="1"/>
    <col min="6842" max="6842" width="6.7109375" style="133" customWidth="1"/>
    <col min="6843" max="6844" width="3.7109375" style="133" customWidth="1"/>
    <col min="6845" max="6845" width="6.7109375" style="133" customWidth="1"/>
    <col min="6846" max="6847" width="3.7109375" style="133" customWidth="1"/>
    <col min="6848" max="6848" width="6.7109375" style="133" customWidth="1"/>
    <col min="6849" max="6850" width="3.7109375" style="133" customWidth="1"/>
    <col min="6851" max="6851" width="10.7109375" style="133" customWidth="1"/>
    <col min="6852" max="6853" width="3.7109375" style="133" customWidth="1"/>
    <col min="6854" max="6854" width="9.140625" style="133"/>
    <col min="6855" max="6855" width="23" style="133" customWidth="1"/>
    <col min="6856" max="6867" width="3.7109375" style="133" customWidth="1"/>
    <col min="6868" max="6921" width="2.7109375" style="133" customWidth="1"/>
    <col min="6922" max="6922" width="5.28515625" style="133" customWidth="1"/>
    <col min="6923" max="6928" width="2.7109375" style="133" customWidth="1"/>
    <col min="6929" max="7094" width="9.140625" style="133"/>
    <col min="7095" max="7095" width="23.140625" style="133" bestFit="1" customWidth="1"/>
    <col min="7096" max="7096" width="7.7109375" style="133" bestFit="1" customWidth="1"/>
    <col min="7097" max="7097" width="6.42578125" style="133" customWidth="1"/>
    <col min="7098" max="7098" width="6.7109375" style="133" customWidth="1"/>
    <col min="7099" max="7100" width="3.7109375" style="133" customWidth="1"/>
    <col min="7101" max="7101" width="6.7109375" style="133" customWidth="1"/>
    <col min="7102" max="7103" width="3.7109375" style="133" customWidth="1"/>
    <col min="7104" max="7104" width="6.7109375" style="133" customWidth="1"/>
    <col min="7105" max="7106" width="3.7109375" style="133" customWidth="1"/>
    <col min="7107" max="7107" width="10.7109375" style="133" customWidth="1"/>
    <col min="7108" max="7109" width="3.7109375" style="133" customWidth="1"/>
    <col min="7110" max="7110" width="9.140625" style="133"/>
    <col min="7111" max="7111" width="23" style="133" customWidth="1"/>
    <col min="7112" max="7123" width="3.7109375" style="133" customWidth="1"/>
    <col min="7124" max="7177" width="2.7109375" style="133" customWidth="1"/>
    <col min="7178" max="7178" width="5.28515625" style="133" customWidth="1"/>
    <col min="7179" max="7184" width="2.7109375" style="133" customWidth="1"/>
    <col min="7185" max="7350" width="9.140625" style="133"/>
    <col min="7351" max="7351" width="23.140625" style="133" bestFit="1" customWidth="1"/>
    <col min="7352" max="7352" width="7.7109375" style="133" bestFit="1" customWidth="1"/>
    <col min="7353" max="7353" width="6.42578125" style="133" customWidth="1"/>
    <col min="7354" max="7354" width="6.7109375" style="133" customWidth="1"/>
    <col min="7355" max="7356" width="3.7109375" style="133" customWidth="1"/>
    <col min="7357" max="7357" width="6.7109375" style="133" customWidth="1"/>
    <col min="7358" max="7359" width="3.7109375" style="133" customWidth="1"/>
    <col min="7360" max="7360" width="6.7109375" style="133" customWidth="1"/>
    <col min="7361" max="7362" width="3.7109375" style="133" customWidth="1"/>
    <col min="7363" max="7363" width="10.7109375" style="133" customWidth="1"/>
    <col min="7364" max="7365" width="3.7109375" style="133" customWidth="1"/>
    <col min="7366" max="7366" width="9.140625" style="133"/>
    <col min="7367" max="7367" width="23" style="133" customWidth="1"/>
    <col min="7368" max="7379" width="3.7109375" style="133" customWidth="1"/>
    <col min="7380" max="7433" width="2.7109375" style="133" customWidth="1"/>
    <col min="7434" max="7434" width="5.28515625" style="133" customWidth="1"/>
    <col min="7435" max="7440" width="2.7109375" style="133" customWidth="1"/>
    <col min="7441" max="7606" width="9.140625" style="133"/>
    <col min="7607" max="7607" width="23.140625" style="133" bestFit="1" customWidth="1"/>
    <col min="7608" max="7608" width="7.7109375" style="133" bestFit="1" customWidth="1"/>
    <col min="7609" max="7609" width="6.42578125" style="133" customWidth="1"/>
    <col min="7610" max="7610" width="6.7109375" style="133" customWidth="1"/>
    <col min="7611" max="7612" width="3.7109375" style="133" customWidth="1"/>
    <col min="7613" max="7613" width="6.7109375" style="133" customWidth="1"/>
    <col min="7614" max="7615" width="3.7109375" style="133" customWidth="1"/>
    <col min="7616" max="7616" width="6.7109375" style="133" customWidth="1"/>
    <col min="7617" max="7618" width="3.7109375" style="133" customWidth="1"/>
    <col min="7619" max="7619" width="10.7109375" style="133" customWidth="1"/>
    <col min="7620" max="7621" width="3.7109375" style="133" customWidth="1"/>
    <col min="7622" max="7622" width="9.140625" style="133"/>
    <col min="7623" max="7623" width="23" style="133" customWidth="1"/>
    <col min="7624" max="7635" width="3.7109375" style="133" customWidth="1"/>
    <col min="7636" max="7689" width="2.7109375" style="133" customWidth="1"/>
    <col min="7690" max="7690" width="5.28515625" style="133" customWidth="1"/>
    <col min="7691" max="7696" width="2.7109375" style="133" customWidth="1"/>
    <col min="7697" max="7862" width="9.140625" style="133"/>
    <col min="7863" max="7863" width="23.140625" style="133" bestFit="1" customWidth="1"/>
    <col min="7864" max="7864" width="7.7109375" style="133" bestFit="1" customWidth="1"/>
    <col min="7865" max="7865" width="6.42578125" style="133" customWidth="1"/>
    <col min="7866" max="7866" width="6.7109375" style="133" customWidth="1"/>
    <col min="7867" max="7868" width="3.7109375" style="133" customWidth="1"/>
    <col min="7869" max="7869" width="6.7109375" style="133" customWidth="1"/>
    <col min="7870" max="7871" width="3.7109375" style="133" customWidth="1"/>
    <col min="7872" max="7872" width="6.7109375" style="133" customWidth="1"/>
    <col min="7873" max="7874" width="3.7109375" style="133" customWidth="1"/>
    <col min="7875" max="7875" width="10.7109375" style="133" customWidth="1"/>
    <col min="7876" max="7877" width="3.7109375" style="133" customWidth="1"/>
    <col min="7878" max="7878" width="9.140625" style="133"/>
    <col min="7879" max="7879" width="23" style="133" customWidth="1"/>
    <col min="7880" max="7891" width="3.7109375" style="133" customWidth="1"/>
    <col min="7892" max="7945" width="2.7109375" style="133" customWidth="1"/>
    <col min="7946" max="7946" width="5.28515625" style="133" customWidth="1"/>
    <col min="7947" max="7952" width="2.7109375" style="133" customWidth="1"/>
    <col min="7953" max="8118" width="9.140625" style="133"/>
    <col min="8119" max="8119" width="23.140625" style="133" bestFit="1" customWidth="1"/>
    <col min="8120" max="8120" width="7.7109375" style="133" bestFit="1" customWidth="1"/>
    <col min="8121" max="8121" width="6.42578125" style="133" customWidth="1"/>
    <col min="8122" max="8122" width="6.7109375" style="133" customWidth="1"/>
    <col min="8123" max="8124" width="3.7109375" style="133" customWidth="1"/>
    <col min="8125" max="8125" width="6.7109375" style="133" customWidth="1"/>
    <col min="8126" max="8127" width="3.7109375" style="133" customWidth="1"/>
    <col min="8128" max="8128" width="6.7109375" style="133" customWidth="1"/>
    <col min="8129" max="8130" width="3.7109375" style="133" customWidth="1"/>
    <col min="8131" max="8131" width="10.7109375" style="133" customWidth="1"/>
    <col min="8132" max="8133" width="3.7109375" style="133" customWidth="1"/>
    <col min="8134" max="8134" width="9.140625" style="133"/>
    <col min="8135" max="8135" width="23" style="133" customWidth="1"/>
    <col min="8136" max="8147" width="3.7109375" style="133" customWidth="1"/>
    <col min="8148" max="8201" width="2.7109375" style="133" customWidth="1"/>
    <col min="8202" max="8202" width="5.28515625" style="133" customWidth="1"/>
    <col min="8203" max="8208" width="2.7109375" style="133" customWidth="1"/>
    <col min="8209" max="8374" width="9.140625" style="133"/>
    <col min="8375" max="8375" width="23.140625" style="133" bestFit="1" customWidth="1"/>
    <col min="8376" max="8376" width="7.7109375" style="133" bestFit="1" customWidth="1"/>
    <col min="8377" max="8377" width="6.42578125" style="133" customWidth="1"/>
    <col min="8378" max="8378" width="6.7109375" style="133" customWidth="1"/>
    <col min="8379" max="8380" width="3.7109375" style="133" customWidth="1"/>
    <col min="8381" max="8381" width="6.7109375" style="133" customWidth="1"/>
    <col min="8382" max="8383" width="3.7109375" style="133" customWidth="1"/>
    <col min="8384" max="8384" width="6.7109375" style="133" customWidth="1"/>
    <col min="8385" max="8386" width="3.7109375" style="133" customWidth="1"/>
    <col min="8387" max="8387" width="10.7109375" style="133" customWidth="1"/>
    <col min="8388" max="8389" width="3.7109375" style="133" customWidth="1"/>
    <col min="8390" max="8390" width="9.140625" style="133"/>
    <col min="8391" max="8391" width="23" style="133" customWidth="1"/>
    <col min="8392" max="8403" width="3.7109375" style="133" customWidth="1"/>
    <col min="8404" max="8457" width="2.7109375" style="133" customWidth="1"/>
    <col min="8458" max="8458" width="5.28515625" style="133" customWidth="1"/>
    <col min="8459" max="8464" width="2.7109375" style="133" customWidth="1"/>
    <col min="8465" max="8630" width="9.140625" style="133"/>
    <col min="8631" max="8631" width="23.140625" style="133" bestFit="1" customWidth="1"/>
    <col min="8632" max="8632" width="7.7109375" style="133" bestFit="1" customWidth="1"/>
    <col min="8633" max="8633" width="6.42578125" style="133" customWidth="1"/>
    <col min="8634" max="8634" width="6.7109375" style="133" customWidth="1"/>
    <col min="8635" max="8636" width="3.7109375" style="133" customWidth="1"/>
    <col min="8637" max="8637" width="6.7109375" style="133" customWidth="1"/>
    <col min="8638" max="8639" width="3.7109375" style="133" customWidth="1"/>
    <col min="8640" max="8640" width="6.7109375" style="133" customWidth="1"/>
    <col min="8641" max="8642" width="3.7109375" style="133" customWidth="1"/>
    <col min="8643" max="8643" width="10.7109375" style="133" customWidth="1"/>
    <col min="8644" max="8645" width="3.7109375" style="133" customWidth="1"/>
    <col min="8646" max="8646" width="9.140625" style="133"/>
    <col min="8647" max="8647" width="23" style="133" customWidth="1"/>
    <col min="8648" max="8659" width="3.7109375" style="133" customWidth="1"/>
    <col min="8660" max="8713" width="2.7109375" style="133" customWidth="1"/>
    <col min="8714" max="8714" width="5.28515625" style="133" customWidth="1"/>
    <col min="8715" max="8720" width="2.7109375" style="133" customWidth="1"/>
    <col min="8721" max="8886" width="9.140625" style="133"/>
    <col min="8887" max="8887" width="23.140625" style="133" bestFit="1" customWidth="1"/>
    <col min="8888" max="8888" width="7.7109375" style="133" bestFit="1" customWidth="1"/>
    <col min="8889" max="8889" width="6.42578125" style="133" customWidth="1"/>
    <col min="8890" max="8890" width="6.7109375" style="133" customWidth="1"/>
    <col min="8891" max="8892" width="3.7109375" style="133" customWidth="1"/>
    <col min="8893" max="8893" width="6.7109375" style="133" customWidth="1"/>
    <col min="8894" max="8895" width="3.7109375" style="133" customWidth="1"/>
    <col min="8896" max="8896" width="6.7109375" style="133" customWidth="1"/>
    <col min="8897" max="8898" width="3.7109375" style="133" customWidth="1"/>
    <col min="8899" max="8899" width="10.7109375" style="133" customWidth="1"/>
    <col min="8900" max="8901" width="3.7109375" style="133" customWidth="1"/>
    <col min="8902" max="8902" width="9.140625" style="133"/>
    <col min="8903" max="8903" width="23" style="133" customWidth="1"/>
    <col min="8904" max="8915" width="3.7109375" style="133" customWidth="1"/>
    <col min="8916" max="8969" width="2.7109375" style="133" customWidth="1"/>
    <col min="8970" max="8970" width="5.28515625" style="133" customWidth="1"/>
    <col min="8971" max="8976" width="2.7109375" style="133" customWidth="1"/>
    <col min="8977" max="9142" width="9.140625" style="133"/>
    <col min="9143" max="9143" width="23.140625" style="133" bestFit="1" customWidth="1"/>
    <col min="9144" max="9144" width="7.7109375" style="133" bestFit="1" customWidth="1"/>
    <col min="9145" max="9145" width="6.42578125" style="133" customWidth="1"/>
    <col min="9146" max="9146" width="6.7109375" style="133" customWidth="1"/>
    <col min="9147" max="9148" width="3.7109375" style="133" customWidth="1"/>
    <col min="9149" max="9149" width="6.7109375" style="133" customWidth="1"/>
    <col min="9150" max="9151" width="3.7109375" style="133" customWidth="1"/>
    <col min="9152" max="9152" width="6.7109375" style="133" customWidth="1"/>
    <col min="9153" max="9154" width="3.7109375" style="133" customWidth="1"/>
    <col min="9155" max="9155" width="10.7109375" style="133" customWidth="1"/>
    <col min="9156" max="9157" width="3.7109375" style="133" customWidth="1"/>
    <col min="9158" max="9158" width="9.140625" style="133"/>
    <col min="9159" max="9159" width="23" style="133" customWidth="1"/>
    <col min="9160" max="9171" width="3.7109375" style="133" customWidth="1"/>
    <col min="9172" max="9225" width="2.7109375" style="133" customWidth="1"/>
    <col min="9226" max="9226" width="5.28515625" style="133" customWidth="1"/>
    <col min="9227" max="9232" width="2.7109375" style="133" customWidth="1"/>
    <col min="9233" max="9398" width="9.140625" style="133"/>
    <col min="9399" max="9399" width="23.140625" style="133" bestFit="1" customWidth="1"/>
    <col min="9400" max="9400" width="7.7109375" style="133" bestFit="1" customWidth="1"/>
    <col min="9401" max="9401" width="6.42578125" style="133" customWidth="1"/>
    <col min="9402" max="9402" width="6.7109375" style="133" customWidth="1"/>
    <col min="9403" max="9404" width="3.7109375" style="133" customWidth="1"/>
    <col min="9405" max="9405" width="6.7109375" style="133" customWidth="1"/>
    <col min="9406" max="9407" width="3.7109375" style="133" customWidth="1"/>
    <col min="9408" max="9408" width="6.7109375" style="133" customWidth="1"/>
    <col min="9409" max="9410" width="3.7109375" style="133" customWidth="1"/>
    <col min="9411" max="9411" width="10.7109375" style="133" customWidth="1"/>
    <col min="9412" max="9413" width="3.7109375" style="133" customWidth="1"/>
    <col min="9414" max="9414" width="9.140625" style="133"/>
    <col min="9415" max="9415" width="23" style="133" customWidth="1"/>
    <col min="9416" max="9427" width="3.7109375" style="133" customWidth="1"/>
    <col min="9428" max="9481" width="2.7109375" style="133" customWidth="1"/>
    <col min="9482" max="9482" width="5.28515625" style="133" customWidth="1"/>
    <col min="9483" max="9488" width="2.7109375" style="133" customWidth="1"/>
    <col min="9489" max="9654" width="9.140625" style="133"/>
    <col min="9655" max="9655" width="23.140625" style="133" bestFit="1" customWidth="1"/>
    <col min="9656" max="9656" width="7.7109375" style="133" bestFit="1" customWidth="1"/>
    <col min="9657" max="9657" width="6.42578125" style="133" customWidth="1"/>
    <col min="9658" max="9658" width="6.7109375" style="133" customWidth="1"/>
    <col min="9659" max="9660" width="3.7109375" style="133" customWidth="1"/>
    <col min="9661" max="9661" width="6.7109375" style="133" customWidth="1"/>
    <col min="9662" max="9663" width="3.7109375" style="133" customWidth="1"/>
    <col min="9664" max="9664" width="6.7109375" style="133" customWidth="1"/>
    <col min="9665" max="9666" width="3.7109375" style="133" customWidth="1"/>
    <col min="9667" max="9667" width="10.7109375" style="133" customWidth="1"/>
    <col min="9668" max="9669" width="3.7109375" style="133" customWidth="1"/>
    <col min="9670" max="9670" width="9.140625" style="133"/>
    <col min="9671" max="9671" width="23" style="133" customWidth="1"/>
    <col min="9672" max="9683" width="3.7109375" style="133" customWidth="1"/>
    <col min="9684" max="9737" width="2.7109375" style="133" customWidth="1"/>
    <col min="9738" max="9738" width="5.28515625" style="133" customWidth="1"/>
    <col min="9739" max="9744" width="2.7109375" style="133" customWidth="1"/>
    <col min="9745" max="9910" width="9.140625" style="133"/>
    <col min="9911" max="9911" width="23.140625" style="133" bestFit="1" customWidth="1"/>
    <col min="9912" max="9912" width="7.7109375" style="133" bestFit="1" customWidth="1"/>
    <col min="9913" max="9913" width="6.42578125" style="133" customWidth="1"/>
    <col min="9914" max="9914" width="6.7109375" style="133" customWidth="1"/>
    <col min="9915" max="9916" width="3.7109375" style="133" customWidth="1"/>
    <col min="9917" max="9917" width="6.7109375" style="133" customWidth="1"/>
    <col min="9918" max="9919" width="3.7109375" style="133" customWidth="1"/>
    <col min="9920" max="9920" width="6.7109375" style="133" customWidth="1"/>
    <col min="9921" max="9922" width="3.7109375" style="133" customWidth="1"/>
    <col min="9923" max="9923" width="10.7109375" style="133" customWidth="1"/>
    <col min="9924" max="9925" width="3.7109375" style="133" customWidth="1"/>
    <col min="9926" max="9926" width="9.140625" style="133"/>
    <col min="9927" max="9927" width="23" style="133" customWidth="1"/>
    <col min="9928" max="9939" width="3.7109375" style="133" customWidth="1"/>
    <col min="9940" max="9993" width="2.7109375" style="133" customWidth="1"/>
    <col min="9994" max="9994" width="5.28515625" style="133" customWidth="1"/>
    <col min="9995" max="10000" width="2.7109375" style="133" customWidth="1"/>
    <col min="10001" max="10166" width="9.140625" style="133"/>
    <col min="10167" max="10167" width="23.140625" style="133" bestFit="1" customWidth="1"/>
    <col min="10168" max="10168" width="7.7109375" style="133" bestFit="1" customWidth="1"/>
    <col min="10169" max="10169" width="6.42578125" style="133" customWidth="1"/>
    <col min="10170" max="10170" width="6.7109375" style="133" customWidth="1"/>
    <col min="10171" max="10172" width="3.7109375" style="133" customWidth="1"/>
    <col min="10173" max="10173" width="6.7109375" style="133" customWidth="1"/>
    <col min="10174" max="10175" width="3.7109375" style="133" customWidth="1"/>
    <col min="10176" max="10176" width="6.7109375" style="133" customWidth="1"/>
    <col min="10177" max="10178" width="3.7109375" style="133" customWidth="1"/>
    <col min="10179" max="10179" width="10.7109375" style="133" customWidth="1"/>
    <col min="10180" max="10181" width="3.7109375" style="133" customWidth="1"/>
    <col min="10182" max="10182" width="9.140625" style="133"/>
    <col min="10183" max="10183" width="23" style="133" customWidth="1"/>
    <col min="10184" max="10195" width="3.7109375" style="133" customWidth="1"/>
    <col min="10196" max="10249" width="2.7109375" style="133" customWidth="1"/>
    <col min="10250" max="10250" width="5.28515625" style="133" customWidth="1"/>
    <col min="10251" max="10256" width="2.7109375" style="133" customWidth="1"/>
    <col min="10257" max="10422" width="9.140625" style="133"/>
    <col min="10423" max="10423" width="23.140625" style="133" bestFit="1" customWidth="1"/>
    <col min="10424" max="10424" width="7.7109375" style="133" bestFit="1" customWidth="1"/>
    <col min="10425" max="10425" width="6.42578125" style="133" customWidth="1"/>
    <col min="10426" max="10426" width="6.7109375" style="133" customWidth="1"/>
    <col min="10427" max="10428" width="3.7109375" style="133" customWidth="1"/>
    <col min="10429" max="10429" width="6.7109375" style="133" customWidth="1"/>
    <col min="10430" max="10431" width="3.7109375" style="133" customWidth="1"/>
    <col min="10432" max="10432" width="6.7109375" style="133" customWidth="1"/>
    <col min="10433" max="10434" width="3.7109375" style="133" customWidth="1"/>
    <col min="10435" max="10435" width="10.7109375" style="133" customWidth="1"/>
    <col min="10436" max="10437" width="3.7109375" style="133" customWidth="1"/>
    <col min="10438" max="10438" width="9.140625" style="133"/>
    <col min="10439" max="10439" width="23" style="133" customWidth="1"/>
    <col min="10440" max="10451" width="3.7109375" style="133" customWidth="1"/>
    <col min="10452" max="10505" width="2.7109375" style="133" customWidth="1"/>
    <col min="10506" max="10506" width="5.28515625" style="133" customWidth="1"/>
    <col min="10507" max="10512" width="2.7109375" style="133" customWidth="1"/>
    <col min="10513" max="10678" width="9.140625" style="133"/>
    <col min="10679" max="10679" width="23.140625" style="133" bestFit="1" customWidth="1"/>
    <col min="10680" max="10680" width="7.7109375" style="133" bestFit="1" customWidth="1"/>
    <col min="10681" max="10681" width="6.42578125" style="133" customWidth="1"/>
    <col min="10682" max="10682" width="6.7109375" style="133" customWidth="1"/>
    <col min="10683" max="10684" width="3.7109375" style="133" customWidth="1"/>
    <col min="10685" max="10685" width="6.7109375" style="133" customWidth="1"/>
    <col min="10686" max="10687" width="3.7109375" style="133" customWidth="1"/>
    <col min="10688" max="10688" width="6.7109375" style="133" customWidth="1"/>
    <col min="10689" max="10690" width="3.7109375" style="133" customWidth="1"/>
    <col min="10691" max="10691" width="10.7109375" style="133" customWidth="1"/>
    <col min="10692" max="10693" width="3.7109375" style="133" customWidth="1"/>
    <col min="10694" max="10694" width="9.140625" style="133"/>
    <col min="10695" max="10695" width="23" style="133" customWidth="1"/>
    <col min="10696" max="10707" width="3.7109375" style="133" customWidth="1"/>
    <col min="10708" max="10761" width="2.7109375" style="133" customWidth="1"/>
    <col min="10762" max="10762" width="5.28515625" style="133" customWidth="1"/>
    <col min="10763" max="10768" width="2.7109375" style="133" customWidth="1"/>
    <col min="10769" max="10934" width="9.140625" style="133"/>
    <col min="10935" max="10935" width="23.140625" style="133" bestFit="1" customWidth="1"/>
    <col min="10936" max="10936" width="7.7109375" style="133" bestFit="1" customWidth="1"/>
    <col min="10937" max="10937" width="6.42578125" style="133" customWidth="1"/>
    <col min="10938" max="10938" width="6.7109375" style="133" customWidth="1"/>
    <col min="10939" max="10940" width="3.7109375" style="133" customWidth="1"/>
    <col min="10941" max="10941" width="6.7109375" style="133" customWidth="1"/>
    <col min="10942" max="10943" width="3.7109375" style="133" customWidth="1"/>
    <col min="10944" max="10944" width="6.7109375" style="133" customWidth="1"/>
    <col min="10945" max="10946" width="3.7109375" style="133" customWidth="1"/>
    <col min="10947" max="10947" width="10.7109375" style="133" customWidth="1"/>
    <col min="10948" max="10949" width="3.7109375" style="133" customWidth="1"/>
    <col min="10950" max="10950" width="9.140625" style="133"/>
    <col min="10951" max="10951" width="23" style="133" customWidth="1"/>
    <col min="10952" max="10963" width="3.7109375" style="133" customWidth="1"/>
    <col min="10964" max="11017" width="2.7109375" style="133" customWidth="1"/>
    <col min="11018" max="11018" width="5.28515625" style="133" customWidth="1"/>
    <col min="11019" max="11024" width="2.7109375" style="133" customWidth="1"/>
    <col min="11025" max="11190" width="9.140625" style="133"/>
    <col min="11191" max="11191" width="23.140625" style="133" bestFit="1" customWidth="1"/>
    <col min="11192" max="11192" width="7.7109375" style="133" bestFit="1" customWidth="1"/>
    <col min="11193" max="11193" width="6.42578125" style="133" customWidth="1"/>
    <col min="11194" max="11194" width="6.7109375" style="133" customWidth="1"/>
    <col min="11195" max="11196" width="3.7109375" style="133" customWidth="1"/>
    <col min="11197" max="11197" width="6.7109375" style="133" customWidth="1"/>
    <col min="11198" max="11199" width="3.7109375" style="133" customWidth="1"/>
    <col min="11200" max="11200" width="6.7109375" style="133" customWidth="1"/>
    <col min="11201" max="11202" width="3.7109375" style="133" customWidth="1"/>
    <col min="11203" max="11203" width="10.7109375" style="133" customWidth="1"/>
    <col min="11204" max="11205" width="3.7109375" style="133" customWidth="1"/>
    <col min="11206" max="11206" width="9.140625" style="133"/>
    <col min="11207" max="11207" width="23" style="133" customWidth="1"/>
    <col min="11208" max="11219" width="3.7109375" style="133" customWidth="1"/>
    <col min="11220" max="11273" width="2.7109375" style="133" customWidth="1"/>
    <col min="11274" max="11274" width="5.28515625" style="133" customWidth="1"/>
    <col min="11275" max="11280" width="2.7109375" style="133" customWidth="1"/>
    <col min="11281" max="11446" width="9.140625" style="133"/>
    <col min="11447" max="11447" width="23.140625" style="133" bestFit="1" customWidth="1"/>
    <col min="11448" max="11448" width="7.7109375" style="133" bestFit="1" customWidth="1"/>
    <col min="11449" max="11449" width="6.42578125" style="133" customWidth="1"/>
    <col min="11450" max="11450" width="6.7109375" style="133" customWidth="1"/>
    <col min="11451" max="11452" width="3.7109375" style="133" customWidth="1"/>
    <col min="11453" max="11453" width="6.7109375" style="133" customWidth="1"/>
    <col min="11454" max="11455" width="3.7109375" style="133" customWidth="1"/>
    <col min="11456" max="11456" width="6.7109375" style="133" customWidth="1"/>
    <col min="11457" max="11458" width="3.7109375" style="133" customWidth="1"/>
    <col min="11459" max="11459" width="10.7109375" style="133" customWidth="1"/>
    <col min="11460" max="11461" width="3.7109375" style="133" customWidth="1"/>
    <col min="11462" max="11462" width="9.140625" style="133"/>
    <col min="11463" max="11463" width="23" style="133" customWidth="1"/>
    <col min="11464" max="11475" width="3.7109375" style="133" customWidth="1"/>
    <col min="11476" max="11529" width="2.7109375" style="133" customWidth="1"/>
    <col min="11530" max="11530" width="5.28515625" style="133" customWidth="1"/>
    <col min="11531" max="11536" width="2.7109375" style="133" customWidth="1"/>
    <col min="11537" max="11702" width="9.140625" style="133"/>
    <col min="11703" max="11703" width="23.140625" style="133" bestFit="1" customWidth="1"/>
    <col min="11704" max="11704" width="7.7109375" style="133" bestFit="1" customWidth="1"/>
    <col min="11705" max="11705" width="6.42578125" style="133" customWidth="1"/>
    <col min="11706" max="11706" width="6.7109375" style="133" customWidth="1"/>
    <col min="11707" max="11708" width="3.7109375" style="133" customWidth="1"/>
    <col min="11709" max="11709" width="6.7109375" style="133" customWidth="1"/>
    <col min="11710" max="11711" width="3.7109375" style="133" customWidth="1"/>
    <col min="11712" max="11712" width="6.7109375" style="133" customWidth="1"/>
    <col min="11713" max="11714" width="3.7109375" style="133" customWidth="1"/>
    <col min="11715" max="11715" width="10.7109375" style="133" customWidth="1"/>
    <col min="11716" max="11717" width="3.7109375" style="133" customWidth="1"/>
    <col min="11718" max="11718" width="9.140625" style="133"/>
    <col min="11719" max="11719" width="23" style="133" customWidth="1"/>
    <col min="11720" max="11731" width="3.7109375" style="133" customWidth="1"/>
    <col min="11732" max="11785" width="2.7109375" style="133" customWidth="1"/>
    <col min="11786" max="11786" width="5.28515625" style="133" customWidth="1"/>
    <col min="11787" max="11792" width="2.7109375" style="133" customWidth="1"/>
    <col min="11793" max="11958" width="9.140625" style="133"/>
    <col min="11959" max="11959" width="23.140625" style="133" bestFit="1" customWidth="1"/>
    <col min="11960" max="11960" width="7.7109375" style="133" bestFit="1" customWidth="1"/>
    <col min="11961" max="11961" width="6.42578125" style="133" customWidth="1"/>
    <col min="11962" max="11962" width="6.7109375" style="133" customWidth="1"/>
    <col min="11963" max="11964" width="3.7109375" style="133" customWidth="1"/>
    <col min="11965" max="11965" width="6.7109375" style="133" customWidth="1"/>
    <col min="11966" max="11967" width="3.7109375" style="133" customWidth="1"/>
    <col min="11968" max="11968" width="6.7109375" style="133" customWidth="1"/>
    <col min="11969" max="11970" width="3.7109375" style="133" customWidth="1"/>
    <col min="11971" max="11971" width="10.7109375" style="133" customWidth="1"/>
    <col min="11972" max="11973" width="3.7109375" style="133" customWidth="1"/>
    <col min="11974" max="11974" width="9.140625" style="133"/>
    <col min="11975" max="11975" width="23" style="133" customWidth="1"/>
    <col min="11976" max="11987" width="3.7109375" style="133" customWidth="1"/>
    <col min="11988" max="12041" width="2.7109375" style="133" customWidth="1"/>
    <col min="12042" max="12042" width="5.28515625" style="133" customWidth="1"/>
    <col min="12043" max="12048" width="2.7109375" style="133" customWidth="1"/>
    <col min="12049" max="12214" width="9.140625" style="133"/>
    <col min="12215" max="12215" width="23.140625" style="133" bestFit="1" customWidth="1"/>
    <col min="12216" max="12216" width="7.7109375" style="133" bestFit="1" customWidth="1"/>
    <col min="12217" max="12217" width="6.42578125" style="133" customWidth="1"/>
    <col min="12218" max="12218" width="6.7109375" style="133" customWidth="1"/>
    <col min="12219" max="12220" width="3.7109375" style="133" customWidth="1"/>
    <col min="12221" max="12221" width="6.7109375" style="133" customWidth="1"/>
    <col min="12222" max="12223" width="3.7109375" style="133" customWidth="1"/>
    <col min="12224" max="12224" width="6.7109375" style="133" customWidth="1"/>
    <col min="12225" max="12226" width="3.7109375" style="133" customWidth="1"/>
    <col min="12227" max="12227" width="10.7109375" style="133" customWidth="1"/>
    <col min="12228" max="12229" width="3.7109375" style="133" customWidth="1"/>
    <col min="12230" max="12230" width="9.140625" style="133"/>
    <col min="12231" max="12231" width="23" style="133" customWidth="1"/>
    <col min="12232" max="12243" width="3.7109375" style="133" customWidth="1"/>
    <col min="12244" max="12297" width="2.7109375" style="133" customWidth="1"/>
    <col min="12298" max="12298" width="5.28515625" style="133" customWidth="1"/>
    <col min="12299" max="12304" width="2.7109375" style="133" customWidth="1"/>
    <col min="12305" max="12470" width="9.140625" style="133"/>
    <col min="12471" max="12471" width="23.140625" style="133" bestFit="1" customWidth="1"/>
    <col min="12472" max="12472" width="7.7109375" style="133" bestFit="1" customWidth="1"/>
    <col min="12473" max="12473" width="6.42578125" style="133" customWidth="1"/>
    <col min="12474" max="12474" width="6.7109375" style="133" customWidth="1"/>
    <col min="12475" max="12476" width="3.7109375" style="133" customWidth="1"/>
    <col min="12477" max="12477" width="6.7109375" style="133" customWidth="1"/>
    <col min="12478" max="12479" width="3.7109375" style="133" customWidth="1"/>
    <col min="12480" max="12480" width="6.7109375" style="133" customWidth="1"/>
    <col min="12481" max="12482" width="3.7109375" style="133" customWidth="1"/>
    <col min="12483" max="12483" width="10.7109375" style="133" customWidth="1"/>
    <col min="12484" max="12485" width="3.7109375" style="133" customWidth="1"/>
    <col min="12486" max="12486" width="9.140625" style="133"/>
    <col min="12487" max="12487" width="23" style="133" customWidth="1"/>
    <col min="12488" max="12499" width="3.7109375" style="133" customWidth="1"/>
    <col min="12500" max="12553" width="2.7109375" style="133" customWidth="1"/>
    <col min="12554" max="12554" width="5.28515625" style="133" customWidth="1"/>
    <col min="12555" max="12560" width="2.7109375" style="133" customWidth="1"/>
    <col min="12561" max="12726" width="9.140625" style="133"/>
    <col min="12727" max="12727" width="23.140625" style="133" bestFit="1" customWidth="1"/>
    <col min="12728" max="12728" width="7.7109375" style="133" bestFit="1" customWidth="1"/>
    <col min="12729" max="12729" width="6.42578125" style="133" customWidth="1"/>
    <col min="12730" max="12730" width="6.7109375" style="133" customWidth="1"/>
    <col min="12731" max="12732" width="3.7109375" style="133" customWidth="1"/>
    <col min="12733" max="12733" width="6.7109375" style="133" customWidth="1"/>
    <col min="12734" max="12735" width="3.7109375" style="133" customWidth="1"/>
    <col min="12736" max="12736" width="6.7109375" style="133" customWidth="1"/>
    <col min="12737" max="12738" width="3.7109375" style="133" customWidth="1"/>
    <col min="12739" max="12739" width="10.7109375" style="133" customWidth="1"/>
    <col min="12740" max="12741" width="3.7109375" style="133" customWidth="1"/>
    <col min="12742" max="12742" width="9.140625" style="133"/>
    <col min="12743" max="12743" width="23" style="133" customWidth="1"/>
    <col min="12744" max="12755" width="3.7109375" style="133" customWidth="1"/>
    <col min="12756" max="12809" width="2.7109375" style="133" customWidth="1"/>
    <col min="12810" max="12810" width="5.28515625" style="133" customWidth="1"/>
    <col min="12811" max="12816" width="2.7109375" style="133" customWidth="1"/>
    <col min="12817" max="12982" width="9.140625" style="133"/>
    <col min="12983" max="12983" width="23.140625" style="133" bestFit="1" customWidth="1"/>
    <col min="12984" max="12984" width="7.7109375" style="133" bestFit="1" customWidth="1"/>
    <col min="12985" max="12985" width="6.42578125" style="133" customWidth="1"/>
    <col min="12986" max="12986" width="6.7109375" style="133" customWidth="1"/>
    <col min="12987" max="12988" width="3.7109375" style="133" customWidth="1"/>
    <col min="12989" max="12989" width="6.7109375" style="133" customWidth="1"/>
    <col min="12990" max="12991" width="3.7109375" style="133" customWidth="1"/>
    <col min="12992" max="12992" width="6.7109375" style="133" customWidth="1"/>
    <col min="12993" max="12994" width="3.7109375" style="133" customWidth="1"/>
    <col min="12995" max="12995" width="10.7109375" style="133" customWidth="1"/>
    <col min="12996" max="12997" width="3.7109375" style="133" customWidth="1"/>
    <col min="12998" max="12998" width="9.140625" style="133"/>
    <col min="12999" max="12999" width="23" style="133" customWidth="1"/>
    <col min="13000" max="13011" width="3.7109375" style="133" customWidth="1"/>
    <col min="13012" max="13065" width="2.7109375" style="133" customWidth="1"/>
    <col min="13066" max="13066" width="5.28515625" style="133" customWidth="1"/>
    <col min="13067" max="13072" width="2.7109375" style="133" customWidth="1"/>
    <col min="13073" max="13238" width="9.140625" style="133"/>
    <col min="13239" max="13239" width="23.140625" style="133" bestFit="1" customWidth="1"/>
    <col min="13240" max="13240" width="7.7109375" style="133" bestFit="1" customWidth="1"/>
    <col min="13241" max="13241" width="6.42578125" style="133" customWidth="1"/>
    <col min="13242" max="13242" width="6.7109375" style="133" customWidth="1"/>
    <col min="13243" max="13244" width="3.7109375" style="133" customWidth="1"/>
    <col min="13245" max="13245" width="6.7109375" style="133" customWidth="1"/>
    <col min="13246" max="13247" width="3.7109375" style="133" customWidth="1"/>
    <col min="13248" max="13248" width="6.7109375" style="133" customWidth="1"/>
    <col min="13249" max="13250" width="3.7109375" style="133" customWidth="1"/>
    <col min="13251" max="13251" width="10.7109375" style="133" customWidth="1"/>
    <col min="13252" max="13253" width="3.7109375" style="133" customWidth="1"/>
    <col min="13254" max="13254" width="9.140625" style="133"/>
    <col min="13255" max="13255" width="23" style="133" customWidth="1"/>
    <col min="13256" max="13267" width="3.7109375" style="133" customWidth="1"/>
    <col min="13268" max="13321" width="2.7109375" style="133" customWidth="1"/>
    <col min="13322" max="13322" width="5.28515625" style="133" customWidth="1"/>
    <col min="13323" max="13328" width="2.7109375" style="133" customWidth="1"/>
    <col min="13329" max="13494" width="9.140625" style="133"/>
    <col min="13495" max="13495" width="23.140625" style="133" bestFit="1" customWidth="1"/>
    <col min="13496" max="13496" width="7.7109375" style="133" bestFit="1" customWidth="1"/>
    <col min="13497" max="13497" width="6.42578125" style="133" customWidth="1"/>
    <col min="13498" max="13498" width="6.7109375" style="133" customWidth="1"/>
    <col min="13499" max="13500" width="3.7109375" style="133" customWidth="1"/>
    <col min="13501" max="13501" width="6.7109375" style="133" customWidth="1"/>
    <col min="13502" max="13503" width="3.7109375" style="133" customWidth="1"/>
    <col min="13504" max="13504" width="6.7109375" style="133" customWidth="1"/>
    <col min="13505" max="13506" width="3.7109375" style="133" customWidth="1"/>
    <col min="13507" max="13507" width="10.7109375" style="133" customWidth="1"/>
    <col min="13508" max="13509" width="3.7109375" style="133" customWidth="1"/>
    <col min="13510" max="13510" width="9.140625" style="133"/>
    <col min="13511" max="13511" width="23" style="133" customWidth="1"/>
    <col min="13512" max="13523" width="3.7109375" style="133" customWidth="1"/>
    <col min="13524" max="13577" width="2.7109375" style="133" customWidth="1"/>
    <col min="13578" max="13578" width="5.28515625" style="133" customWidth="1"/>
    <col min="13579" max="13584" width="2.7109375" style="133" customWidth="1"/>
    <col min="13585" max="13750" width="9.140625" style="133"/>
    <col min="13751" max="13751" width="23.140625" style="133" bestFit="1" customWidth="1"/>
    <col min="13752" max="13752" width="7.7109375" style="133" bestFit="1" customWidth="1"/>
    <col min="13753" max="13753" width="6.42578125" style="133" customWidth="1"/>
    <col min="13754" max="13754" width="6.7109375" style="133" customWidth="1"/>
    <col min="13755" max="13756" width="3.7109375" style="133" customWidth="1"/>
    <col min="13757" max="13757" width="6.7109375" style="133" customWidth="1"/>
    <col min="13758" max="13759" width="3.7109375" style="133" customWidth="1"/>
    <col min="13760" max="13760" width="6.7109375" style="133" customWidth="1"/>
    <col min="13761" max="13762" width="3.7109375" style="133" customWidth="1"/>
    <col min="13763" max="13763" width="10.7109375" style="133" customWidth="1"/>
    <col min="13764" max="13765" width="3.7109375" style="133" customWidth="1"/>
    <col min="13766" max="13766" width="9.140625" style="133"/>
    <col min="13767" max="13767" width="23" style="133" customWidth="1"/>
    <col min="13768" max="13779" width="3.7109375" style="133" customWidth="1"/>
    <col min="13780" max="13833" width="2.7109375" style="133" customWidth="1"/>
    <col min="13834" max="13834" width="5.28515625" style="133" customWidth="1"/>
    <col min="13835" max="13840" width="2.7109375" style="133" customWidth="1"/>
    <col min="13841" max="14006" width="9.140625" style="133"/>
    <col min="14007" max="14007" width="23.140625" style="133" bestFit="1" customWidth="1"/>
    <col min="14008" max="14008" width="7.7109375" style="133" bestFit="1" customWidth="1"/>
    <col min="14009" max="14009" width="6.42578125" style="133" customWidth="1"/>
    <col min="14010" max="14010" width="6.7109375" style="133" customWidth="1"/>
    <col min="14011" max="14012" width="3.7109375" style="133" customWidth="1"/>
    <col min="14013" max="14013" width="6.7109375" style="133" customWidth="1"/>
    <col min="14014" max="14015" width="3.7109375" style="133" customWidth="1"/>
    <col min="14016" max="14016" width="6.7109375" style="133" customWidth="1"/>
    <col min="14017" max="14018" width="3.7109375" style="133" customWidth="1"/>
    <col min="14019" max="14019" width="10.7109375" style="133" customWidth="1"/>
    <col min="14020" max="14021" width="3.7109375" style="133" customWidth="1"/>
    <col min="14022" max="14022" width="9.140625" style="133"/>
    <col min="14023" max="14023" width="23" style="133" customWidth="1"/>
    <col min="14024" max="14035" width="3.7109375" style="133" customWidth="1"/>
    <col min="14036" max="14089" width="2.7109375" style="133" customWidth="1"/>
    <col min="14090" max="14090" width="5.28515625" style="133" customWidth="1"/>
    <col min="14091" max="14096" width="2.7109375" style="133" customWidth="1"/>
    <col min="14097" max="14262" width="9.140625" style="133"/>
    <col min="14263" max="14263" width="23.140625" style="133" bestFit="1" customWidth="1"/>
    <col min="14264" max="14264" width="7.7109375" style="133" bestFit="1" customWidth="1"/>
    <col min="14265" max="14265" width="6.42578125" style="133" customWidth="1"/>
    <col min="14266" max="14266" width="6.7109375" style="133" customWidth="1"/>
    <col min="14267" max="14268" width="3.7109375" style="133" customWidth="1"/>
    <col min="14269" max="14269" width="6.7109375" style="133" customWidth="1"/>
    <col min="14270" max="14271" width="3.7109375" style="133" customWidth="1"/>
    <col min="14272" max="14272" width="6.7109375" style="133" customWidth="1"/>
    <col min="14273" max="14274" width="3.7109375" style="133" customWidth="1"/>
    <col min="14275" max="14275" width="10.7109375" style="133" customWidth="1"/>
    <col min="14276" max="14277" width="3.7109375" style="133" customWidth="1"/>
    <col min="14278" max="14278" width="9.140625" style="133"/>
    <col min="14279" max="14279" width="23" style="133" customWidth="1"/>
    <col min="14280" max="14291" width="3.7109375" style="133" customWidth="1"/>
    <col min="14292" max="14345" width="2.7109375" style="133" customWidth="1"/>
    <col min="14346" max="14346" width="5.28515625" style="133" customWidth="1"/>
    <col min="14347" max="14352" width="2.7109375" style="133" customWidth="1"/>
    <col min="14353" max="14518" width="9.140625" style="133"/>
    <col min="14519" max="14519" width="23.140625" style="133" bestFit="1" customWidth="1"/>
    <col min="14520" max="14520" width="7.7109375" style="133" bestFit="1" customWidth="1"/>
    <col min="14521" max="14521" width="6.42578125" style="133" customWidth="1"/>
    <col min="14522" max="14522" width="6.7109375" style="133" customWidth="1"/>
    <col min="14523" max="14524" width="3.7109375" style="133" customWidth="1"/>
    <col min="14525" max="14525" width="6.7109375" style="133" customWidth="1"/>
    <col min="14526" max="14527" width="3.7109375" style="133" customWidth="1"/>
    <col min="14528" max="14528" width="6.7109375" style="133" customWidth="1"/>
    <col min="14529" max="14530" width="3.7109375" style="133" customWidth="1"/>
    <col min="14531" max="14531" width="10.7109375" style="133" customWidth="1"/>
    <col min="14532" max="14533" width="3.7109375" style="133" customWidth="1"/>
    <col min="14534" max="14534" width="9.140625" style="133"/>
    <col min="14535" max="14535" width="23" style="133" customWidth="1"/>
    <col min="14536" max="14547" width="3.7109375" style="133" customWidth="1"/>
    <col min="14548" max="14601" width="2.7109375" style="133" customWidth="1"/>
    <col min="14602" max="14602" width="5.28515625" style="133" customWidth="1"/>
    <col min="14603" max="14608" width="2.7109375" style="133" customWidth="1"/>
    <col min="14609" max="14774" width="9.140625" style="133"/>
    <col min="14775" max="14775" width="23.140625" style="133" bestFit="1" customWidth="1"/>
    <col min="14776" max="14776" width="7.7109375" style="133" bestFit="1" customWidth="1"/>
    <col min="14777" max="14777" width="6.42578125" style="133" customWidth="1"/>
    <col min="14778" max="14778" width="6.7109375" style="133" customWidth="1"/>
    <col min="14779" max="14780" width="3.7109375" style="133" customWidth="1"/>
    <col min="14781" max="14781" width="6.7109375" style="133" customWidth="1"/>
    <col min="14782" max="14783" width="3.7109375" style="133" customWidth="1"/>
    <col min="14784" max="14784" width="6.7109375" style="133" customWidth="1"/>
    <col min="14785" max="14786" width="3.7109375" style="133" customWidth="1"/>
    <col min="14787" max="14787" width="10.7109375" style="133" customWidth="1"/>
    <col min="14788" max="14789" width="3.7109375" style="133" customWidth="1"/>
    <col min="14790" max="14790" width="9.140625" style="133"/>
    <col min="14791" max="14791" width="23" style="133" customWidth="1"/>
    <col min="14792" max="14803" width="3.7109375" style="133" customWidth="1"/>
    <col min="14804" max="14857" width="2.7109375" style="133" customWidth="1"/>
    <col min="14858" max="14858" width="5.28515625" style="133" customWidth="1"/>
    <col min="14859" max="14864" width="2.7109375" style="133" customWidth="1"/>
    <col min="14865" max="15030" width="9.140625" style="133"/>
    <col min="15031" max="15031" width="23.140625" style="133" bestFit="1" customWidth="1"/>
    <col min="15032" max="15032" width="7.7109375" style="133" bestFit="1" customWidth="1"/>
    <col min="15033" max="15033" width="6.42578125" style="133" customWidth="1"/>
    <col min="15034" max="15034" width="6.7109375" style="133" customWidth="1"/>
    <col min="15035" max="15036" width="3.7109375" style="133" customWidth="1"/>
    <col min="15037" max="15037" width="6.7109375" style="133" customWidth="1"/>
    <col min="15038" max="15039" width="3.7109375" style="133" customWidth="1"/>
    <col min="15040" max="15040" width="6.7109375" style="133" customWidth="1"/>
    <col min="15041" max="15042" width="3.7109375" style="133" customWidth="1"/>
    <col min="15043" max="15043" width="10.7109375" style="133" customWidth="1"/>
    <col min="15044" max="15045" width="3.7109375" style="133" customWidth="1"/>
    <col min="15046" max="15046" width="9.140625" style="133"/>
    <col min="15047" max="15047" width="23" style="133" customWidth="1"/>
    <col min="15048" max="15059" width="3.7109375" style="133" customWidth="1"/>
    <col min="15060" max="15113" width="2.7109375" style="133" customWidth="1"/>
    <col min="15114" max="15114" width="5.28515625" style="133" customWidth="1"/>
    <col min="15115" max="15120" width="2.7109375" style="133" customWidth="1"/>
    <col min="15121" max="15286" width="9.140625" style="133"/>
    <col min="15287" max="15287" width="23.140625" style="133" bestFit="1" customWidth="1"/>
    <col min="15288" max="15288" width="7.7109375" style="133" bestFit="1" customWidth="1"/>
    <col min="15289" max="15289" width="6.42578125" style="133" customWidth="1"/>
    <col min="15290" max="15290" width="6.7109375" style="133" customWidth="1"/>
    <col min="15291" max="15292" width="3.7109375" style="133" customWidth="1"/>
    <col min="15293" max="15293" width="6.7109375" style="133" customWidth="1"/>
    <col min="15294" max="15295" width="3.7109375" style="133" customWidth="1"/>
    <col min="15296" max="15296" width="6.7109375" style="133" customWidth="1"/>
    <col min="15297" max="15298" width="3.7109375" style="133" customWidth="1"/>
    <col min="15299" max="15299" width="10.7109375" style="133" customWidth="1"/>
    <col min="15300" max="15301" width="3.7109375" style="133" customWidth="1"/>
    <col min="15302" max="15302" width="9.140625" style="133"/>
    <col min="15303" max="15303" width="23" style="133" customWidth="1"/>
    <col min="15304" max="15315" width="3.7109375" style="133" customWidth="1"/>
    <col min="15316" max="15369" width="2.7109375" style="133" customWidth="1"/>
    <col min="15370" max="15370" width="5.28515625" style="133" customWidth="1"/>
    <col min="15371" max="15376" width="2.7109375" style="133" customWidth="1"/>
    <col min="15377" max="15542" width="9.140625" style="133"/>
    <col min="15543" max="15543" width="23.140625" style="133" bestFit="1" customWidth="1"/>
    <col min="15544" max="15544" width="7.7109375" style="133" bestFit="1" customWidth="1"/>
    <col min="15545" max="15545" width="6.42578125" style="133" customWidth="1"/>
    <col min="15546" max="15546" width="6.7109375" style="133" customWidth="1"/>
    <col min="15547" max="15548" width="3.7109375" style="133" customWidth="1"/>
    <col min="15549" max="15549" width="6.7109375" style="133" customWidth="1"/>
    <col min="15550" max="15551" width="3.7109375" style="133" customWidth="1"/>
    <col min="15552" max="15552" width="6.7109375" style="133" customWidth="1"/>
    <col min="15553" max="15554" width="3.7109375" style="133" customWidth="1"/>
    <col min="15555" max="15555" width="10.7109375" style="133" customWidth="1"/>
    <col min="15556" max="15557" width="3.7109375" style="133" customWidth="1"/>
    <col min="15558" max="15558" width="9.140625" style="133"/>
    <col min="15559" max="15559" width="23" style="133" customWidth="1"/>
    <col min="15560" max="15571" width="3.7109375" style="133" customWidth="1"/>
    <col min="15572" max="15625" width="2.7109375" style="133" customWidth="1"/>
    <col min="15626" max="15626" width="5.28515625" style="133" customWidth="1"/>
    <col min="15627" max="15632" width="2.7109375" style="133" customWidth="1"/>
    <col min="15633" max="15798" width="9.140625" style="133"/>
    <col min="15799" max="15799" width="23.140625" style="133" bestFit="1" customWidth="1"/>
    <col min="15800" max="15800" width="7.7109375" style="133" bestFit="1" customWidth="1"/>
    <col min="15801" max="15801" width="6.42578125" style="133" customWidth="1"/>
    <col min="15802" max="15802" width="6.7109375" style="133" customWidth="1"/>
    <col min="15803" max="15804" width="3.7109375" style="133" customWidth="1"/>
    <col min="15805" max="15805" width="6.7109375" style="133" customWidth="1"/>
    <col min="15806" max="15807" width="3.7109375" style="133" customWidth="1"/>
    <col min="15808" max="15808" width="6.7109375" style="133" customWidth="1"/>
    <col min="15809" max="15810" width="3.7109375" style="133" customWidth="1"/>
    <col min="15811" max="15811" width="10.7109375" style="133" customWidth="1"/>
    <col min="15812" max="15813" width="3.7109375" style="133" customWidth="1"/>
    <col min="15814" max="15814" width="9.140625" style="133"/>
    <col min="15815" max="15815" width="23" style="133" customWidth="1"/>
    <col min="15816" max="15827" width="3.7109375" style="133" customWidth="1"/>
    <col min="15828" max="15881" width="2.7109375" style="133" customWidth="1"/>
    <col min="15882" max="15882" width="5.28515625" style="133" customWidth="1"/>
    <col min="15883" max="15888" width="2.7109375" style="133" customWidth="1"/>
    <col min="15889" max="16054" width="9.140625" style="133"/>
    <col min="16055" max="16055" width="23.140625" style="133" bestFit="1" customWidth="1"/>
    <col min="16056" max="16056" width="7.7109375" style="133" bestFit="1" customWidth="1"/>
    <col min="16057" max="16057" width="6.42578125" style="133" customWidth="1"/>
    <col min="16058" max="16058" width="6.7109375" style="133" customWidth="1"/>
    <col min="16059" max="16060" width="3.7109375" style="133" customWidth="1"/>
    <col min="16061" max="16061" width="6.7109375" style="133" customWidth="1"/>
    <col min="16062" max="16063" width="3.7109375" style="133" customWidth="1"/>
    <col min="16064" max="16064" width="6.7109375" style="133" customWidth="1"/>
    <col min="16065" max="16066" width="3.7109375" style="133" customWidth="1"/>
    <col min="16067" max="16067" width="10.7109375" style="133" customWidth="1"/>
    <col min="16068" max="16069" width="3.7109375" style="133" customWidth="1"/>
    <col min="16070" max="16070" width="9.140625" style="133"/>
    <col min="16071" max="16071" width="23" style="133" customWidth="1"/>
    <col min="16072" max="16083" width="3.7109375" style="133" customWidth="1"/>
    <col min="16084" max="16137" width="2.7109375" style="133" customWidth="1"/>
    <col min="16138" max="16138" width="5.28515625" style="133" customWidth="1"/>
    <col min="16139" max="16144" width="2.7109375" style="133" customWidth="1"/>
    <col min="16145" max="16384" width="9.140625" style="133"/>
  </cols>
  <sheetData>
    <row r="1" spans="1:27" s="131" customFormat="1" ht="28.15" customHeight="1" x14ac:dyDescent="0.25">
      <c r="B1" s="692" t="s">
        <v>667</v>
      </c>
      <c r="C1" s="692"/>
      <c r="D1" s="692"/>
      <c r="E1" s="692"/>
      <c r="F1" s="692"/>
      <c r="G1" s="692"/>
      <c r="H1" s="692"/>
      <c r="I1" s="692"/>
      <c r="J1" s="692"/>
      <c r="K1" s="692"/>
      <c r="L1" s="695" t="str">
        <f>'calc.nat.'!C4</f>
        <v>XXX</v>
      </c>
      <c r="M1" s="695"/>
      <c r="N1" s="695"/>
      <c r="O1" s="695"/>
      <c r="P1" s="269"/>
      <c r="R1" s="578" t="s">
        <v>424</v>
      </c>
      <c r="S1" s="579"/>
      <c r="T1" s="579"/>
      <c r="U1" s="132"/>
      <c r="V1" s="132"/>
      <c r="W1" s="132"/>
      <c r="X1" s="132"/>
      <c r="Y1" s="132"/>
      <c r="Z1" s="132"/>
      <c r="AA1" s="132"/>
    </row>
    <row r="2" spans="1:27" s="131" customFormat="1" ht="26.25" x14ac:dyDescent="0.25">
      <c r="B2" s="692" t="str">
        <f>IF(ISERROR(UPPER(VLOOKUP(L1,Parameter!B:C,2,FALSE)))," ",UPPER(VLOOKUP(L1,Parameter!B:C,2,FALSE)))</f>
        <v xml:space="preserve"> </v>
      </c>
      <c r="C2" s="692"/>
      <c r="D2" s="692"/>
      <c r="E2" s="692"/>
      <c r="F2" s="692"/>
      <c r="G2" s="692"/>
      <c r="H2" s="692"/>
      <c r="I2" s="692"/>
      <c r="J2" s="692"/>
      <c r="K2" s="692"/>
      <c r="L2" s="692"/>
      <c r="M2" s="692"/>
      <c r="N2" s="692"/>
      <c r="O2" s="692"/>
      <c r="P2" s="692"/>
      <c r="R2" s="579"/>
      <c r="S2" s="579"/>
      <c r="T2" s="579"/>
      <c r="U2" s="132"/>
      <c r="V2" s="132"/>
      <c r="W2" s="132"/>
      <c r="X2" s="132"/>
      <c r="Y2" s="132"/>
      <c r="Z2" s="132"/>
      <c r="AA2" s="132"/>
    </row>
    <row r="3" spans="1:27" s="131" customFormat="1" ht="20.25" x14ac:dyDescent="0.25">
      <c r="B3" s="196"/>
      <c r="C3" s="693" t="s">
        <v>390</v>
      </c>
      <c r="D3" s="693"/>
      <c r="E3" s="693"/>
      <c r="F3" s="694">
        <v>1964</v>
      </c>
      <c r="G3" s="694"/>
      <c r="H3" s="694"/>
      <c r="I3" s="693" t="s">
        <v>391</v>
      </c>
      <c r="J3" s="693"/>
      <c r="K3" s="694">
        <f>LARGE('enter-data'!$C$8:$C$94,1)</f>
        <v>2022</v>
      </c>
      <c r="L3" s="694"/>
      <c r="M3" s="694"/>
      <c r="N3" s="197"/>
      <c r="O3" s="197"/>
      <c r="P3" s="197"/>
      <c r="R3" s="579"/>
      <c r="S3" s="579"/>
      <c r="T3" s="579"/>
      <c r="U3" s="132"/>
      <c r="V3" s="132"/>
      <c r="W3" s="132"/>
      <c r="X3" s="132"/>
      <c r="Y3" s="132"/>
      <c r="Z3" s="132"/>
      <c r="AA3" s="132"/>
    </row>
    <row r="4" spans="1:27" s="131" customFormat="1" ht="20.25" x14ac:dyDescent="0.25">
      <c r="B4" s="665" t="s">
        <v>386</v>
      </c>
      <c r="C4" s="665"/>
      <c r="D4" s="665"/>
      <c r="E4" s="665"/>
      <c r="F4" s="665"/>
      <c r="G4" s="665"/>
      <c r="H4" s="665"/>
      <c r="I4" s="665"/>
      <c r="J4" s="665"/>
      <c r="K4" s="665"/>
      <c r="L4" s="665"/>
      <c r="M4" s="665"/>
      <c r="N4" s="665"/>
      <c r="O4" s="665"/>
      <c r="P4" s="665"/>
      <c r="R4" s="132"/>
      <c r="S4" s="132"/>
      <c r="T4" s="132"/>
      <c r="U4" s="132"/>
      <c r="V4" s="132"/>
      <c r="W4" s="132"/>
      <c r="X4" s="132"/>
      <c r="Y4" s="132"/>
      <c r="Z4" s="132"/>
      <c r="AA4" s="132"/>
    </row>
    <row r="5" spans="1:27" x14ac:dyDescent="0.25">
      <c r="B5" s="691" t="str">
        <f>IF('calc.nat.'!$C$4="XXX","no correct nation selected !","")</f>
        <v>no correct nation selected !</v>
      </c>
      <c r="C5" s="691"/>
      <c r="D5" s="691"/>
    </row>
    <row r="6" spans="1:27" ht="15.6" customHeight="1" x14ac:dyDescent="0.25">
      <c r="B6" s="691"/>
      <c r="C6" s="691"/>
      <c r="D6" s="691"/>
    </row>
    <row r="7" spans="1:27" ht="15.6" customHeight="1" thickBot="1" x14ac:dyDescent="0.3">
      <c r="B7" s="705"/>
      <c r="C7" s="705"/>
      <c r="D7" s="705"/>
    </row>
    <row r="8" spans="1:27" ht="21" customHeight="1" thickTop="1" thickBot="1" x14ac:dyDescent="0.3">
      <c r="B8" s="696" t="s">
        <v>210</v>
      </c>
      <c r="C8" s="697"/>
      <c r="D8" s="697"/>
      <c r="E8" s="289">
        <f>'calc.nat.'!H2</f>
        <v>0</v>
      </c>
      <c r="F8" s="290">
        <f>'calc.nat.'!I2</f>
        <v>0</v>
      </c>
      <c r="G8" s="291">
        <f>'calc.nat.'!J2</f>
        <v>0</v>
      </c>
      <c r="H8" s="289">
        <f>'calc.nat.'!K2</f>
        <v>0</v>
      </c>
      <c r="I8" s="290">
        <f>'calc.nat.'!L2</f>
        <v>0</v>
      </c>
      <c r="J8" s="291">
        <f>'calc.nat.'!M2</f>
        <v>0</v>
      </c>
      <c r="K8" s="289">
        <f>'calc.nat.'!N2</f>
        <v>0</v>
      </c>
      <c r="L8" s="290">
        <f>'calc.nat.'!O2</f>
        <v>0</v>
      </c>
      <c r="M8" s="291">
        <f>'calc.nat.'!P2</f>
        <v>0</v>
      </c>
      <c r="N8" s="289">
        <f>'calc.nat.'!Q2</f>
        <v>0</v>
      </c>
      <c r="O8" s="290">
        <f>'calc.nat.'!R2</f>
        <v>0</v>
      </c>
      <c r="P8" s="291">
        <f>'calc.nat.'!S2</f>
        <v>0</v>
      </c>
    </row>
    <row r="9" spans="1:27" ht="16.5" thickTop="1" thickBot="1" x14ac:dyDescent="0.3"/>
    <row r="10" spans="1:27" ht="16.5" thickTop="1" x14ac:dyDescent="0.25">
      <c r="B10" s="698" t="s">
        <v>392</v>
      </c>
      <c r="C10" s="700" t="s">
        <v>393</v>
      </c>
      <c r="D10" s="701"/>
      <c r="E10" s="666" t="s">
        <v>366</v>
      </c>
      <c r="F10" s="667"/>
      <c r="G10" s="704"/>
      <c r="H10" s="669" t="s">
        <v>367</v>
      </c>
      <c r="I10" s="670"/>
      <c r="J10" s="671"/>
      <c r="K10" s="672" t="s">
        <v>387</v>
      </c>
      <c r="L10" s="673"/>
      <c r="M10" s="674"/>
      <c r="N10" s="675" t="s">
        <v>210</v>
      </c>
      <c r="O10" s="676"/>
      <c r="P10" s="677"/>
    </row>
    <row r="11" spans="1:27" ht="15.75" thickBot="1" x14ac:dyDescent="0.3">
      <c r="B11" s="699"/>
      <c r="C11" s="702"/>
      <c r="D11" s="703"/>
      <c r="E11" s="272" t="s">
        <v>627</v>
      </c>
      <c r="F11" s="274" t="s">
        <v>388</v>
      </c>
      <c r="G11" s="275" t="s">
        <v>389</v>
      </c>
      <c r="H11" s="273" t="s">
        <v>627</v>
      </c>
      <c r="I11" s="276" t="s">
        <v>388</v>
      </c>
      <c r="J11" s="277" t="s">
        <v>389</v>
      </c>
      <c r="K11" s="278" t="s">
        <v>627</v>
      </c>
      <c r="L11" s="279" t="s">
        <v>388</v>
      </c>
      <c r="M11" s="280" t="s">
        <v>389</v>
      </c>
      <c r="N11" s="281" t="s">
        <v>627</v>
      </c>
      <c r="O11" s="282" t="s">
        <v>388</v>
      </c>
      <c r="P11" s="283" t="s">
        <v>389</v>
      </c>
    </row>
    <row r="12" spans="1:27" s="146" customFormat="1" ht="16.149999999999999" customHeight="1" thickTop="1" x14ac:dyDescent="0.25">
      <c r="A12" s="146">
        <v>1</v>
      </c>
      <c r="B12" s="188" t="str">
        <f>IF(ISERROR(VLOOKUP($A12,'calc.nat.'!$D:$S,2,FALSE))," ",VLOOKUP($A12,'calc.nat.'!$D:$S,2,FALSE))</f>
        <v xml:space="preserve"> </v>
      </c>
      <c r="C12" s="215" t="str">
        <f>IF(ISERROR(VLOOKUP($A12,'calc.nat.'!$D:$S,3,FALSE))," ",VLOOKUP($A12,'calc.nat.'!$D:$S,3,FALSE))</f>
        <v xml:space="preserve"> </v>
      </c>
      <c r="D12" s="189" t="str">
        <f>IF(ISERROR(VLOOKUP($A12,'calc.nat.'!$D:$S,4,FALSE))," ",VLOOKUP($A12,'calc.nat.'!$D:$S,4,FALSE))</f>
        <v xml:space="preserve"> </v>
      </c>
      <c r="E12" s="142" t="str">
        <f>IF(ISERROR(VLOOKUP($A12,'calc.nat.'!$D:$S,5,FALSE))," ",VLOOKUP($A12,'calc.nat.'!$D:$S,5,FALSE))</f>
        <v xml:space="preserve"> </v>
      </c>
      <c r="F12" s="265" t="str">
        <f>IF(ISERROR(VLOOKUP($A12,'calc.nat.'!$D:$S,6,FALSE))," ",VLOOKUP($A12,'calc.nat.'!$D:$S,6,FALSE))</f>
        <v xml:space="preserve"> </v>
      </c>
      <c r="G12" s="267" t="str">
        <f>IF(ISERROR(VLOOKUP($A12,'calc.nat.'!$D:$S,7,FALSE))," ",VLOOKUP($A12,'calc.nat.'!$D:$S,7,FALSE))</f>
        <v xml:space="preserve"> </v>
      </c>
      <c r="H12" s="145" t="str">
        <f>IF(ISERROR(VLOOKUP($A12,'calc.nat.'!$D:$S,8,FALSE))," ",VLOOKUP($A12,'calc.nat.'!$D:$S,8,FALSE))</f>
        <v xml:space="preserve"> </v>
      </c>
      <c r="I12" s="227" t="str">
        <f>IF(ISERROR(VLOOKUP($A12,'calc.nat.'!$D:$S,9,FALSE))," ",VLOOKUP($A12,'calc.nat.'!$D:$S,9,FALSE))</f>
        <v xml:space="preserve"> </v>
      </c>
      <c r="J12" s="228" t="str">
        <f>IF(ISERROR(VLOOKUP($A12,'calc.nat.'!$D:$S,10,FALSE))," ",VLOOKUP($A12,'calc.nat.'!$D:$S,10,FALSE))</f>
        <v xml:space="preserve"> </v>
      </c>
      <c r="K12" s="145" t="str">
        <f>IF(ISERROR(VLOOKUP($A12,'calc.nat.'!$D:$S,11,FALSE))," ",VLOOKUP($A12,'calc.nat.'!$D:$S,11,FALSE))</f>
        <v xml:space="preserve"> </v>
      </c>
      <c r="L12" s="227" t="str">
        <f>IF(ISERROR(VLOOKUP($A12,'calc.nat.'!$D:$S,12,FALSE))," ",VLOOKUP($A12,'calc.nat.'!$D:$S,12,FALSE))</f>
        <v xml:space="preserve"> </v>
      </c>
      <c r="M12" s="228" t="str">
        <f>IF(ISERROR(VLOOKUP($A12,'calc.nat.'!$D:$S,13,FALSE))," ",VLOOKUP($A12,'calc.nat.'!$D:$S,13,FALSE))</f>
        <v xml:space="preserve"> </v>
      </c>
      <c r="N12" s="163" t="str">
        <f>IF(ISERROR(VLOOKUP($A12,'calc.nat.'!$D:$S,14,FALSE))," ",VLOOKUP($A12,'calc.nat.'!$D:$S,14,FALSE))</f>
        <v xml:space="preserve"> </v>
      </c>
      <c r="O12" s="229" t="str">
        <f>IF(ISERROR(VLOOKUP($A12,'calc.nat.'!$D:$S,15,FALSE))," ",VLOOKUP($A12,'calc.nat.'!$D:$S,15,FALSE))</f>
        <v xml:space="preserve"> </v>
      </c>
      <c r="P12" s="230" t="str">
        <f>IF(ISERROR(VLOOKUP($A12,'calc.nat.'!$D:$S,16,FALSE))," ",VLOOKUP($A12,'calc.nat.'!$D:$S,16,FALSE))</f>
        <v xml:space="preserve"> </v>
      </c>
      <c r="R12" s="147"/>
      <c r="S12" s="147"/>
      <c r="T12" s="147"/>
      <c r="U12" s="147"/>
      <c r="V12" s="147"/>
      <c r="W12" s="147"/>
      <c r="X12" s="147"/>
      <c r="Y12" s="147"/>
      <c r="Z12" s="147"/>
      <c r="AA12" s="147"/>
    </row>
    <row r="13" spans="1:27" s="146" customFormat="1" ht="16.149999999999999" customHeight="1" x14ac:dyDescent="0.25">
      <c r="A13" s="146">
        <v>2</v>
      </c>
      <c r="B13" s="180" t="str">
        <f>IF(ISERROR(VLOOKUP($A13,'calc.nat.'!$D:$S,2,FALSE))," ",VLOOKUP($A13,'calc.nat.'!$D:$S,2,FALSE))</f>
        <v xml:space="preserve"> </v>
      </c>
      <c r="C13" s="215" t="str">
        <f>IF(ISERROR(VLOOKUP($A13,'calc.nat.'!$D:$S,3,FALSE))," ",VLOOKUP($A13,'calc.nat.'!$D:$S,3,FALSE))</f>
        <v xml:space="preserve"> </v>
      </c>
      <c r="D13" s="189" t="str">
        <f>IF(ISERROR(VLOOKUP($A13,'calc.nat.'!$D:$S,4,FALSE))," ",VLOOKUP($A13,'calc.nat.'!$D:$S,4,FALSE))</f>
        <v xml:space="preserve"> </v>
      </c>
      <c r="E13" s="261" t="str">
        <f>IF(ISERROR(VLOOKUP($A13,'calc.nat.'!$D:$S,5,FALSE))," ",VLOOKUP($A13,'calc.nat.'!$D:$S,5,FALSE))</f>
        <v xml:space="preserve"> </v>
      </c>
      <c r="F13" s="266" t="str">
        <f>IF(ISERROR(VLOOKUP($A13,'calc.nat.'!$D:$S,6,FALSE))," ",VLOOKUP($A13,'calc.nat.'!$D:$S,6,FALSE))</f>
        <v xml:space="preserve"> </v>
      </c>
      <c r="G13" s="268" t="str">
        <f>IF(ISERROR(VLOOKUP($A13,'calc.nat.'!$D:$S,7,FALSE))," ",VLOOKUP($A13,'calc.nat.'!$D:$S,7,FALSE))</f>
        <v xml:space="preserve"> </v>
      </c>
      <c r="H13" s="262" t="str">
        <f>IF(ISERROR(VLOOKUP($A13,'calc.nat.'!$D:$S,8,FALSE))," ",VLOOKUP($A13,'calc.nat.'!$D:$S,8,FALSE))</f>
        <v xml:space="preserve"> </v>
      </c>
      <c r="I13" s="251" t="str">
        <f>IF(ISERROR(VLOOKUP($A13,'calc.nat.'!$D:$S,9,FALSE))," ",VLOOKUP($A13,'calc.nat.'!$D:$S,9,FALSE))</f>
        <v xml:space="preserve"> </v>
      </c>
      <c r="J13" s="252" t="str">
        <f>IF(ISERROR(VLOOKUP($A13,'calc.nat.'!$D:$S,10,FALSE))," ",VLOOKUP($A13,'calc.nat.'!$D:$S,10,FALSE))</f>
        <v xml:space="preserve"> </v>
      </c>
      <c r="K13" s="262" t="str">
        <f>IF(ISERROR(VLOOKUP($A13,'calc.nat.'!$D:$S,11,FALSE))," ",VLOOKUP($A13,'calc.nat.'!$D:$S,11,FALSE))</f>
        <v xml:space="preserve"> </v>
      </c>
      <c r="L13" s="251" t="str">
        <f>IF(ISERROR(VLOOKUP($A13,'calc.nat.'!$D:$S,12,FALSE))," ",VLOOKUP($A13,'calc.nat.'!$D:$S,12,FALSE))</f>
        <v xml:space="preserve"> </v>
      </c>
      <c r="M13" s="252" t="str">
        <f>IF(ISERROR(VLOOKUP($A13,'calc.nat.'!$D:$S,13,FALSE))," ",VLOOKUP($A13,'calc.nat.'!$D:$S,13,FALSE))</f>
        <v xml:space="preserve"> </v>
      </c>
      <c r="N13" s="263" t="str">
        <f>IF(ISERROR(VLOOKUP($A13,'calc.nat.'!$D:$S,14,FALSE))," ",VLOOKUP($A13,'calc.nat.'!$D:$S,14,FALSE))</f>
        <v xml:space="preserve"> </v>
      </c>
      <c r="O13" s="253" t="str">
        <f>IF(ISERROR(VLOOKUP($A13,'calc.nat.'!$D:$S,15,FALSE))," ",VLOOKUP($A13,'calc.nat.'!$D:$S,15,FALSE))</f>
        <v xml:space="preserve"> </v>
      </c>
      <c r="P13" s="254" t="str">
        <f>IF(ISERROR(VLOOKUP($A13,'calc.nat.'!$D:$S,16,FALSE))," ",VLOOKUP($A13,'calc.nat.'!$D:$S,16,FALSE))</f>
        <v xml:space="preserve"> </v>
      </c>
      <c r="R13" s="147"/>
      <c r="S13" s="147"/>
      <c r="T13" s="147"/>
      <c r="U13" s="147"/>
      <c r="V13" s="147"/>
      <c r="W13" s="147"/>
      <c r="X13" s="147"/>
      <c r="Y13" s="147"/>
      <c r="Z13" s="147"/>
      <c r="AA13" s="147"/>
    </row>
    <row r="14" spans="1:27" s="146" customFormat="1" ht="16.149999999999999" customHeight="1" x14ac:dyDescent="0.25">
      <c r="A14" s="146">
        <v>3</v>
      </c>
      <c r="B14" s="180" t="str">
        <f>IF(ISERROR(VLOOKUP($A14,'calc.nat.'!$D:$S,2,FALSE))," ",VLOOKUP($A14,'calc.nat.'!$D:$S,2,FALSE))</f>
        <v xml:space="preserve"> </v>
      </c>
      <c r="C14" s="215" t="str">
        <f>IF(ISERROR(VLOOKUP($A14,'calc.nat.'!$D:$S,3,FALSE))," ",VLOOKUP($A14,'calc.nat.'!$D:$S,3,FALSE))</f>
        <v xml:space="preserve"> </v>
      </c>
      <c r="D14" s="189" t="str">
        <f>IF(ISERROR(VLOOKUP($A14,'calc.nat.'!$D:$S,4,FALSE))," ",VLOOKUP($A14,'calc.nat.'!$D:$S,4,FALSE))</f>
        <v xml:space="preserve"> </v>
      </c>
      <c r="E14" s="261" t="str">
        <f>IF(ISERROR(VLOOKUP($A14,'calc.nat.'!$D:$S,5,FALSE))," ",VLOOKUP($A14,'calc.nat.'!$D:$S,5,FALSE))</f>
        <v xml:space="preserve"> </v>
      </c>
      <c r="F14" s="266" t="str">
        <f>IF(ISERROR(VLOOKUP($A14,'calc.nat.'!$D:$S,6,FALSE))," ",VLOOKUP($A14,'calc.nat.'!$D:$S,6,FALSE))</f>
        <v xml:space="preserve"> </v>
      </c>
      <c r="G14" s="268" t="str">
        <f>IF(ISERROR(VLOOKUP($A14,'calc.nat.'!$D:$S,7,FALSE))," ",VLOOKUP($A14,'calc.nat.'!$D:$S,7,FALSE))</f>
        <v xml:space="preserve"> </v>
      </c>
      <c r="H14" s="262" t="str">
        <f>IF(ISERROR(VLOOKUP($A14,'calc.nat.'!$D:$S,8,FALSE))," ",VLOOKUP($A14,'calc.nat.'!$D:$S,8,FALSE))</f>
        <v xml:space="preserve"> </v>
      </c>
      <c r="I14" s="251" t="str">
        <f>IF(ISERROR(VLOOKUP($A14,'calc.nat.'!$D:$S,9,FALSE))," ",VLOOKUP($A14,'calc.nat.'!$D:$S,9,FALSE))</f>
        <v xml:space="preserve"> </v>
      </c>
      <c r="J14" s="252" t="str">
        <f>IF(ISERROR(VLOOKUP($A14,'calc.nat.'!$D:$S,10,FALSE))," ",VLOOKUP($A14,'calc.nat.'!$D:$S,10,FALSE))</f>
        <v xml:space="preserve"> </v>
      </c>
      <c r="K14" s="262" t="str">
        <f>IF(ISERROR(VLOOKUP($A14,'calc.nat.'!$D:$S,11,FALSE))," ",VLOOKUP($A14,'calc.nat.'!$D:$S,11,FALSE))</f>
        <v xml:space="preserve"> </v>
      </c>
      <c r="L14" s="251" t="str">
        <f>IF(ISERROR(VLOOKUP($A14,'calc.nat.'!$D:$S,12,FALSE))," ",VLOOKUP($A14,'calc.nat.'!$D:$S,12,FALSE))</f>
        <v xml:space="preserve"> </v>
      </c>
      <c r="M14" s="252" t="str">
        <f>IF(ISERROR(VLOOKUP($A14,'calc.nat.'!$D:$S,13,FALSE))," ",VLOOKUP($A14,'calc.nat.'!$D:$S,13,FALSE))</f>
        <v xml:space="preserve"> </v>
      </c>
      <c r="N14" s="263" t="str">
        <f>IF(ISERROR(VLOOKUP($A14,'calc.nat.'!$D:$S,14,FALSE))," ",VLOOKUP($A14,'calc.nat.'!$D:$S,14,FALSE))</f>
        <v xml:space="preserve"> </v>
      </c>
      <c r="O14" s="253" t="str">
        <f>IF(ISERROR(VLOOKUP($A14,'calc.nat.'!$D:$S,15,FALSE))," ",VLOOKUP($A14,'calc.nat.'!$D:$S,15,FALSE))</f>
        <v xml:space="preserve"> </v>
      </c>
      <c r="P14" s="254" t="str">
        <f>IF(ISERROR(VLOOKUP($A14,'calc.nat.'!$D:$S,16,FALSE))," ",VLOOKUP($A14,'calc.nat.'!$D:$S,16,FALSE))</f>
        <v xml:space="preserve"> </v>
      </c>
      <c r="R14" s="147"/>
      <c r="S14" s="147"/>
      <c r="T14" s="147"/>
      <c r="U14" s="147"/>
      <c r="V14" s="147"/>
      <c r="W14" s="147"/>
      <c r="X14" s="147"/>
      <c r="Y14" s="147"/>
      <c r="Z14" s="147"/>
      <c r="AA14" s="147"/>
    </row>
    <row r="15" spans="1:27" s="146" customFormat="1" ht="16.149999999999999" customHeight="1" x14ac:dyDescent="0.25">
      <c r="A15" s="146">
        <v>4</v>
      </c>
      <c r="B15" s="180" t="str">
        <f>IF(ISERROR(VLOOKUP($A15,'calc.nat.'!$D:$S,2,FALSE))," ",VLOOKUP($A15,'calc.nat.'!$D:$S,2,FALSE))</f>
        <v xml:space="preserve"> </v>
      </c>
      <c r="C15" s="215" t="str">
        <f>IF(ISERROR(VLOOKUP($A15,'calc.nat.'!$D:$S,3,FALSE))," ",VLOOKUP($A15,'calc.nat.'!$D:$S,3,FALSE))</f>
        <v xml:space="preserve"> </v>
      </c>
      <c r="D15" s="189" t="str">
        <f>IF(ISERROR(VLOOKUP($A15,'calc.nat.'!$D:$S,4,FALSE))," ",VLOOKUP($A15,'calc.nat.'!$D:$S,4,FALSE))</f>
        <v xml:space="preserve"> </v>
      </c>
      <c r="E15" s="261" t="str">
        <f>IF(ISERROR(VLOOKUP($A15,'calc.nat.'!$D:$S,5,FALSE))," ",VLOOKUP($A15,'calc.nat.'!$D:$S,5,FALSE))</f>
        <v xml:space="preserve"> </v>
      </c>
      <c r="F15" s="266" t="str">
        <f>IF(ISERROR(VLOOKUP($A15,'calc.nat.'!$D:$S,6,FALSE))," ",VLOOKUP($A15,'calc.nat.'!$D:$S,6,FALSE))</f>
        <v xml:space="preserve"> </v>
      </c>
      <c r="G15" s="268" t="str">
        <f>IF(ISERROR(VLOOKUP($A15,'calc.nat.'!$D:$S,7,FALSE))," ",VLOOKUP($A15,'calc.nat.'!$D:$S,7,FALSE))</f>
        <v xml:space="preserve"> </v>
      </c>
      <c r="H15" s="262" t="str">
        <f>IF(ISERROR(VLOOKUP($A15,'calc.nat.'!$D:$S,8,FALSE))," ",VLOOKUP($A15,'calc.nat.'!$D:$S,8,FALSE))</f>
        <v xml:space="preserve"> </v>
      </c>
      <c r="I15" s="251" t="str">
        <f>IF(ISERROR(VLOOKUP($A15,'calc.nat.'!$D:$S,9,FALSE))," ",VLOOKUP($A15,'calc.nat.'!$D:$S,9,FALSE))</f>
        <v xml:space="preserve"> </v>
      </c>
      <c r="J15" s="252" t="str">
        <f>IF(ISERROR(VLOOKUP($A15,'calc.nat.'!$D:$S,10,FALSE))," ",VLOOKUP($A15,'calc.nat.'!$D:$S,10,FALSE))</f>
        <v xml:space="preserve"> </v>
      </c>
      <c r="K15" s="262" t="str">
        <f>IF(ISERROR(VLOOKUP($A15,'calc.nat.'!$D:$S,11,FALSE))," ",VLOOKUP($A15,'calc.nat.'!$D:$S,11,FALSE))</f>
        <v xml:space="preserve"> </v>
      </c>
      <c r="L15" s="251" t="str">
        <f>IF(ISERROR(VLOOKUP($A15,'calc.nat.'!$D:$S,12,FALSE))," ",VLOOKUP($A15,'calc.nat.'!$D:$S,12,FALSE))</f>
        <v xml:space="preserve"> </v>
      </c>
      <c r="M15" s="252" t="str">
        <f>IF(ISERROR(VLOOKUP($A15,'calc.nat.'!$D:$S,13,FALSE))," ",VLOOKUP($A15,'calc.nat.'!$D:$S,13,FALSE))</f>
        <v xml:space="preserve"> </v>
      </c>
      <c r="N15" s="263" t="str">
        <f>IF(ISERROR(VLOOKUP($A15,'calc.nat.'!$D:$S,14,FALSE))," ",VLOOKUP($A15,'calc.nat.'!$D:$S,14,FALSE))</f>
        <v xml:space="preserve"> </v>
      </c>
      <c r="O15" s="253" t="str">
        <f>IF(ISERROR(VLOOKUP($A15,'calc.nat.'!$D:$S,15,FALSE))," ",VLOOKUP($A15,'calc.nat.'!$D:$S,15,FALSE))</f>
        <v xml:space="preserve"> </v>
      </c>
      <c r="P15" s="254" t="str">
        <f>IF(ISERROR(VLOOKUP($A15,'calc.nat.'!$D:$S,16,FALSE))," ",VLOOKUP($A15,'calc.nat.'!$D:$S,16,FALSE))</f>
        <v xml:space="preserve"> </v>
      </c>
      <c r="R15" s="147"/>
      <c r="S15" s="147"/>
      <c r="T15" s="147"/>
      <c r="U15" s="147"/>
      <c r="V15" s="147"/>
      <c r="W15" s="147"/>
      <c r="X15" s="147"/>
      <c r="Y15" s="147"/>
      <c r="Z15" s="147"/>
      <c r="AA15" s="147"/>
    </row>
    <row r="16" spans="1:27" s="146" customFormat="1" ht="16.149999999999999" customHeight="1" x14ac:dyDescent="0.25">
      <c r="A16" s="146">
        <v>5</v>
      </c>
      <c r="B16" s="180" t="str">
        <f>IF(ISERROR(VLOOKUP($A16,'calc.nat.'!$D:$S,2,FALSE))," ",VLOOKUP($A16,'calc.nat.'!$D:$S,2,FALSE))</f>
        <v xml:space="preserve"> </v>
      </c>
      <c r="C16" s="215" t="str">
        <f>IF(ISERROR(VLOOKUP($A16,'calc.nat.'!$D:$S,3,FALSE))," ",VLOOKUP($A16,'calc.nat.'!$D:$S,3,FALSE))</f>
        <v xml:space="preserve"> </v>
      </c>
      <c r="D16" s="189" t="str">
        <f>IF(ISERROR(VLOOKUP($A16,'calc.nat.'!$D:$S,4,FALSE))," ",VLOOKUP($A16,'calc.nat.'!$D:$S,4,FALSE))</f>
        <v xml:space="preserve"> </v>
      </c>
      <c r="E16" s="261" t="str">
        <f>IF(ISERROR(VLOOKUP($A16,'calc.nat.'!$D:$S,5,FALSE))," ",VLOOKUP($A16,'calc.nat.'!$D:$S,5,FALSE))</f>
        <v xml:space="preserve"> </v>
      </c>
      <c r="F16" s="266" t="str">
        <f>IF(ISERROR(VLOOKUP($A16,'calc.nat.'!$D:$S,6,FALSE))," ",VLOOKUP($A16,'calc.nat.'!$D:$S,6,FALSE))</f>
        <v xml:space="preserve"> </v>
      </c>
      <c r="G16" s="268" t="str">
        <f>IF(ISERROR(VLOOKUP($A16,'calc.nat.'!$D:$S,7,FALSE))," ",VLOOKUP($A16,'calc.nat.'!$D:$S,7,FALSE))</f>
        <v xml:space="preserve"> </v>
      </c>
      <c r="H16" s="262" t="str">
        <f>IF(ISERROR(VLOOKUP($A16,'calc.nat.'!$D:$S,8,FALSE))," ",VLOOKUP($A16,'calc.nat.'!$D:$S,8,FALSE))</f>
        <v xml:space="preserve"> </v>
      </c>
      <c r="I16" s="251" t="str">
        <f>IF(ISERROR(VLOOKUP($A16,'calc.nat.'!$D:$S,9,FALSE))," ",VLOOKUP($A16,'calc.nat.'!$D:$S,9,FALSE))</f>
        <v xml:space="preserve"> </v>
      </c>
      <c r="J16" s="252" t="str">
        <f>IF(ISERROR(VLOOKUP($A16,'calc.nat.'!$D:$S,10,FALSE))," ",VLOOKUP($A16,'calc.nat.'!$D:$S,10,FALSE))</f>
        <v xml:space="preserve"> </v>
      </c>
      <c r="K16" s="262" t="str">
        <f>IF(ISERROR(VLOOKUP($A16,'calc.nat.'!$D:$S,11,FALSE))," ",VLOOKUP($A16,'calc.nat.'!$D:$S,11,FALSE))</f>
        <v xml:space="preserve"> </v>
      </c>
      <c r="L16" s="251" t="str">
        <f>IF(ISERROR(VLOOKUP($A16,'calc.nat.'!$D:$S,12,FALSE))," ",VLOOKUP($A16,'calc.nat.'!$D:$S,12,FALSE))</f>
        <v xml:space="preserve"> </v>
      </c>
      <c r="M16" s="252" t="str">
        <f>IF(ISERROR(VLOOKUP($A16,'calc.nat.'!$D:$S,13,FALSE))," ",VLOOKUP($A16,'calc.nat.'!$D:$S,13,FALSE))</f>
        <v xml:space="preserve"> </v>
      </c>
      <c r="N16" s="263" t="str">
        <f>IF(ISERROR(VLOOKUP($A16,'calc.nat.'!$D:$S,14,FALSE))," ",VLOOKUP($A16,'calc.nat.'!$D:$S,14,FALSE))</f>
        <v xml:space="preserve"> </v>
      </c>
      <c r="O16" s="253" t="str">
        <f>IF(ISERROR(VLOOKUP($A16,'calc.nat.'!$D:$S,15,FALSE))," ",VLOOKUP($A16,'calc.nat.'!$D:$S,15,FALSE))</f>
        <v xml:space="preserve"> </v>
      </c>
      <c r="P16" s="254" t="str">
        <f>IF(ISERROR(VLOOKUP($A16,'calc.nat.'!$D:$S,16,FALSE))," ",VLOOKUP($A16,'calc.nat.'!$D:$S,16,FALSE))</f>
        <v xml:space="preserve"> </v>
      </c>
      <c r="R16" s="147"/>
      <c r="S16" s="147"/>
      <c r="T16" s="147"/>
      <c r="U16" s="147"/>
      <c r="V16" s="147"/>
      <c r="W16" s="147"/>
      <c r="X16" s="147"/>
      <c r="Y16" s="147"/>
      <c r="Z16" s="147"/>
      <c r="AA16" s="147"/>
    </row>
    <row r="17" spans="1:27" s="146" customFormat="1" ht="16.149999999999999" customHeight="1" x14ac:dyDescent="0.25">
      <c r="A17" s="146">
        <v>6</v>
      </c>
      <c r="B17" s="180" t="str">
        <f>IF(ISERROR(VLOOKUP($A17,'calc.nat.'!$D:$S,2,FALSE))," ",VLOOKUP($A17,'calc.nat.'!$D:$S,2,FALSE))</f>
        <v xml:space="preserve"> </v>
      </c>
      <c r="C17" s="215" t="str">
        <f>IF(ISERROR(VLOOKUP($A17,'calc.nat.'!$D:$S,3,FALSE))," ",VLOOKUP($A17,'calc.nat.'!$D:$S,3,FALSE))</f>
        <v xml:space="preserve"> </v>
      </c>
      <c r="D17" s="189" t="str">
        <f>IF(ISERROR(VLOOKUP($A17,'calc.nat.'!$D:$S,4,FALSE))," ",VLOOKUP($A17,'calc.nat.'!$D:$S,4,FALSE))</f>
        <v xml:space="preserve"> </v>
      </c>
      <c r="E17" s="261" t="str">
        <f>IF(ISERROR(VLOOKUP($A17,'calc.nat.'!$D:$S,5,FALSE))," ",VLOOKUP($A17,'calc.nat.'!$D:$S,5,FALSE))</f>
        <v xml:space="preserve"> </v>
      </c>
      <c r="F17" s="266" t="str">
        <f>IF(ISERROR(VLOOKUP($A17,'calc.nat.'!$D:$S,6,FALSE))," ",VLOOKUP($A17,'calc.nat.'!$D:$S,6,FALSE))</f>
        <v xml:space="preserve"> </v>
      </c>
      <c r="G17" s="268" t="str">
        <f>IF(ISERROR(VLOOKUP($A17,'calc.nat.'!$D:$S,7,FALSE))," ",VLOOKUP($A17,'calc.nat.'!$D:$S,7,FALSE))</f>
        <v xml:space="preserve"> </v>
      </c>
      <c r="H17" s="262" t="str">
        <f>IF(ISERROR(VLOOKUP($A17,'calc.nat.'!$D:$S,8,FALSE))," ",VLOOKUP($A17,'calc.nat.'!$D:$S,8,FALSE))</f>
        <v xml:space="preserve"> </v>
      </c>
      <c r="I17" s="251" t="str">
        <f>IF(ISERROR(VLOOKUP($A17,'calc.nat.'!$D:$S,9,FALSE))," ",VLOOKUP($A17,'calc.nat.'!$D:$S,9,FALSE))</f>
        <v xml:space="preserve"> </v>
      </c>
      <c r="J17" s="252" t="str">
        <f>IF(ISERROR(VLOOKUP($A17,'calc.nat.'!$D:$S,10,FALSE))," ",VLOOKUP($A17,'calc.nat.'!$D:$S,10,FALSE))</f>
        <v xml:space="preserve"> </v>
      </c>
      <c r="K17" s="262" t="str">
        <f>IF(ISERROR(VLOOKUP($A17,'calc.nat.'!$D:$S,11,FALSE))," ",VLOOKUP($A17,'calc.nat.'!$D:$S,11,FALSE))</f>
        <v xml:space="preserve"> </v>
      </c>
      <c r="L17" s="251" t="str">
        <f>IF(ISERROR(VLOOKUP($A17,'calc.nat.'!$D:$S,12,FALSE))," ",VLOOKUP($A17,'calc.nat.'!$D:$S,12,FALSE))</f>
        <v xml:space="preserve"> </v>
      </c>
      <c r="M17" s="252" t="str">
        <f>IF(ISERROR(VLOOKUP($A17,'calc.nat.'!$D:$S,13,FALSE))," ",VLOOKUP($A17,'calc.nat.'!$D:$S,13,FALSE))</f>
        <v xml:space="preserve"> </v>
      </c>
      <c r="N17" s="263" t="str">
        <f>IF(ISERROR(VLOOKUP($A17,'calc.nat.'!$D:$S,14,FALSE))," ",VLOOKUP($A17,'calc.nat.'!$D:$S,14,FALSE))</f>
        <v xml:space="preserve"> </v>
      </c>
      <c r="O17" s="253" t="str">
        <f>IF(ISERROR(VLOOKUP($A17,'calc.nat.'!$D:$S,15,FALSE))," ",VLOOKUP($A17,'calc.nat.'!$D:$S,15,FALSE))</f>
        <v xml:space="preserve"> </v>
      </c>
      <c r="P17" s="254" t="str">
        <f>IF(ISERROR(VLOOKUP($A17,'calc.nat.'!$D:$S,16,FALSE))," ",VLOOKUP($A17,'calc.nat.'!$D:$S,16,FALSE))</f>
        <v xml:space="preserve"> </v>
      </c>
      <c r="R17" s="147"/>
      <c r="S17" s="147"/>
      <c r="T17" s="147"/>
      <c r="U17" s="147"/>
      <c r="V17" s="147"/>
      <c r="W17" s="147"/>
      <c r="X17" s="147"/>
      <c r="Y17" s="147"/>
      <c r="Z17" s="147"/>
      <c r="AA17" s="147"/>
    </row>
    <row r="18" spans="1:27" s="146" customFormat="1" ht="16.149999999999999" customHeight="1" x14ac:dyDescent="0.25">
      <c r="A18" s="146">
        <v>7</v>
      </c>
      <c r="B18" s="180" t="str">
        <f>IF(ISERROR(VLOOKUP($A18,'calc.nat.'!$D:$S,2,FALSE))," ",VLOOKUP($A18,'calc.nat.'!$D:$S,2,FALSE))</f>
        <v xml:space="preserve"> </v>
      </c>
      <c r="C18" s="215" t="str">
        <f>IF(ISERROR(VLOOKUP($A18,'calc.nat.'!$D:$S,3,FALSE))," ",VLOOKUP($A18,'calc.nat.'!$D:$S,3,FALSE))</f>
        <v xml:space="preserve"> </v>
      </c>
      <c r="D18" s="189" t="str">
        <f>IF(ISERROR(VLOOKUP($A18,'calc.nat.'!$D:$S,4,FALSE))," ",VLOOKUP($A18,'calc.nat.'!$D:$S,4,FALSE))</f>
        <v xml:space="preserve"> </v>
      </c>
      <c r="E18" s="261" t="str">
        <f>IF(ISERROR(VLOOKUP($A18,'calc.nat.'!$D:$S,5,FALSE))," ",VLOOKUP($A18,'calc.nat.'!$D:$S,5,FALSE))</f>
        <v xml:space="preserve"> </v>
      </c>
      <c r="F18" s="266" t="str">
        <f>IF(ISERROR(VLOOKUP($A18,'calc.nat.'!$D:$S,6,FALSE))," ",VLOOKUP($A18,'calc.nat.'!$D:$S,6,FALSE))</f>
        <v xml:space="preserve"> </v>
      </c>
      <c r="G18" s="268" t="str">
        <f>IF(ISERROR(VLOOKUP($A18,'calc.nat.'!$D:$S,7,FALSE))," ",VLOOKUP($A18,'calc.nat.'!$D:$S,7,FALSE))</f>
        <v xml:space="preserve"> </v>
      </c>
      <c r="H18" s="262" t="str">
        <f>IF(ISERROR(VLOOKUP($A18,'calc.nat.'!$D:$S,8,FALSE))," ",VLOOKUP($A18,'calc.nat.'!$D:$S,8,FALSE))</f>
        <v xml:space="preserve"> </v>
      </c>
      <c r="I18" s="251" t="str">
        <f>IF(ISERROR(VLOOKUP($A18,'calc.nat.'!$D:$S,9,FALSE))," ",VLOOKUP($A18,'calc.nat.'!$D:$S,9,FALSE))</f>
        <v xml:space="preserve"> </v>
      </c>
      <c r="J18" s="252" t="str">
        <f>IF(ISERROR(VLOOKUP($A18,'calc.nat.'!$D:$S,10,FALSE))," ",VLOOKUP($A18,'calc.nat.'!$D:$S,10,FALSE))</f>
        <v xml:space="preserve"> </v>
      </c>
      <c r="K18" s="262" t="str">
        <f>IF(ISERROR(VLOOKUP($A18,'calc.nat.'!$D:$S,11,FALSE))," ",VLOOKUP($A18,'calc.nat.'!$D:$S,11,FALSE))</f>
        <v xml:space="preserve"> </v>
      </c>
      <c r="L18" s="251" t="str">
        <f>IF(ISERROR(VLOOKUP($A18,'calc.nat.'!$D:$S,12,FALSE))," ",VLOOKUP($A18,'calc.nat.'!$D:$S,12,FALSE))</f>
        <v xml:space="preserve"> </v>
      </c>
      <c r="M18" s="252" t="str">
        <f>IF(ISERROR(VLOOKUP($A18,'calc.nat.'!$D:$S,13,FALSE))," ",VLOOKUP($A18,'calc.nat.'!$D:$S,13,FALSE))</f>
        <v xml:space="preserve"> </v>
      </c>
      <c r="N18" s="263" t="str">
        <f>IF(ISERROR(VLOOKUP($A18,'calc.nat.'!$D:$S,14,FALSE))," ",VLOOKUP($A18,'calc.nat.'!$D:$S,14,FALSE))</f>
        <v xml:space="preserve"> </v>
      </c>
      <c r="O18" s="253" t="str">
        <f>IF(ISERROR(VLOOKUP($A18,'calc.nat.'!$D:$S,15,FALSE))," ",VLOOKUP($A18,'calc.nat.'!$D:$S,15,FALSE))</f>
        <v xml:space="preserve"> </v>
      </c>
      <c r="P18" s="254" t="str">
        <f>IF(ISERROR(VLOOKUP($A18,'calc.nat.'!$D:$S,16,FALSE))," ",VLOOKUP($A18,'calc.nat.'!$D:$S,16,FALSE))</f>
        <v xml:space="preserve"> </v>
      </c>
      <c r="R18" s="147"/>
      <c r="S18" s="147"/>
      <c r="T18" s="147"/>
      <c r="U18" s="147"/>
      <c r="V18" s="147"/>
      <c r="W18" s="147"/>
      <c r="X18" s="147"/>
      <c r="Y18" s="147"/>
      <c r="Z18" s="147"/>
      <c r="AA18" s="147"/>
    </row>
    <row r="19" spans="1:27" s="146" customFormat="1" ht="16.149999999999999" customHeight="1" x14ac:dyDescent="0.25">
      <c r="A19" s="146">
        <v>8</v>
      </c>
      <c r="B19" s="180" t="str">
        <f>IF(ISERROR(VLOOKUP($A19,'calc.nat.'!$D:$S,2,FALSE))," ",VLOOKUP($A19,'calc.nat.'!$D:$S,2,FALSE))</f>
        <v xml:space="preserve"> </v>
      </c>
      <c r="C19" s="215" t="str">
        <f>IF(ISERROR(VLOOKUP($A19,'calc.nat.'!$D:$S,3,FALSE))," ",VLOOKUP($A19,'calc.nat.'!$D:$S,3,FALSE))</f>
        <v xml:space="preserve"> </v>
      </c>
      <c r="D19" s="189" t="str">
        <f>IF(ISERROR(VLOOKUP($A19,'calc.nat.'!$D:$S,4,FALSE))," ",VLOOKUP($A19,'calc.nat.'!$D:$S,4,FALSE))</f>
        <v xml:space="preserve"> </v>
      </c>
      <c r="E19" s="261" t="str">
        <f>IF(ISERROR(VLOOKUP($A19,'calc.nat.'!$D:$S,5,FALSE))," ",VLOOKUP($A19,'calc.nat.'!$D:$S,5,FALSE))</f>
        <v xml:space="preserve"> </v>
      </c>
      <c r="F19" s="266" t="str">
        <f>IF(ISERROR(VLOOKUP($A19,'calc.nat.'!$D:$S,6,FALSE))," ",VLOOKUP($A19,'calc.nat.'!$D:$S,6,FALSE))</f>
        <v xml:space="preserve"> </v>
      </c>
      <c r="G19" s="268" t="str">
        <f>IF(ISERROR(VLOOKUP($A19,'calc.nat.'!$D:$S,7,FALSE))," ",VLOOKUP($A19,'calc.nat.'!$D:$S,7,FALSE))</f>
        <v xml:space="preserve"> </v>
      </c>
      <c r="H19" s="262" t="str">
        <f>IF(ISERROR(VLOOKUP($A19,'calc.nat.'!$D:$S,8,FALSE))," ",VLOOKUP($A19,'calc.nat.'!$D:$S,8,FALSE))</f>
        <v xml:space="preserve"> </v>
      </c>
      <c r="I19" s="251" t="str">
        <f>IF(ISERROR(VLOOKUP($A19,'calc.nat.'!$D:$S,9,FALSE))," ",VLOOKUP($A19,'calc.nat.'!$D:$S,9,FALSE))</f>
        <v xml:space="preserve"> </v>
      </c>
      <c r="J19" s="252" t="str">
        <f>IF(ISERROR(VLOOKUP($A19,'calc.nat.'!$D:$S,10,FALSE))," ",VLOOKUP($A19,'calc.nat.'!$D:$S,10,FALSE))</f>
        <v xml:space="preserve"> </v>
      </c>
      <c r="K19" s="262" t="str">
        <f>IF(ISERROR(VLOOKUP($A19,'calc.nat.'!$D:$S,11,FALSE))," ",VLOOKUP($A19,'calc.nat.'!$D:$S,11,FALSE))</f>
        <v xml:space="preserve"> </v>
      </c>
      <c r="L19" s="251" t="str">
        <f>IF(ISERROR(VLOOKUP($A19,'calc.nat.'!$D:$S,12,FALSE))," ",VLOOKUP($A19,'calc.nat.'!$D:$S,12,FALSE))</f>
        <v xml:space="preserve"> </v>
      </c>
      <c r="M19" s="252" t="str">
        <f>IF(ISERROR(VLOOKUP($A19,'calc.nat.'!$D:$S,13,FALSE))," ",VLOOKUP($A19,'calc.nat.'!$D:$S,13,FALSE))</f>
        <v xml:space="preserve"> </v>
      </c>
      <c r="N19" s="263" t="str">
        <f>IF(ISERROR(VLOOKUP($A19,'calc.nat.'!$D:$S,14,FALSE))," ",VLOOKUP($A19,'calc.nat.'!$D:$S,14,FALSE))</f>
        <v xml:space="preserve"> </v>
      </c>
      <c r="O19" s="253" t="str">
        <f>IF(ISERROR(VLOOKUP($A19,'calc.nat.'!$D:$S,15,FALSE))," ",VLOOKUP($A19,'calc.nat.'!$D:$S,15,FALSE))</f>
        <v xml:space="preserve"> </v>
      </c>
      <c r="P19" s="254" t="str">
        <f>IF(ISERROR(VLOOKUP($A19,'calc.nat.'!$D:$S,16,FALSE))," ",VLOOKUP($A19,'calc.nat.'!$D:$S,16,FALSE))</f>
        <v xml:space="preserve"> </v>
      </c>
      <c r="R19" s="147"/>
      <c r="S19" s="147"/>
      <c r="T19" s="147"/>
      <c r="U19" s="147"/>
      <c r="V19" s="147"/>
      <c r="W19" s="147"/>
      <c r="X19" s="147"/>
      <c r="Y19" s="147"/>
      <c r="Z19" s="147"/>
      <c r="AA19" s="147"/>
    </row>
    <row r="20" spans="1:27" s="146" customFormat="1" ht="16.149999999999999" customHeight="1" x14ac:dyDescent="0.25">
      <c r="A20" s="146">
        <v>9</v>
      </c>
      <c r="B20" s="180" t="str">
        <f>IF(ISERROR(VLOOKUP($A20,'calc.nat.'!$D:$S,2,FALSE))," ",VLOOKUP($A20,'calc.nat.'!$D:$S,2,FALSE))</f>
        <v xml:space="preserve"> </v>
      </c>
      <c r="C20" s="215" t="str">
        <f>IF(ISERROR(VLOOKUP($A20,'calc.nat.'!$D:$S,3,FALSE))," ",VLOOKUP($A20,'calc.nat.'!$D:$S,3,FALSE))</f>
        <v xml:space="preserve"> </v>
      </c>
      <c r="D20" s="189" t="str">
        <f>IF(ISERROR(VLOOKUP($A20,'calc.nat.'!$D:$S,4,FALSE))," ",VLOOKUP($A20,'calc.nat.'!$D:$S,4,FALSE))</f>
        <v xml:space="preserve"> </v>
      </c>
      <c r="E20" s="261" t="str">
        <f>IF(ISERROR(VLOOKUP($A20,'calc.nat.'!$D:$S,5,FALSE))," ",VLOOKUP($A20,'calc.nat.'!$D:$S,5,FALSE))</f>
        <v xml:space="preserve"> </v>
      </c>
      <c r="F20" s="266" t="str">
        <f>IF(ISERROR(VLOOKUP($A20,'calc.nat.'!$D:$S,6,FALSE))," ",VLOOKUP($A20,'calc.nat.'!$D:$S,6,FALSE))</f>
        <v xml:space="preserve"> </v>
      </c>
      <c r="G20" s="268" t="str">
        <f>IF(ISERROR(VLOOKUP($A20,'calc.nat.'!$D:$S,7,FALSE))," ",VLOOKUP($A20,'calc.nat.'!$D:$S,7,FALSE))</f>
        <v xml:space="preserve"> </v>
      </c>
      <c r="H20" s="262" t="str">
        <f>IF(ISERROR(VLOOKUP($A20,'calc.nat.'!$D:$S,8,FALSE))," ",VLOOKUP($A20,'calc.nat.'!$D:$S,8,FALSE))</f>
        <v xml:space="preserve"> </v>
      </c>
      <c r="I20" s="251" t="str">
        <f>IF(ISERROR(VLOOKUP($A20,'calc.nat.'!$D:$S,9,FALSE))," ",VLOOKUP($A20,'calc.nat.'!$D:$S,9,FALSE))</f>
        <v xml:space="preserve"> </v>
      </c>
      <c r="J20" s="252" t="str">
        <f>IF(ISERROR(VLOOKUP($A20,'calc.nat.'!$D:$S,10,FALSE))," ",VLOOKUP($A20,'calc.nat.'!$D:$S,10,FALSE))</f>
        <v xml:space="preserve"> </v>
      </c>
      <c r="K20" s="262" t="str">
        <f>IF(ISERROR(VLOOKUP($A20,'calc.nat.'!$D:$S,11,FALSE))," ",VLOOKUP($A20,'calc.nat.'!$D:$S,11,FALSE))</f>
        <v xml:space="preserve"> </v>
      </c>
      <c r="L20" s="251" t="str">
        <f>IF(ISERROR(VLOOKUP($A20,'calc.nat.'!$D:$S,12,FALSE))," ",VLOOKUP($A20,'calc.nat.'!$D:$S,12,FALSE))</f>
        <v xml:space="preserve"> </v>
      </c>
      <c r="M20" s="252" t="str">
        <f>IF(ISERROR(VLOOKUP($A20,'calc.nat.'!$D:$S,13,FALSE))," ",VLOOKUP($A20,'calc.nat.'!$D:$S,13,FALSE))</f>
        <v xml:space="preserve"> </v>
      </c>
      <c r="N20" s="263" t="str">
        <f>IF(ISERROR(VLOOKUP($A20,'calc.nat.'!$D:$S,14,FALSE))," ",VLOOKUP($A20,'calc.nat.'!$D:$S,14,FALSE))</f>
        <v xml:space="preserve"> </v>
      </c>
      <c r="O20" s="253" t="str">
        <f>IF(ISERROR(VLOOKUP($A20,'calc.nat.'!$D:$S,15,FALSE))," ",VLOOKUP($A20,'calc.nat.'!$D:$S,15,FALSE))</f>
        <v xml:space="preserve"> </v>
      </c>
      <c r="P20" s="254" t="str">
        <f>IF(ISERROR(VLOOKUP($A20,'calc.nat.'!$D:$S,16,FALSE))," ",VLOOKUP($A20,'calc.nat.'!$D:$S,16,FALSE))</f>
        <v xml:space="preserve"> </v>
      </c>
      <c r="R20" s="147"/>
      <c r="S20" s="147"/>
      <c r="T20" s="147"/>
      <c r="U20" s="147"/>
      <c r="V20" s="147"/>
      <c r="W20" s="147"/>
      <c r="X20" s="147"/>
      <c r="Y20" s="147"/>
      <c r="Z20" s="147"/>
      <c r="AA20" s="147"/>
    </row>
    <row r="21" spans="1:27" s="146" customFormat="1" ht="16.149999999999999" customHeight="1" x14ac:dyDescent="0.25">
      <c r="A21" s="146">
        <v>10</v>
      </c>
      <c r="B21" s="180" t="str">
        <f>IF(ISERROR(VLOOKUP($A21,'calc.nat.'!$D:$S,2,FALSE))," ",VLOOKUP($A21,'calc.nat.'!$D:$S,2,FALSE))</f>
        <v xml:space="preserve"> </v>
      </c>
      <c r="C21" s="215" t="str">
        <f>IF(ISERROR(VLOOKUP($A21,'calc.nat.'!$D:$S,3,FALSE))," ",VLOOKUP($A21,'calc.nat.'!$D:$S,3,FALSE))</f>
        <v xml:space="preserve"> </v>
      </c>
      <c r="D21" s="189" t="str">
        <f>IF(ISERROR(VLOOKUP($A21,'calc.nat.'!$D:$S,4,FALSE))," ",VLOOKUP($A21,'calc.nat.'!$D:$S,4,FALSE))</f>
        <v xml:space="preserve"> </v>
      </c>
      <c r="E21" s="261" t="str">
        <f>IF(ISERROR(VLOOKUP($A21,'calc.nat.'!$D:$S,5,FALSE))," ",VLOOKUP($A21,'calc.nat.'!$D:$S,5,FALSE))</f>
        <v xml:space="preserve"> </v>
      </c>
      <c r="F21" s="266" t="str">
        <f>IF(ISERROR(VLOOKUP($A21,'calc.nat.'!$D:$S,6,FALSE))," ",VLOOKUP($A21,'calc.nat.'!$D:$S,6,FALSE))</f>
        <v xml:space="preserve"> </v>
      </c>
      <c r="G21" s="268" t="str">
        <f>IF(ISERROR(VLOOKUP($A21,'calc.nat.'!$D:$S,7,FALSE))," ",VLOOKUP($A21,'calc.nat.'!$D:$S,7,FALSE))</f>
        <v xml:space="preserve"> </v>
      </c>
      <c r="H21" s="262" t="str">
        <f>IF(ISERROR(VLOOKUP($A21,'calc.nat.'!$D:$S,8,FALSE))," ",VLOOKUP($A21,'calc.nat.'!$D:$S,8,FALSE))</f>
        <v xml:space="preserve"> </v>
      </c>
      <c r="I21" s="251" t="str">
        <f>IF(ISERROR(VLOOKUP($A21,'calc.nat.'!$D:$S,9,FALSE))," ",VLOOKUP($A21,'calc.nat.'!$D:$S,9,FALSE))</f>
        <v xml:space="preserve"> </v>
      </c>
      <c r="J21" s="252" t="str">
        <f>IF(ISERROR(VLOOKUP($A21,'calc.nat.'!$D:$S,10,FALSE))," ",VLOOKUP($A21,'calc.nat.'!$D:$S,10,FALSE))</f>
        <v xml:space="preserve"> </v>
      </c>
      <c r="K21" s="262" t="str">
        <f>IF(ISERROR(VLOOKUP($A21,'calc.nat.'!$D:$S,11,FALSE))," ",VLOOKUP($A21,'calc.nat.'!$D:$S,11,FALSE))</f>
        <v xml:space="preserve"> </v>
      </c>
      <c r="L21" s="251" t="str">
        <f>IF(ISERROR(VLOOKUP($A21,'calc.nat.'!$D:$S,12,FALSE))," ",VLOOKUP($A21,'calc.nat.'!$D:$S,12,FALSE))</f>
        <v xml:space="preserve"> </v>
      </c>
      <c r="M21" s="252" t="str">
        <f>IF(ISERROR(VLOOKUP($A21,'calc.nat.'!$D:$S,13,FALSE))," ",VLOOKUP($A21,'calc.nat.'!$D:$S,13,FALSE))</f>
        <v xml:space="preserve"> </v>
      </c>
      <c r="N21" s="263" t="str">
        <f>IF(ISERROR(VLOOKUP($A21,'calc.nat.'!$D:$S,14,FALSE))," ",VLOOKUP($A21,'calc.nat.'!$D:$S,14,FALSE))</f>
        <v xml:space="preserve"> </v>
      </c>
      <c r="O21" s="253" t="str">
        <f>IF(ISERROR(VLOOKUP($A21,'calc.nat.'!$D:$S,15,FALSE))," ",VLOOKUP($A21,'calc.nat.'!$D:$S,15,FALSE))</f>
        <v xml:space="preserve"> </v>
      </c>
      <c r="P21" s="254" t="str">
        <f>IF(ISERROR(VLOOKUP($A21,'calc.nat.'!$D:$S,16,FALSE))," ",VLOOKUP($A21,'calc.nat.'!$D:$S,16,FALSE))</f>
        <v xml:space="preserve"> </v>
      </c>
      <c r="R21" s="147"/>
      <c r="S21" s="147"/>
      <c r="T21" s="147"/>
      <c r="U21" s="147"/>
      <c r="V21" s="147"/>
      <c r="W21" s="147"/>
      <c r="X21" s="147"/>
      <c r="Y21" s="147"/>
      <c r="Z21" s="147"/>
      <c r="AA21" s="147"/>
    </row>
    <row r="22" spans="1:27" s="146" customFormat="1" ht="16.149999999999999" customHeight="1" x14ac:dyDescent="0.25">
      <c r="A22" s="146">
        <v>11</v>
      </c>
      <c r="B22" s="180" t="str">
        <f>IF(ISERROR(VLOOKUP($A22,'calc.nat.'!$D:$S,2,FALSE))," ",VLOOKUP($A22,'calc.nat.'!$D:$S,2,FALSE))</f>
        <v xml:space="preserve"> </v>
      </c>
      <c r="C22" s="215" t="str">
        <f>IF(ISERROR(VLOOKUP($A22,'calc.nat.'!$D:$S,3,FALSE))," ",VLOOKUP($A22,'calc.nat.'!$D:$S,3,FALSE))</f>
        <v xml:space="preserve"> </v>
      </c>
      <c r="D22" s="189" t="str">
        <f>IF(ISERROR(VLOOKUP($A22,'calc.nat.'!$D:$S,4,FALSE))," ",VLOOKUP($A22,'calc.nat.'!$D:$S,4,FALSE))</f>
        <v xml:space="preserve"> </v>
      </c>
      <c r="E22" s="261" t="str">
        <f>IF(ISERROR(VLOOKUP($A22,'calc.nat.'!$D:$S,5,FALSE))," ",VLOOKUP($A22,'calc.nat.'!$D:$S,5,FALSE))</f>
        <v xml:space="preserve"> </v>
      </c>
      <c r="F22" s="266" t="str">
        <f>IF(ISERROR(VLOOKUP($A22,'calc.nat.'!$D:$S,6,FALSE))," ",VLOOKUP($A22,'calc.nat.'!$D:$S,6,FALSE))</f>
        <v xml:space="preserve"> </v>
      </c>
      <c r="G22" s="268" t="str">
        <f>IF(ISERROR(VLOOKUP($A22,'calc.nat.'!$D:$S,7,FALSE))," ",VLOOKUP($A22,'calc.nat.'!$D:$S,7,FALSE))</f>
        <v xml:space="preserve"> </v>
      </c>
      <c r="H22" s="262" t="str">
        <f>IF(ISERROR(VLOOKUP($A22,'calc.nat.'!$D:$S,8,FALSE))," ",VLOOKUP($A22,'calc.nat.'!$D:$S,8,FALSE))</f>
        <v xml:space="preserve"> </v>
      </c>
      <c r="I22" s="251" t="str">
        <f>IF(ISERROR(VLOOKUP($A22,'calc.nat.'!$D:$S,9,FALSE))," ",VLOOKUP($A22,'calc.nat.'!$D:$S,9,FALSE))</f>
        <v xml:space="preserve"> </v>
      </c>
      <c r="J22" s="252" t="str">
        <f>IF(ISERROR(VLOOKUP($A22,'calc.nat.'!$D:$S,10,FALSE))," ",VLOOKUP($A22,'calc.nat.'!$D:$S,10,FALSE))</f>
        <v xml:space="preserve"> </v>
      </c>
      <c r="K22" s="262" t="str">
        <f>IF(ISERROR(VLOOKUP($A22,'calc.nat.'!$D:$S,11,FALSE))," ",VLOOKUP($A22,'calc.nat.'!$D:$S,11,FALSE))</f>
        <v xml:space="preserve"> </v>
      </c>
      <c r="L22" s="251" t="str">
        <f>IF(ISERROR(VLOOKUP($A22,'calc.nat.'!$D:$S,12,FALSE))," ",VLOOKUP($A22,'calc.nat.'!$D:$S,12,FALSE))</f>
        <v xml:space="preserve"> </v>
      </c>
      <c r="M22" s="252" t="str">
        <f>IF(ISERROR(VLOOKUP($A22,'calc.nat.'!$D:$S,13,FALSE))," ",VLOOKUP($A22,'calc.nat.'!$D:$S,13,FALSE))</f>
        <v xml:space="preserve"> </v>
      </c>
      <c r="N22" s="263" t="str">
        <f>IF(ISERROR(VLOOKUP($A22,'calc.nat.'!$D:$S,14,FALSE))," ",VLOOKUP($A22,'calc.nat.'!$D:$S,14,FALSE))</f>
        <v xml:space="preserve"> </v>
      </c>
      <c r="O22" s="253" t="str">
        <f>IF(ISERROR(VLOOKUP($A22,'calc.nat.'!$D:$S,15,FALSE))," ",VLOOKUP($A22,'calc.nat.'!$D:$S,15,FALSE))</f>
        <v xml:space="preserve"> </v>
      </c>
      <c r="P22" s="254" t="str">
        <f>IF(ISERROR(VLOOKUP($A22,'calc.nat.'!$D:$S,16,FALSE))," ",VLOOKUP($A22,'calc.nat.'!$D:$S,16,FALSE))</f>
        <v xml:space="preserve"> </v>
      </c>
      <c r="R22" s="147"/>
      <c r="S22" s="147"/>
      <c r="T22" s="147"/>
      <c r="U22" s="147"/>
      <c r="V22" s="147"/>
      <c r="W22" s="147"/>
      <c r="X22" s="147"/>
      <c r="Y22" s="147"/>
      <c r="Z22" s="147"/>
      <c r="AA22" s="147"/>
    </row>
    <row r="23" spans="1:27" s="146" customFormat="1" ht="16.149999999999999" customHeight="1" x14ac:dyDescent="0.25">
      <c r="A23" s="146">
        <v>12</v>
      </c>
      <c r="B23" s="180" t="str">
        <f>IF(ISERROR(VLOOKUP($A23,'calc.nat.'!$D:$S,2,FALSE))," ",VLOOKUP($A23,'calc.nat.'!$D:$S,2,FALSE))</f>
        <v xml:space="preserve"> </v>
      </c>
      <c r="C23" s="215" t="str">
        <f>IF(ISERROR(VLOOKUP($A23,'calc.nat.'!$D:$S,3,FALSE))," ",VLOOKUP($A23,'calc.nat.'!$D:$S,3,FALSE))</f>
        <v xml:space="preserve"> </v>
      </c>
      <c r="D23" s="189" t="str">
        <f>IF(ISERROR(VLOOKUP($A23,'calc.nat.'!$D:$S,4,FALSE))," ",VLOOKUP($A23,'calc.nat.'!$D:$S,4,FALSE))</f>
        <v xml:space="preserve"> </v>
      </c>
      <c r="E23" s="261" t="str">
        <f>IF(ISERROR(VLOOKUP($A23,'calc.nat.'!$D:$S,5,FALSE))," ",VLOOKUP($A23,'calc.nat.'!$D:$S,5,FALSE))</f>
        <v xml:space="preserve"> </v>
      </c>
      <c r="F23" s="266" t="str">
        <f>IF(ISERROR(VLOOKUP($A23,'calc.nat.'!$D:$S,6,FALSE))," ",VLOOKUP($A23,'calc.nat.'!$D:$S,6,FALSE))</f>
        <v xml:space="preserve"> </v>
      </c>
      <c r="G23" s="268" t="str">
        <f>IF(ISERROR(VLOOKUP($A23,'calc.nat.'!$D:$S,7,FALSE))," ",VLOOKUP($A23,'calc.nat.'!$D:$S,7,FALSE))</f>
        <v xml:space="preserve"> </v>
      </c>
      <c r="H23" s="262" t="str">
        <f>IF(ISERROR(VLOOKUP($A23,'calc.nat.'!$D:$S,8,FALSE))," ",VLOOKUP($A23,'calc.nat.'!$D:$S,8,FALSE))</f>
        <v xml:space="preserve"> </v>
      </c>
      <c r="I23" s="251" t="str">
        <f>IF(ISERROR(VLOOKUP($A23,'calc.nat.'!$D:$S,9,FALSE))," ",VLOOKUP($A23,'calc.nat.'!$D:$S,9,FALSE))</f>
        <v xml:space="preserve"> </v>
      </c>
      <c r="J23" s="252" t="str">
        <f>IF(ISERROR(VLOOKUP($A23,'calc.nat.'!$D:$S,10,FALSE))," ",VLOOKUP($A23,'calc.nat.'!$D:$S,10,FALSE))</f>
        <v xml:space="preserve"> </v>
      </c>
      <c r="K23" s="262" t="str">
        <f>IF(ISERROR(VLOOKUP($A23,'calc.nat.'!$D:$S,11,FALSE))," ",VLOOKUP($A23,'calc.nat.'!$D:$S,11,FALSE))</f>
        <v xml:space="preserve"> </v>
      </c>
      <c r="L23" s="251" t="str">
        <f>IF(ISERROR(VLOOKUP($A23,'calc.nat.'!$D:$S,12,FALSE))," ",VLOOKUP($A23,'calc.nat.'!$D:$S,12,FALSE))</f>
        <v xml:space="preserve"> </v>
      </c>
      <c r="M23" s="252" t="str">
        <f>IF(ISERROR(VLOOKUP($A23,'calc.nat.'!$D:$S,13,FALSE))," ",VLOOKUP($A23,'calc.nat.'!$D:$S,13,FALSE))</f>
        <v xml:space="preserve"> </v>
      </c>
      <c r="N23" s="263" t="str">
        <f>IF(ISERROR(VLOOKUP($A23,'calc.nat.'!$D:$S,14,FALSE))," ",VLOOKUP($A23,'calc.nat.'!$D:$S,14,FALSE))</f>
        <v xml:space="preserve"> </v>
      </c>
      <c r="O23" s="253" t="str">
        <f>IF(ISERROR(VLOOKUP($A23,'calc.nat.'!$D:$S,15,FALSE))," ",VLOOKUP($A23,'calc.nat.'!$D:$S,15,FALSE))</f>
        <v xml:space="preserve"> </v>
      </c>
      <c r="P23" s="254" t="str">
        <f>IF(ISERROR(VLOOKUP($A23,'calc.nat.'!$D:$S,16,FALSE))," ",VLOOKUP($A23,'calc.nat.'!$D:$S,16,FALSE))</f>
        <v xml:space="preserve"> </v>
      </c>
      <c r="R23" s="147"/>
      <c r="S23" s="147"/>
      <c r="T23" s="147"/>
      <c r="U23" s="147"/>
      <c r="V23" s="147"/>
      <c r="W23" s="147"/>
      <c r="X23" s="147"/>
      <c r="Y23" s="147"/>
      <c r="Z23" s="147"/>
      <c r="AA23" s="147"/>
    </row>
    <row r="24" spans="1:27" s="146" customFormat="1" ht="16.149999999999999" customHeight="1" x14ac:dyDescent="0.25">
      <c r="A24" s="146">
        <v>13</v>
      </c>
      <c r="B24" s="180" t="str">
        <f>IF(ISERROR(VLOOKUP($A24,'calc.nat.'!$D:$S,2,FALSE))," ",VLOOKUP($A24,'calc.nat.'!$D:$S,2,FALSE))</f>
        <v xml:space="preserve"> </v>
      </c>
      <c r="C24" s="215" t="str">
        <f>IF(ISERROR(VLOOKUP($A24,'calc.nat.'!$D:$S,3,FALSE))," ",VLOOKUP($A24,'calc.nat.'!$D:$S,3,FALSE))</f>
        <v xml:space="preserve"> </v>
      </c>
      <c r="D24" s="189" t="str">
        <f>IF(ISERROR(VLOOKUP($A24,'calc.nat.'!$D:$S,4,FALSE))," ",VLOOKUP($A24,'calc.nat.'!$D:$S,4,FALSE))</f>
        <v xml:space="preserve"> </v>
      </c>
      <c r="E24" s="261" t="str">
        <f>IF(ISERROR(VLOOKUP($A24,'calc.nat.'!$D:$S,5,FALSE))," ",VLOOKUP($A24,'calc.nat.'!$D:$S,5,FALSE))</f>
        <v xml:space="preserve"> </v>
      </c>
      <c r="F24" s="266" t="str">
        <f>IF(ISERROR(VLOOKUP($A24,'calc.nat.'!$D:$S,6,FALSE))," ",VLOOKUP($A24,'calc.nat.'!$D:$S,6,FALSE))</f>
        <v xml:space="preserve"> </v>
      </c>
      <c r="G24" s="268" t="str">
        <f>IF(ISERROR(VLOOKUP($A24,'calc.nat.'!$D:$S,7,FALSE))," ",VLOOKUP($A24,'calc.nat.'!$D:$S,7,FALSE))</f>
        <v xml:space="preserve"> </v>
      </c>
      <c r="H24" s="262" t="str">
        <f>IF(ISERROR(VLOOKUP($A24,'calc.nat.'!$D:$S,8,FALSE))," ",VLOOKUP($A24,'calc.nat.'!$D:$S,8,FALSE))</f>
        <v xml:space="preserve"> </v>
      </c>
      <c r="I24" s="251" t="str">
        <f>IF(ISERROR(VLOOKUP($A24,'calc.nat.'!$D:$S,9,FALSE))," ",VLOOKUP($A24,'calc.nat.'!$D:$S,9,FALSE))</f>
        <v xml:space="preserve"> </v>
      </c>
      <c r="J24" s="252" t="str">
        <f>IF(ISERROR(VLOOKUP($A24,'calc.nat.'!$D:$S,10,FALSE))," ",VLOOKUP($A24,'calc.nat.'!$D:$S,10,FALSE))</f>
        <v xml:space="preserve"> </v>
      </c>
      <c r="K24" s="262" t="str">
        <f>IF(ISERROR(VLOOKUP($A24,'calc.nat.'!$D:$S,11,FALSE))," ",VLOOKUP($A24,'calc.nat.'!$D:$S,11,FALSE))</f>
        <v xml:space="preserve"> </v>
      </c>
      <c r="L24" s="251" t="str">
        <f>IF(ISERROR(VLOOKUP($A24,'calc.nat.'!$D:$S,12,FALSE))," ",VLOOKUP($A24,'calc.nat.'!$D:$S,12,FALSE))</f>
        <v xml:space="preserve"> </v>
      </c>
      <c r="M24" s="252" t="str">
        <f>IF(ISERROR(VLOOKUP($A24,'calc.nat.'!$D:$S,13,FALSE))," ",VLOOKUP($A24,'calc.nat.'!$D:$S,13,FALSE))</f>
        <v xml:space="preserve"> </v>
      </c>
      <c r="N24" s="263" t="str">
        <f>IF(ISERROR(VLOOKUP($A24,'calc.nat.'!$D:$S,14,FALSE))," ",VLOOKUP($A24,'calc.nat.'!$D:$S,14,FALSE))</f>
        <v xml:space="preserve"> </v>
      </c>
      <c r="O24" s="253" t="str">
        <f>IF(ISERROR(VLOOKUP($A24,'calc.nat.'!$D:$S,15,FALSE))," ",VLOOKUP($A24,'calc.nat.'!$D:$S,15,FALSE))</f>
        <v xml:space="preserve"> </v>
      </c>
      <c r="P24" s="254" t="str">
        <f>IF(ISERROR(VLOOKUP($A24,'calc.nat.'!$D:$S,16,FALSE))," ",VLOOKUP($A24,'calc.nat.'!$D:$S,16,FALSE))</f>
        <v xml:space="preserve"> </v>
      </c>
      <c r="R24" s="147"/>
      <c r="S24" s="147"/>
      <c r="T24" s="147"/>
      <c r="U24" s="147"/>
      <c r="V24" s="147"/>
      <c r="W24" s="147"/>
      <c r="X24" s="147"/>
      <c r="Y24" s="147"/>
      <c r="Z24" s="147"/>
      <c r="AA24" s="147"/>
    </row>
    <row r="25" spans="1:27" s="146" customFormat="1" ht="16.149999999999999" customHeight="1" x14ac:dyDescent="0.25">
      <c r="A25" s="146">
        <v>14</v>
      </c>
      <c r="B25" s="180" t="str">
        <f>IF(ISERROR(VLOOKUP($A25,'calc.nat.'!$D:$S,2,FALSE))," ",VLOOKUP($A25,'calc.nat.'!$D:$S,2,FALSE))</f>
        <v xml:space="preserve"> </v>
      </c>
      <c r="C25" s="215" t="str">
        <f>IF(ISERROR(VLOOKUP($A25,'calc.nat.'!$D:$S,3,FALSE))," ",VLOOKUP($A25,'calc.nat.'!$D:$S,3,FALSE))</f>
        <v xml:space="preserve"> </v>
      </c>
      <c r="D25" s="189" t="str">
        <f>IF(ISERROR(VLOOKUP($A25,'calc.nat.'!$D:$S,4,FALSE))," ",VLOOKUP($A25,'calc.nat.'!$D:$S,4,FALSE))</f>
        <v xml:space="preserve"> </v>
      </c>
      <c r="E25" s="261" t="str">
        <f>IF(ISERROR(VLOOKUP($A25,'calc.nat.'!$D:$S,5,FALSE))," ",VLOOKUP($A25,'calc.nat.'!$D:$S,5,FALSE))</f>
        <v xml:space="preserve"> </v>
      </c>
      <c r="F25" s="266" t="str">
        <f>IF(ISERROR(VLOOKUP($A25,'calc.nat.'!$D:$S,6,FALSE))," ",VLOOKUP($A25,'calc.nat.'!$D:$S,6,FALSE))</f>
        <v xml:space="preserve"> </v>
      </c>
      <c r="G25" s="268" t="str">
        <f>IF(ISERROR(VLOOKUP($A25,'calc.nat.'!$D:$S,7,FALSE))," ",VLOOKUP($A25,'calc.nat.'!$D:$S,7,FALSE))</f>
        <v xml:space="preserve"> </v>
      </c>
      <c r="H25" s="262" t="str">
        <f>IF(ISERROR(VLOOKUP($A25,'calc.nat.'!$D:$S,8,FALSE))," ",VLOOKUP($A25,'calc.nat.'!$D:$S,8,FALSE))</f>
        <v xml:space="preserve"> </v>
      </c>
      <c r="I25" s="251" t="str">
        <f>IF(ISERROR(VLOOKUP($A25,'calc.nat.'!$D:$S,9,FALSE))," ",VLOOKUP($A25,'calc.nat.'!$D:$S,9,FALSE))</f>
        <v xml:space="preserve"> </v>
      </c>
      <c r="J25" s="252" t="str">
        <f>IF(ISERROR(VLOOKUP($A25,'calc.nat.'!$D:$S,10,FALSE))," ",VLOOKUP($A25,'calc.nat.'!$D:$S,10,FALSE))</f>
        <v xml:space="preserve"> </v>
      </c>
      <c r="K25" s="262" t="str">
        <f>IF(ISERROR(VLOOKUP($A25,'calc.nat.'!$D:$S,11,FALSE))," ",VLOOKUP($A25,'calc.nat.'!$D:$S,11,FALSE))</f>
        <v xml:space="preserve"> </v>
      </c>
      <c r="L25" s="251" t="str">
        <f>IF(ISERROR(VLOOKUP($A25,'calc.nat.'!$D:$S,12,FALSE))," ",VLOOKUP($A25,'calc.nat.'!$D:$S,12,FALSE))</f>
        <v xml:space="preserve"> </v>
      </c>
      <c r="M25" s="252" t="str">
        <f>IF(ISERROR(VLOOKUP($A25,'calc.nat.'!$D:$S,13,FALSE))," ",VLOOKUP($A25,'calc.nat.'!$D:$S,13,FALSE))</f>
        <v xml:space="preserve"> </v>
      </c>
      <c r="N25" s="263" t="str">
        <f>IF(ISERROR(VLOOKUP($A25,'calc.nat.'!$D:$S,14,FALSE))," ",VLOOKUP($A25,'calc.nat.'!$D:$S,14,FALSE))</f>
        <v xml:space="preserve"> </v>
      </c>
      <c r="O25" s="253" t="str">
        <f>IF(ISERROR(VLOOKUP($A25,'calc.nat.'!$D:$S,15,FALSE))," ",VLOOKUP($A25,'calc.nat.'!$D:$S,15,FALSE))</f>
        <v xml:space="preserve"> </v>
      </c>
      <c r="P25" s="254" t="str">
        <f>IF(ISERROR(VLOOKUP($A25,'calc.nat.'!$D:$S,16,FALSE))," ",VLOOKUP($A25,'calc.nat.'!$D:$S,16,FALSE))</f>
        <v xml:space="preserve"> </v>
      </c>
      <c r="R25" s="147"/>
      <c r="S25" s="147"/>
      <c r="T25" s="147"/>
      <c r="U25" s="147"/>
      <c r="V25" s="147"/>
      <c r="W25" s="147"/>
      <c r="X25" s="147"/>
      <c r="Y25" s="147"/>
      <c r="Z25" s="147"/>
      <c r="AA25" s="147"/>
    </row>
    <row r="26" spans="1:27" s="146" customFormat="1" ht="16.149999999999999" customHeight="1" x14ac:dyDescent="0.25">
      <c r="A26" s="146">
        <v>15</v>
      </c>
      <c r="B26" s="180" t="str">
        <f>IF(ISERROR(VLOOKUP($A26,'calc.nat.'!$D:$S,2,FALSE))," ",VLOOKUP($A26,'calc.nat.'!$D:$S,2,FALSE))</f>
        <v xml:space="preserve"> </v>
      </c>
      <c r="C26" s="215" t="str">
        <f>IF(ISERROR(VLOOKUP($A26,'calc.nat.'!$D:$S,3,FALSE))," ",VLOOKUP($A26,'calc.nat.'!$D:$S,3,FALSE))</f>
        <v xml:space="preserve"> </v>
      </c>
      <c r="D26" s="189" t="str">
        <f>IF(ISERROR(VLOOKUP($A26,'calc.nat.'!$D:$S,4,FALSE))," ",VLOOKUP($A26,'calc.nat.'!$D:$S,4,FALSE))</f>
        <v xml:space="preserve"> </v>
      </c>
      <c r="E26" s="261" t="str">
        <f>IF(ISERROR(VLOOKUP($A26,'calc.nat.'!$D:$S,5,FALSE))," ",VLOOKUP($A26,'calc.nat.'!$D:$S,5,FALSE))</f>
        <v xml:space="preserve"> </v>
      </c>
      <c r="F26" s="266" t="str">
        <f>IF(ISERROR(VLOOKUP($A26,'calc.nat.'!$D:$S,6,FALSE))," ",VLOOKUP($A26,'calc.nat.'!$D:$S,6,FALSE))</f>
        <v xml:space="preserve"> </v>
      </c>
      <c r="G26" s="268" t="str">
        <f>IF(ISERROR(VLOOKUP($A26,'calc.nat.'!$D:$S,7,FALSE))," ",VLOOKUP($A26,'calc.nat.'!$D:$S,7,FALSE))</f>
        <v xml:space="preserve"> </v>
      </c>
      <c r="H26" s="262" t="str">
        <f>IF(ISERROR(VLOOKUP($A26,'calc.nat.'!$D:$S,8,FALSE))," ",VLOOKUP($A26,'calc.nat.'!$D:$S,8,FALSE))</f>
        <v xml:space="preserve"> </v>
      </c>
      <c r="I26" s="251" t="str">
        <f>IF(ISERROR(VLOOKUP($A26,'calc.nat.'!$D:$S,9,FALSE))," ",VLOOKUP($A26,'calc.nat.'!$D:$S,9,FALSE))</f>
        <v xml:space="preserve"> </v>
      </c>
      <c r="J26" s="252" t="str">
        <f>IF(ISERROR(VLOOKUP($A26,'calc.nat.'!$D:$S,10,FALSE))," ",VLOOKUP($A26,'calc.nat.'!$D:$S,10,FALSE))</f>
        <v xml:space="preserve"> </v>
      </c>
      <c r="K26" s="262" t="str">
        <f>IF(ISERROR(VLOOKUP($A26,'calc.nat.'!$D:$S,11,FALSE))," ",VLOOKUP($A26,'calc.nat.'!$D:$S,11,FALSE))</f>
        <v xml:space="preserve"> </v>
      </c>
      <c r="L26" s="251" t="str">
        <f>IF(ISERROR(VLOOKUP($A26,'calc.nat.'!$D:$S,12,FALSE))," ",VLOOKUP($A26,'calc.nat.'!$D:$S,12,FALSE))</f>
        <v xml:space="preserve"> </v>
      </c>
      <c r="M26" s="252" t="str">
        <f>IF(ISERROR(VLOOKUP($A26,'calc.nat.'!$D:$S,13,FALSE))," ",VLOOKUP($A26,'calc.nat.'!$D:$S,13,FALSE))</f>
        <v xml:space="preserve"> </v>
      </c>
      <c r="N26" s="263" t="str">
        <f>IF(ISERROR(VLOOKUP($A26,'calc.nat.'!$D:$S,14,FALSE))," ",VLOOKUP($A26,'calc.nat.'!$D:$S,14,FALSE))</f>
        <v xml:space="preserve"> </v>
      </c>
      <c r="O26" s="253" t="str">
        <f>IF(ISERROR(VLOOKUP($A26,'calc.nat.'!$D:$S,15,FALSE))," ",VLOOKUP($A26,'calc.nat.'!$D:$S,15,FALSE))</f>
        <v xml:space="preserve"> </v>
      </c>
      <c r="P26" s="254" t="str">
        <f>IF(ISERROR(VLOOKUP($A26,'calc.nat.'!$D:$S,16,FALSE))," ",VLOOKUP($A26,'calc.nat.'!$D:$S,16,FALSE))</f>
        <v xml:space="preserve"> </v>
      </c>
      <c r="R26" s="147"/>
      <c r="S26" s="147"/>
      <c r="T26" s="147"/>
      <c r="U26" s="147"/>
      <c r="V26" s="147"/>
      <c r="W26" s="147"/>
      <c r="X26" s="147"/>
      <c r="Y26" s="147"/>
      <c r="Z26" s="147"/>
      <c r="AA26" s="147"/>
    </row>
    <row r="27" spans="1:27" s="146" customFormat="1" ht="16.149999999999999" customHeight="1" x14ac:dyDescent="0.25">
      <c r="A27" s="146">
        <v>16</v>
      </c>
      <c r="B27" s="180" t="str">
        <f>IF(ISERROR(VLOOKUP($A27,'calc.nat.'!$D:$S,2,FALSE))," ",VLOOKUP($A27,'calc.nat.'!$D:$S,2,FALSE))</f>
        <v xml:space="preserve"> </v>
      </c>
      <c r="C27" s="215" t="str">
        <f>IF(ISERROR(VLOOKUP($A27,'calc.nat.'!$D:$S,3,FALSE))," ",VLOOKUP($A27,'calc.nat.'!$D:$S,3,FALSE))</f>
        <v xml:space="preserve"> </v>
      </c>
      <c r="D27" s="189" t="str">
        <f>IF(ISERROR(VLOOKUP($A27,'calc.nat.'!$D:$S,4,FALSE))," ",VLOOKUP($A27,'calc.nat.'!$D:$S,4,FALSE))</f>
        <v xml:space="preserve"> </v>
      </c>
      <c r="E27" s="261" t="str">
        <f>IF(ISERROR(VLOOKUP($A27,'calc.nat.'!$D:$S,5,FALSE))," ",VLOOKUP($A27,'calc.nat.'!$D:$S,5,FALSE))</f>
        <v xml:space="preserve"> </v>
      </c>
      <c r="F27" s="266" t="str">
        <f>IF(ISERROR(VLOOKUP($A27,'calc.nat.'!$D:$S,6,FALSE))," ",VLOOKUP($A27,'calc.nat.'!$D:$S,6,FALSE))</f>
        <v xml:space="preserve"> </v>
      </c>
      <c r="G27" s="268" t="str">
        <f>IF(ISERROR(VLOOKUP($A27,'calc.nat.'!$D:$S,7,FALSE))," ",VLOOKUP($A27,'calc.nat.'!$D:$S,7,FALSE))</f>
        <v xml:space="preserve"> </v>
      </c>
      <c r="H27" s="262" t="str">
        <f>IF(ISERROR(VLOOKUP($A27,'calc.nat.'!$D:$S,8,FALSE))," ",VLOOKUP($A27,'calc.nat.'!$D:$S,8,FALSE))</f>
        <v xml:space="preserve"> </v>
      </c>
      <c r="I27" s="251" t="str">
        <f>IF(ISERROR(VLOOKUP($A27,'calc.nat.'!$D:$S,9,FALSE))," ",VLOOKUP($A27,'calc.nat.'!$D:$S,9,FALSE))</f>
        <v xml:space="preserve"> </v>
      </c>
      <c r="J27" s="252" t="str">
        <f>IF(ISERROR(VLOOKUP($A27,'calc.nat.'!$D:$S,10,FALSE))," ",VLOOKUP($A27,'calc.nat.'!$D:$S,10,FALSE))</f>
        <v xml:space="preserve"> </v>
      </c>
      <c r="K27" s="262" t="str">
        <f>IF(ISERROR(VLOOKUP($A27,'calc.nat.'!$D:$S,11,FALSE))," ",VLOOKUP($A27,'calc.nat.'!$D:$S,11,FALSE))</f>
        <v xml:space="preserve"> </v>
      </c>
      <c r="L27" s="251" t="str">
        <f>IF(ISERROR(VLOOKUP($A27,'calc.nat.'!$D:$S,12,FALSE))," ",VLOOKUP($A27,'calc.nat.'!$D:$S,12,FALSE))</f>
        <v xml:space="preserve"> </v>
      </c>
      <c r="M27" s="252" t="str">
        <f>IF(ISERROR(VLOOKUP($A27,'calc.nat.'!$D:$S,13,FALSE))," ",VLOOKUP($A27,'calc.nat.'!$D:$S,13,FALSE))</f>
        <v xml:space="preserve"> </v>
      </c>
      <c r="N27" s="263" t="str">
        <f>IF(ISERROR(VLOOKUP($A27,'calc.nat.'!$D:$S,14,FALSE))," ",VLOOKUP($A27,'calc.nat.'!$D:$S,14,FALSE))</f>
        <v xml:space="preserve"> </v>
      </c>
      <c r="O27" s="253" t="str">
        <f>IF(ISERROR(VLOOKUP($A27,'calc.nat.'!$D:$S,15,FALSE))," ",VLOOKUP($A27,'calc.nat.'!$D:$S,15,FALSE))</f>
        <v xml:space="preserve"> </v>
      </c>
      <c r="P27" s="254" t="str">
        <f>IF(ISERROR(VLOOKUP($A27,'calc.nat.'!$D:$S,16,FALSE))," ",VLOOKUP($A27,'calc.nat.'!$D:$S,16,FALSE))</f>
        <v xml:space="preserve"> </v>
      </c>
      <c r="R27" s="147"/>
      <c r="S27" s="147"/>
      <c r="T27" s="147"/>
      <c r="U27" s="147"/>
      <c r="V27" s="147"/>
      <c r="W27" s="147"/>
      <c r="X27" s="147"/>
      <c r="Y27" s="147"/>
      <c r="Z27" s="147"/>
      <c r="AA27" s="147"/>
    </row>
    <row r="28" spans="1:27" s="146" customFormat="1" ht="16.149999999999999" customHeight="1" x14ac:dyDescent="0.25">
      <c r="A28" s="146">
        <v>17</v>
      </c>
      <c r="B28" s="180" t="str">
        <f>IF(ISERROR(VLOOKUP($A28,'calc.nat.'!$D:$S,2,FALSE))," ",VLOOKUP($A28,'calc.nat.'!$D:$S,2,FALSE))</f>
        <v xml:space="preserve"> </v>
      </c>
      <c r="C28" s="215" t="str">
        <f>IF(ISERROR(VLOOKUP($A28,'calc.nat.'!$D:$S,3,FALSE))," ",VLOOKUP($A28,'calc.nat.'!$D:$S,3,FALSE))</f>
        <v xml:space="preserve"> </v>
      </c>
      <c r="D28" s="189" t="str">
        <f>IF(ISERROR(VLOOKUP($A28,'calc.nat.'!$D:$S,4,FALSE))," ",VLOOKUP($A28,'calc.nat.'!$D:$S,4,FALSE))</f>
        <v xml:space="preserve"> </v>
      </c>
      <c r="E28" s="261" t="str">
        <f>IF(ISERROR(VLOOKUP($A28,'calc.nat.'!$D:$S,5,FALSE))," ",VLOOKUP($A28,'calc.nat.'!$D:$S,5,FALSE))</f>
        <v xml:space="preserve"> </v>
      </c>
      <c r="F28" s="266" t="str">
        <f>IF(ISERROR(VLOOKUP($A28,'calc.nat.'!$D:$S,6,FALSE))," ",VLOOKUP($A28,'calc.nat.'!$D:$S,6,FALSE))</f>
        <v xml:space="preserve"> </v>
      </c>
      <c r="G28" s="268" t="str">
        <f>IF(ISERROR(VLOOKUP($A28,'calc.nat.'!$D:$S,7,FALSE))," ",VLOOKUP($A28,'calc.nat.'!$D:$S,7,FALSE))</f>
        <v xml:space="preserve"> </v>
      </c>
      <c r="H28" s="262" t="str">
        <f>IF(ISERROR(VLOOKUP($A28,'calc.nat.'!$D:$S,8,FALSE))," ",VLOOKUP($A28,'calc.nat.'!$D:$S,8,FALSE))</f>
        <v xml:space="preserve"> </v>
      </c>
      <c r="I28" s="251" t="str">
        <f>IF(ISERROR(VLOOKUP($A28,'calc.nat.'!$D:$S,9,FALSE))," ",VLOOKUP($A28,'calc.nat.'!$D:$S,9,FALSE))</f>
        <v xml:space="preserve"> </v>
      </c>
      <c r="J28" s="252" t="str">
        <f>IF(ISERROR(VLOOKUP($A28,'calc.nat.'!$D:$S,10,FALSE))," ",VLOOKUP($A28,'calc.nat.'!$D:$S,10,FALSE))</f>
        <v xml:space="preserve"> </v>
      </c>
      <c r="K28" s="262" t="str">
        <f>IF(ISERROR(VLOOKUP($A28,'calc.nat.'!$D:$S,11,FALSE))," ",VLOOKUP($A28,'calc.nat.'!$D:$S,11,FALSE))</f>
        <v xml:space="preserve"> </v>
      </c>
      <c r="L28" s="251" t="str">
        <f>IF(ISERROR(VLOOKUP($A28,'calc.nat.'!$D:$S,12,FALSE))," ",VLOOKUP($A28,'calc.nat.'!$D:$S,12,FALSE))</f>
        <v xml:space="preserve"> </v>
      </c>
      <c r="M28" s="252" t="str">
        <f>IF(ISERROR(VLOOKUP($A28,'calc.nat.'!$D:$S,13,FALSE))," ",VLOOKUP($A28,'calc.nat.'!$D:$S,13,FALSE))</f>
        <v xml:space="preserve"> </v>
      </c>
      <c r="N28" s="263" t="str">
        <f>IF(ISERROR(VLOOKUP($A28,'calc.nat.'!$D:$S,14,FALSE))," ",VLOOKUP($A28,'calc.nat.'!$D:$S,14,FALSE))</f>
        <v xml:space="preserve"> </v>
      </c>
      <c r="O28" s="253" t="str">
        <f>IF(ISERROR(VLOOKUP($A28,'calc.nat.'!$D:$S,15,FALSE))," ",VLOOKUP($A28,'calc.nat.'!$D:$S,15,FALSE))</f>
        <v xml:space="preserve"> </v>
      </c>
      <c r="P28" s="254" t="str">
        <f>IF(ISERROR(VLOOKUP($A28,'calc.nat.'!$D:$S,16,FALSE))," ",VLOOKUP($A28,'calc.nat.'!$D:$S,16,FALSE))</f>
        <v xml:space="preserve"> </v>
      </c>
      <c r="R28" s="147"/>
      <c r="S28" s="147"/>
      <c r="T28" s="147"/>
      <c r="U28" s="147"/>
      <c r="V28" s="147"/>
      <c r="W28" s="147"/>
      <c r="X28" s="147"/>
      <c r="Y28" s="147"/>
      <c r="Z28" s="147"/>
      <c r="AA28" s="147"/>
    </row>
    <row r="29" spans="1:27" s="146" customFormat="1" ht="16.149999999999999" customHeight="1" x14ac:dyDescent="0.25">
      <c r="A29" s="146">
        <v>18</v>
      </c>
      <c r="B29" s="180" t="str">
        <f>IF(ISERROR(VLOOKUP($A29,'calc.nat.'!$D:$S,2,FALSE))," ",VLOOKUP($A29,'calc.nat.'!$D:$S,2,FALSE))</f>
        <v xml:space="preserve"> </v>
      </c>
      <c r="C29" s="215" t="str">
        <f>IF(ISERROR(VLOOKUP($A29,'calc.nat.'!$D:$S,3,FALSE))," ",VLOOKUP($A29,'calc.nat.'!$D:$S,3,FALSE))</f>
        <v xml:space="preserve"> </v>
      </c>
      <c r="D29" s="189" t="str">
        <f>IF(ISERROR(VLOOKUP($A29,'calc.nat.'!$D:$S,4,FALSE))," ",VLOOKUP($A29,'calc.nat.'!$D:$S,4,FALSE))</f>
        <v xml:space="preserve"> </v>
      </c>
      <c r="E29" s="261" t="str">
        <f>IF(ISERROR(VLOOKUP($A29,'calc.nat.'!$D:$S,5,FALSE))," ",VLOOKUP($A29,'calc.nat.'!$D:$S,5,FALSE))</f>
        <v xml:space="preserve"> </v>
      </c>
      <c r="F29" s="266" t="str">
        <f>IF(ISERROR(VLOOKUP($A29,'calc.nat.'!$D:$S,6,FALSE))," ",VLOOKUP($A29,'calc.nat.'!$D:$S,6,FALSE))</f>
        <v xml:space="preserve"> </v>
      </c>
      <c r="G29" s="268" t="str">
        <f>IF(ISERROR(VLOOKUP($A29,'calc.nat.'!$D:$S,7,FALSE))," ",VLOOKUP($A29,'calc.nat.'!$D:$S,7,FALSE))</f>
        <v xml:space="preserve"> </v>
      </c>
      <c r="H29" s="262" t="str">
        <f>IF(ISERROR(VLOOKUP($A29,'calc.nat.'!$D:$S,8,FALSE))," ",VLOOKUP($A29,'calc.nat.'!$D:$S,8,FALSE))</f>
        <v xml:space="preserve"> </v>
      </c>
      <c r="I29" s="251" t="str">
        <f>IF(ISERROR(VLOOKUP($A29,'calc.nat.'!$D:$S,9,FALSE))," ",VLOOKUP($A29,'calc.nat.'!$D:$S,9,FALSE))</f>
        <v xml:space="preserve"> </v>
      </c>
      <c r="J29" s="252" t="str">
        <f>IF(ISERROR(VLOOKUP($A29,'calc.nat.'!$D:$S,10,FALSE))," ",VLOOKUP($A29,'calc.nat.'!$D:$S,10,FALSE))</f>
        <v xml:space="preserve"> </v>
      </c>
      <c r="K29" s="262" t="str">
        <f>IF(ISERROR(VLOOKUP($A29,'calc.nat.'!$D:$S,11,FALSE))," ",VLOOKUP($A29,'calc.nat.'!$D:$S,11,FALSE))</f>
        <v xml:space="preserve"> </v>
      </c>
      <c r="L29" s="251" t="str">
        <f>IF(ISERROR(VLOOKUP($A29,'calc.nat.'!$D:$S,12,FALSE))," ",VLOOKUP($A29,'calc.nat.'!$D:$S,12,FALSE))</f>
        <v xml:space="preserve"> </v>
      </c>
      <c r="M29" s="252" t="str">
        <f>IF(ISERROR(VLOOKUP($A29,'calc.nat.'!$D:$S,13,FALSE))," ",VLOOKUP($A29,'calc.nat.'!$D:$S,13,FALSE))</f>
        <v xml:space="preserve"> </v>
      </c>
      <c r="N29" s="263" t="str">
        <f>IF(ISERROR(VLOOKUP($A29,'calc.nat.'!$D:$S,14,FALSE))," ",VLOOKUP($A29,'calc.nat.'!$D:$S,14,FALSE))</f>
        <v xml:space="preserve"> </v>
      </c>
      <c r="O29" s="253" t="str">
        <f>IF(ISERROR(VLOOKUP($A29,'calc.nat.'!$D:$S,15,FALSE))," ",VLOOKUP($A29,'calc.nat.'!$D:$S,15,FALSE))</f>
        <v xml:space="preserve"> </v>
      </c>
      <c r="P29" s="254" t="str">
        <f>IF(ISERROR(VLOOKUP($A29,'calc.nat.'!$D:$S,16,FALSE))," ",VLOOKUP($A29,'calc.nat.'!$D:$S,16,FALSE))</f>
        <v xml:space="preserve"> </v>
      </c>
      <c r="R29" s="147"/>
      <c r="S29" s="147"/>
      <c r="T29" s="147"/>
      <c r="U29" s="147"/>
      <c r="V29" s="147"/>
      <c r="W29" s="147"/>
      <c r="X29" s="147"/>
      <c r="Y29" s="147"/>
      <c r="Z29" s="147"/>
      <c r="AA29" s="147"/>
    </row>
    <row r="30" spans="1:27" s="146" customFormat="1" ht="16.149999999999999" customHeight="1" x14ac:dyDescent="0.25">
      <c r="A30" s="146">
        <v>19</v>
      </c>
      <c r="B30" s="180" t="str">
        <f>IF(ISERROR(VLOOKUP($A30,'calc.nat.'!$D:$S,2,FALSE))," ",VLOOKUP($A30,'calc.nat.'!$D:$S,2,FALSE))</f>
        <v xml:space="preserve"> </v>
      </c>
      <c r="C30" s="215" t="str">
        <f>IF(ISERROR(VLOOKUP($A30,'calc.nat.'!$D:$S,3,FALSE))," ",VLOOKUP($A30,'calc.nat.'!$D:$S,3,FALSE))</f>
        <v xml:space="preserve"> </v>
      </c>
      <c r="D30" s="189" t="str">
        <f>IF(ISERROR(VLOOKUP($A30,'calc.nat.'!$D:$S,4,FALSE))," ",VLOOKUP($A30,'calc.nat.'!$D:$S,4,FALSE))</f>
        <v xml:space="preserve"> </v>
      </c>
      <c r="E30" s="261" t="str">
        <f>IF(ISERROR(VLOOKUP($A30,'calc.nat.'!$D:$S,5,FALSE))," ",VLOOKUP($A30,'calc.nat.'!$D:$S,5,FALSE))</f>
        <v xml:space="preserve"> </v>
      </c>
      <c r="F30" s="266" t="str">
        <f>IF(ISERROR(VLOOKUP($A30,'calc.nat.'!$D:$S,6,FALSE))," ",VLOOKUP($A30,'calc.nat.'!$D:$S,6,FALSE))</f>
        <v xml:space="preserve"> </v>
      </c>
      <c r="G30" s="268" t="str">
        <f>IF(ISERROR(VLOOKUP($A30,'calc.nat.'!$D:$S,7,FALSE))," ",VLOOKUP($A30,'calc.nat.'!$D:$S,7,FALSE))</f>
        <v xml:space="preserve"> </v>
      </c>
      <c r="H30" s="262" t="str">
        <f>IF(ISERROR(VLOOKUP($A30,'calc.nat.'!$D:$S,8,FALSE))," ",VLOOKUP($A30,'calc.nat.'!$D:$S,8,FALSE))</f>
        <v xml:space="preserve"> </v>
      </c>
      <c r="I30" s="251" t="str">
        <f>IF(ISERROR(VLOOKUP($A30,'calc.nat.'!$D:$S,9,FALSE))," ",VLOOKUP($A30,'calc.nat.'!$D:$S,9,FALSE))</f>
        <v xml:space="preserve"> </v>
      </c>
      <c r="J30" s="252" t="str">
        <f>IF(ISERROR(VLOOKUP($A30,'calc.nat.'!$D:$S,10,FALSE))," ",VLOOKUP($A30,'calc.nat.'!$D:$S,10,FALSE))</f>
        <v xml:space="preserve"> </v>
      </c>
      <c r="K30" s="262" t="str">
        <f>IF(ISERROR(VLOOKUP($A30,'calc.nat.'!$D:$S,11,FALSE))," ",VLOOKUP($A30,'calc.nat.'!$D:$S,11,FALSE))</f>
        <v xml:space="preserve"> </v>
      </c>
      <c r="L30" s="251" t="str">
        <f>IF(ISERROR(VLOOKUP($A30,'calc.nat.'!$D:$S,12,FALSE))," ",VLOOKUP($A30,'calc.nat.'!$D:$S,12,FALSE))</f>
        <v xml:space="preserve"> </v>
      </c>
      <c r="M30" s="252" t="str">
        <f>IF(ISERROR(VLOOKUP($A30,'calc.nat.'!$D:$S,13,FALSE))," ",VLOOKUP($A30,'calc.nat.'!$D:$S,13,FALSE))</f>
        <v xml:space="preserve"> </v>
      </c>
      <c r="N30" s="263" t="str">
        <f>IF(ISERROR(VLOOKUP($A30,'calc.nat.'!$D:$S,14,FALSE))," ",VLOOKUP($A30,'calc.nat.'!$D:$S,14,FALSE))</f>
        <v xml:space="preserve"> </v>
      </c>
      <c r="O30" s="253" t="str">
        <f>IF(ISERROR(VLOOKUP($A30,'calc.nat.'!$D:$S,15,FALSE))," ",VLOOKUP($A30,'calc.nat.'!$D:$S,15,FALSE))</f>
        <v xml:space="preserve"> </v>
      </c>
      <c r="P30" s="254" t="str">
        <f>IF(ISERROR(VLOOKUP($A30,'calc.nat.'!$D:$S,16,FALSE))," ",VLOOKUP($A30,'calc.nat.'!$D:$S,16,FALSE))</f>
        <v xml:space="preserve"> </v>
      </c>
      <c r="R30" s="147"/>
      <c r="S30" s="147"/>
      <c r="T30" s="147"/>
      <c r="U30" s="147"/>
      <c r="V30" s="147"/>
      <c r="W30" s="147"/>
      <c r="X30" s="147"/>
      <c r="Y30" s="147"/>
      <c r="Z30" s="147"/>
      <c r="AA30" s="147"/>
    </row>
    <row r="31" spans="1:27" s="146" customFormat="1" ht="16.149999999999999" customHeight="1" x14ac:dyDescent="0.25">
      <c r="A31" s="146">
        <v>20</v>
      </c>
      <c r="B31" s="180" t="str">
        <f>IF(ISERROR(VLOOKUP($A31,'calc.nat.'!$D:$S,2,FALSE))," ",VLOOKUP($A31,'calc.nat.'!$D:$S,2,FALSE))</f>
        <v xml:space="preserve"> </v>
      </c>
      <c r="C31" s="215" t="str">
        <f>IF(ISERROR(VLOOKUP($A31,'calc.nat.'!$D:$S,3,FALSE))," ",VLOOKUP($A31,'calc.nat.'!$D:$S,3,FALSE))</f>
        <v xml:space="preserve"> </v>
      </c>
      <c r="D31" s="189" t="str">
        <f>IF(ISERROR(VLOOKUP($A31,'calc.nat.'!$D:$S,4,FALSE))," ",VLOOKUP($A31,'calc.nat.'!$D:$S,4,FALSE))</f>
        <v xml:space="preserve"> </v>
      </c>
      <c r="E31" s="261" t="str">
        <f>IF(ISERROR(VLOOKUP($A31,'calc.nat.'!$D:$S,5,FALSE))," ",VLOOKUP($A31,'calc.nat.'!$D:$S,5,FALSE))</f>
        <v xml:space="preserve"> </v>
      </c>
      <c r="F31" s="266" t="str">
        <f>IF(ISERROR(VLOOKUP($A31,'calc.nat.'!$D:$S,6,FALSE))," ",VLOOKUP($A31,'calc.nat.'!$D:$S,6,FALSE))</f>
        <v xml:space="preserve"> </v>
      </c>
      <c r="G31" s="268" t="str">
        <f>IF(ISERROR(VLOOKUP($A31,'calc.nat.'!$D:$S,7,FALSE))," ",VLOOKUP($A31,'calc.nat.'!$D:$S,7,FALSE))</f>
        <v xml:space="preserve"> </v>
      </c>
      <c r="H31" s="262" t="str">
        <f>IF(ISERROR(VLOOKUP($A31,'calc.nat.'!$D:$S,8,FALSE))," ",VLOOKUP($A31,'calc.nat.'!$D:$S,8,FALSE))</f>
        <v xml:space="preserve"> </v>
      </c>
      <c r="I31" s="251" t="str">
        <f>IF(ISERROR(VLOOKUP($A31,'calc.nat.'!$D:$S,9,FALSE))," ",VLOOKUP($A31,'calc.nat.'!$D:$S,9,FALSE))</f>
        <v xml:space="preserve"> </v>
      </c>
      <c r="J31" s="252" t="str">
        <f>IF(ISERROR(VLOOKUP($A31,'calc.nat.'!$D:$S,10,FALSE))," ",VLOOKUP($A31,'calc.nat.'!$D:$S,10,FALSE))</f>
        <v xml:space="preserve"> </v>
      </c>
      <c r="K31" s="262" t="str">
        <f>IF(ISERROR(VLOOKUP($A31,'calc.nat.'!$D:$S,11,FALSE))," ",VLOOKUP($A31,'calc.nat.'!$D:$S,11,FALSE))</f>
        <v xml:space="preserve"> </v>
      </c>
      <c r="L31" s="251" t="str">
        <f>IF(ISERROR(VLOOKUP($A31,'calc.nat.'!$D:$S,12,FALSE))," ",VLOOKUP($A31,'calc.nat.'!$D:$S,12,FALSE))</f>
        <v xml:space="preserve"> </v>
      </c>
      <c r="M31" s="252" t="str">
        <f>IF(ISERROR(VLOOKUP($A31,'calc.nat.'!$D:$S,13,FALSE))," ",VLOOKUP($A31,'calc.nat.'!$D:$S,13,FALSE))</f>
        <v xml:space="preserve"> </v>
      </c>
      <c r="N31" s="263" t="str">
        <f>IF(ISERROR(VLOOKUP($A31,'calc.nat.'!$D:$S,14,FALSE))," ",VLOOKUP($A31,'calc.nat.'!$D:$S,14,FALSE))</f>
        <v xml:space="preserve"> </v>
      </c>
      <c r="O31" s="253" t="str">
        <f>IF(ISERROR(VLOOKUP($A31,'calc.nat.'!$D:$S,15,FALSE))," ",VLOOKUP($A31,'calc.nat.'!$D:$S,15,FALSE))</f>
        <v xml:space="preserve"> </v>
      </c>
      <c r="P31" s="254" t="str">
        <f>IF(ISERROR(VLOOKUP($A31,'calc.nat.'!$D:$S,16,FALSE))," ",VLOOKUP($A31,'calc.nat.'!$D:$S,16,FALSE))</f>
        <v xml:space="preserve"> </v>
      </c>
      <c r="R31" s="147"/>
      <c r="S31" s="147"/>
      <c r="T31" s="147"/>
      <c r="U31" s="147"/>
      <c r="V31" s="147"/>
      <c r="W31" s="147"/>
      <c r="X31" s="147"/>
      <c r="Y31" s="147"/>
      <c r="Z31" s="147"/>
      <c r="AA31" s="147"/>
    </row>
    <row r="32" spans="1:27" s="146" customFormat="1" ht="16.149999999999999" customHeight="1" x14ac:dyDescent="0.25">
      <c r="A32" s="146">
        <v>21</v>
      </c>
      <c r="B32" s="180" t="str">
        <f>IF(ISERROR(VLOOKUP($A32,'calc.nat.'!$D:$S,2,FALSE))," ",VLOOKUP($A32,'calc.nat.'!$D:$S,2,FALSE))</f>
        <v xml:space="preserve"> </v>
      </c>
      <c r="C32" s="215" t="str">
        <f>IF(ISERROR(VLOOKUP($A32,'calc.nat.'!$D:$S,3,FALSE))," ",VLOOKUP($A32,'calc.nat.'!$D:$S,3,FALSE))</f>
        <v xml:space="preserve"> </v>
      </c>
      <c r="D32" s="189" t="str">
        <f>IF(ISERROR(VLOOKUP($A32,'calc.nat.'!$D:$S,4,FALSE))," ",VLOOKUP($A32,'calc.nat.'!$D:$S,4,FALSE))</f>
        <v xml:space="preserve"> </v>
      </c>
      <c r="E32" s="261" t="str">
        <f>IF(ISERROR(VLOOKUP($A32,'calc.nat.'!$D:$S,5,FALSE))," ",VLOOKUP($A32,'calc.nat.'!$D:$S,5,FALSE))</f>
        <v xml:space="preserve"> </v>
      </c>
      <c r="F32" s="266" t="str">
        <f>IF(ISERROR(VLOOKUP($A32,'calc.nat.'!$D:$S,6,FALSE))," ",VLOOKUP($A32,'calc.nat.'!$D:$S,6,FALSE))</f>
        <v xml:space="preserve"> </v>
      </c>
      <c r="G32" s="268" t="str">
        <f>IF(ISERROR(VLOOKUP($A32,'calc.nat.'!$D:$S,7,FALSE))," ",VLOOKUP($A32,'calc.nat.'!$D:$S,7,FALSE))</f>
        <v xml:space="preserve"> </v>
      </c>
      <c r="H32" s="262" t="str">
        <f>IF(ISERROR(VLOOKUP($A32,'calc.nat.'!$D:$S,8,FALSE))," ",VLOOKUP($A32,'calc.nat.'!$D:$S,8,FALSE))</f>
        <v xml:space="preserve"> </v>
      </c>
      <c r="I32" s="251" t="str">
        <f>IF(ISERROR(VLOOKUP($A32,'calc.nat.'!$D:$S,9,FALSE))," ",VLOOKUP($A32,'calc.nat.'!$D:$S,9,FALSE))</f>
        <v xml:space="preserve"> </v>
      </c>
      <c r="J32" s="252" t="str">
        <f>IF(ISERROR(VLOOKUP($A32,'calc.nat.'!$D:$S,10,FALSE))," ",VLOOKUP($A32,'calc.nat.'!$D:$S,10,FALSE))</f>
        <v xml:space="preserve"> </v>
      </c>
      <c r="K32" s="262" t="str">
        <f>IF(ISERROR(VLOOKUP($A32,'calc.nat.'!$D:$S,11,FALSE))," ",VLOOKUP($A32,'calc.nat.'!$D:$S,11,FALSE))</f>
        <v xml:space="preserve"> </v>
      </c>
      <c r="L32" s="251" t="str">
        <f>IF(ISERROR(VLOOKUP($A32,'calc.nat.'!$D:$S,12,FALSE))," ",VLOOKUP($A32,'calc.nat.'!$D:$S,12,FALSE))</f>
        <v xml:space="preserve"> </v>
      </c>
      <c r="M32" s="252" t="str">
        <f>IF(ISERROR(VLOOKUP($A32,'calc.nat.'!$D:$S,13,FALSE))," ",VLOOKUP($A32,'calc.nat.'!$D:$S,13,FALSE))</f>
        <v xml:space="preserve"> </v>
      </c>
      <c r="N32" s="263" t="str">
        <f>IF(ISERROR(VLOOKUP($A32,'calc.nat.'!$D:$S,14,FALSE))," ",VLOOKUP($A32,'calc.nat.'!$D:$S,14,FALSE))</f>
        <v xml:space="preserve"> </v>
      </c>
      <c r="O32" s="253" t="str">
        <f>IF(ISERROR(VLOOKUP($A32,'calc.nat.'!$D:$S,15,FALSE))," ",VLOOKUP($A32,'calc.nat.'!$D:$S,15,FALSE))</f>
        <v xml:space="preserve"> </v>
      </c>
      <c r="P32" s="254" t="str">
        <f>IF(ISERROR(VLOOKUP($A32,'calc.nat.'!$D:$S,16,FALSE))," ",VLOOKUP($A32,'calc.nat.'!$D:$S,16,FALSE))</f>
        <v xml:space="preserve"> </v>
      </c>
      <c r="R32" s="147"/>
      <c r="S32" s="147"/>
      <c r="T32" s="147"/>
      <c r="U32" s="147"/>
      <c r="V32" s="147"/>
      <c r="W32" s="147"/>
      <c r="X32" s="147"/>
      <c r="Y32" s="147"/>
      <c r="Z32" s="147"/>
      <c r="AA32" s="147"/>
    </row>
    <row r="33" spans="1:27" s="146" customFormat="1" ht="16.149999999999999" customHeight="1" x14ac:dyDescent="0.25">
      <c r="A33" s="146">
        <v>22</v>
      </c>
      <c r="B33" s="180" t="str">
        <f>IF(ISERROR(VLOOKUP($A33,'calc.nat.'!$D:$S,2,FALSE))," ",VLOOKUP($A33,'calc.nat.'!$D:$S,2,FALSE))</f>
        <v xml:space="preserve"> </v>
      </c>
      <c r="C33" s="215" t="str">
        <f>IF(ISERROR(VLOOKUP($A33,'calc.nat.'!$D:$S,3,FALSE))," ",VLOOKUP($A33,'calc.nat.'!$D:$S,3,FALSE))</f>
        <v xml:space="preserve"> </v>
      </c>
      <c r="D33" s="189" t="str">
        <f>IF(ISERROR(VLOOKUP($A33,'calc.nat.'!$D:$S,4,FALSE))," ",VLOOKUP($A33,'calc.nat.'!$D:$S,4,FALSE))</f>
        <v xml:space="preserve"> </v>
      </c>
      <c r="E33" s="261" t="str">
        <f>IF(ISERROR(VLOOKUP($A33,'calc.nat.'!$D:$S,5,FALSE))," ",VLOOKUP($A33,'calc.nat.'!$D:$S,5,FALSE))</f>
        <v xml:space="preserve"> </v>
      </c>
      <c r="F33" s="266" t="str">
        <f>IF(ISERROR(VLOOKUP($A33,'calc.nat.'!$D:$S,6,FALSE))," ",VLOOKUP($A33,'calc.nat.'!$D:$S,6,FALSE))</f>
        <v xml:space="preserve"> </v>
      </c>
      <c r="G33" s="268" t="str">
        <f>IF(ISERROR(VLOOKUP($A33,'calc.nat.'!$D:$S,7,FALSE))," ",VLOOKUP($A33,'calc.nat.'!$D:$S,7,FALSE))</f>
        <v xml:space="preserve"> </v>
      </c>
      <c r="H33" s="262" t="str">
        <f>IF(ISERROR(VLOOKUP($A33,'calc.nat.'!$D:$S,8,FALSE))," ",VLOOKUP($A33,'calc.nat.'!$D:$S,8,FALSE))</f>
        <v xml:space="preserve"> </v>
      </c>
      <c r="I33" s="251" t="str">
        <f>IF(ISERROR(VLOOKUP($A33,'calc.nat.'!$D:$S,9,FALSE))," ",VLOOKUP($A33,'calc.nat.'!$D:$S,9,FALSE))</f>
        <v xml:space="preserve"> </v>
      </c>
      <c r="J33" s="252" t="str">
        <f>IF(ISERROR(VLOOKUP($A33,'calc.nat.'!$D:$S,10,FALSE))," ",VLOOKUP($A33,'calc.nat.'!$D:$S,10,FALSE))</f>
        <v xml:space="preserve"> </v>
      </c>
      <c r="K33" s="262" t="str">
        <f>IF(ISERROR(VLOOKUP($A33,'calc.nat.'!$D:$S,11,FALSE))," ",VLOOKUP($A33,'calc.nat.'!$D:$S,11,FALSE))</f>
        <v xml:space="preserve"> </v>
      </c>
      <c r="L33" s="251" t="str">
        <f>IF(ISERROR(VLOOKUP($A33,'calc.nat.'!$D:$S,12,FALSE))," ",VLOOKUP($A33,'calc.nat.'!$D:$S,12,FALSE))</f>
        <v xml:space="preserve"> </v>
      </c>
      <c r="M33" s="252" t="str">
        <f>IF(ISERROR(VLOOKUP($A33,'calc.nat.'!$D:$S,13,FALSE))," ",VLOOKUP($A33,'calc.nat.'!$D:$S,13,FALSE))</f>
        <v xml:space="preserve"> </v>
      </c>
      <c r="N33" s="263" t="str">
        <f>IF(ISERROR(VLOOKUP($A33,'calc.nat.'!$D:$S,14,FALSE))," ",VLOOKUP($A33,'calc.nat.'!$D:$S,14,FALSE))</f>
        <v xml:space="preserve"> </v>
      </c>
      <c r="O33" s="253" t="str">
        <f>IF(ISERROR(VLOOKUP($A33,'calc.nat.'!$D:$S,15,FALSE))," ",VLOOKUP($A33,'calc.nat.'!$D:$S,15,FALSE))</f>
        <v xml:space="preserve"> </v>
      </c>
      <c r="P33" s="254" t="str">
        <f>IF(ISERROR(VLOOKUP($A33,'calc.nat.'!$D:$S,16,FALSE))," ",VLOOKUP($A33,'calc.nat.'!$D:$S,16,FALSE))</f>
        <v xml:space="preserve"> </v>
      </c>
      <c r="R33" s="147"/>
      <c r="S33" s="147"/>
      <c r="T33" s="147"/>
      <c r="U33" s="147"/>
      <c r="V33" s="147"/>
      <c r="W33" s="147"/>
      <c r="X33" s="147"/>
      <c r="Y33" s="147"/>
      <c r="Z33" s="147"/>
      <c r="AA33" s="147"/>
    </row>
    <row r="34" spans="1:27" s="146" customFormat="1" ht="18" customHeight="1" x14ac:dyDescent="0.25">
      <c r="A34" s="146">
        <v>23</v>
      </c>
      <c r="B34" s="180" t="str">
        <f>IF(ISERROR(VLOOKUP($A34,'calc.nat.'!$D:$S,2,FALSE))," ",VLOOKUP($A34,'calc.nat.'!$D:$S,2,FALSE))</f>
        <v xml:space="preserve"> </v>
      </c>
      <c r="C34" s="215" t="str">
        <f>IF(ISERROR(VLOOKUP($A34,'calc.nat.'!$D:$S,3,FALSE))," ",VLOOKUP($A34,'calc.nat.'!$D:$S,3,FALSE))</f>
        <v xml:space="preserve"> </v>
      </c>
      <c r="D34" s="189" t="str">
        <f>IF(ISERROR(VLOOKUP($A34,'calc.nat.'!$D:$S,4,FALSE))," ",VLOOKUP($A34,'calc.nat.'!$D:$S,4,FALSE))</f>
        <v xml:space="preserve"> </v>
      </c>
      <c r="E34" s="261" t="str">
        <f>IF(ISERROR(VLOOKUP($A34,'calc.nat.'!$D:$S,5,FALSE))," ",VLOOKUP($A34,'calc.nat.'!$D:$S,5,FALSE))</f>
        <v xml:space="preserve"> </v>
      </c>
      <c r="F34" s="266" t="str">
        <f>IF(ISERROR(VLOOKUP($A34,'calc.nat.'!$D:$S,6,FALSE))," ",VLOOKUP($A34,'calc.nat.'!$D:$S,6,FALSE))</f>
        <v xml:space="preserve"> </v>
      </c>
      <c r="G34" s="268" t="str">
        <f>IF(ISERROR(VLOOKUP($A34,'calc.nat.'!$D:$S,7,FALSE))," ",VLOOKUP($A34,'calc.nat.'!$D:$S,7,FALSE))</f>
        <v xml:space="preserve"> </v>
      </c>
      <c r="H34" s="262" t="str">
        <f>IF(ISERROR(VLOOKUP($A34,'calc.nat.'!$D:$S,8,FALSE))," ",VLOOKUP($A34,'calc.nat.'!$D:$S,8,FALSE))</f>
        <v xml:space="preserve"> </v>
      </c>
      <c r="I34" s="251" t="str">
        <f>IF(ISERROR(VLOOKUP($A34,'calc.nat.'!$D:$S,9,FALSE))," ",VLOOKUP($A34,'calc.nat.'!$D:$S,9,FALSE))</f>
        <v xml:space="preserve"> </v>
      </c>
      <c r="J34" s="252" t="str">
        <f>IF(ISERROR(VLOOKUP($A34,'calc.nat.'!$D:$S,10,FALSE))," ",VLOOKUP($A34,'calc.nat.'!$D:$S,10,FALSE))</f>
        <v xml:space="preserve"> </v>
      </c>
      <c r="K34" s="262" t="str">
        <f>IF(ISERROR(VLOOKUP($A34,'calc.nat.'!$D:$S,11,FALSE))," ",VLOOKUP($A34,'calc.nat.'!$D:$S,11,FALSE))</f>
        <v xml:space="preserve"> </v>
      </c>
      <c r="L34" s="251" t="str">
        <f>IF(ISERROR(VLOOKUP($A34,'calc.nat.'!$D:$S,12,FALSE))," ",VLOOKUP($A34,'calc.nat.'!$D:$S,12,FALSE))</f>
        <v xml:space="preserve"> </v>
      </c>
      <c r="M34" s="252" t="str">
        <f>IF(ISERROR(VLOOKUP($A34,'calc.nat.'!$D:$S,13,FALSE))," ",VLOOKUP($A34,'calc.nat.'!$D:$S,13,FALSE))</f>
        <v xml:space="preserve"> </v>
      </c>
      <c r="N34" s="263" t="str">
        <f>IF(ISERROR(VLOOKUP($A34,'calc.nat.'!$D:$S,14,FALSE))," ",VLOOKUP($A34,'calc.nat.'!$D:$S,14,FALSE))</f>
        <v xml:space="preserve"> </v>
      </c>
      <c r="O34" s="253" t="str">
        <f>IF(ISERROR(VLOOKUP($A34,'calc.nat.'!$D:$S,15,FALSE))," ",VLOOKUP($A34,'calc.nat.'!$D:$S,15,FALSE))</f>
        <v xml:space="preserve"> </v>
      </c>
      <c r="P34" s="254" t="str">
        <f>IF(ISERROR(VLOOKUP($A34,'calc.nat.'!$D:$S,16,FALSE))," ",VLOOKUP($A34,'calc.nat.'!$D:$S,16,FALSE))</f>
        <v xml:space="preserve"> </v>
      </c>
      <c r="R34" s="147"/>
      <c r="S34" s="147"/>
      <c r="T34" s="147"/>
      <c r="U34" s="147"/>
      <c r="V34" s="147"/>
      <c r="W34" s="147"/>
      <c r="X34" s="147"/>
      <c r="Y34" s="147"/>
      <c r="Z34" s="147"/>
      <c r="AA34" s="147"/>
    </row>
    <row r="35" spans="1:27" s="146" customFormat="1" ht="18" customHeight="1" x14ac:dyDescent="0.25">
      <c r="A35" s="146">
        <v>24</v>
      </c>
      <c r="B35" s="180" t="str">
        <f>IF(ISERROR(VLOOKUP($A35,'calc.nat.'!$D:$S,2,FALSE))," ",VLOOKUP($A35,'calc.nat.'!$D:$S,2,FALSE))</f>
        <v xml:space="preserve"> </v>
      </c>
      <c r="C35" s="215" t="str">
        <f>IF(ISERROR(VLOOKUP($A35,'calc.nat.'!$D:$S,3,FALSE))," ",VLOOKUP($A35,'calc.nat.'!$D:$S,3,FALSE))</f>
        <v xml:space="preserve"> </v>
      </c>
      <c r="D35" s="189" t="str">
        <f>IF(ISERROR(VLOOKUP($A35,'calc.nat.'!$D:$S,4,FALSE))," ",VLOOKUP($A35,'calc.nat.'!$D:$S,4,FALSE))</f>
        <v xml:space="preserve"> </v>
      </c>
      <c r="E35" s="261" t="str">
        <f>IF(ISERROR(VLOOKUP($A35,'calc.nat.'!$D:$S,5,FALSE))," ",VLOOKUP($A35,'calc.nat.'!$D:$S,5,FALSE))</f>
        <v xml:space="preserve"> </v>
      </c>
      <c r="F35" s="266" t="str">
        <f>IF(ISERROR(VLOOKUP($A35,'calc.nat.'!$D:$S,6,FALSE))," ",VLOOKUP($A35,'calc.nat.'!$D:$S,6,FALSE))</f>
        <v xml:space="preserve"> </v>
      </c>
      <c r="G35" s="268" t="str">
        <f>IF(ISERROR(VLOOKUP($A35,'calc.nat.'!$D:$S,7,FALSE))," ",VLOOKUP($A35,'calc.nat.'!$D:$S,7,FALSE))</f>
        <v xml:space="preserve"> </v>
      </c>
      <c r="H35" s="262" t="str">
        <f>IF(ISERROR(VLOOKUP($A35,'calc.nat.'!$D:$S,8,FALSE))," ",VLOOKUP($A35,'calc.nat.'!$D:$S,8,FALSE))</f>
        <v xml:space="preserve"> </v>
      </c>
      <c r="I35" s="251" t="str">
        <f>IF(ISERROR(VLOOKUP($A35,'calc.nat.'!$D:$S,9,FALSE))," ",VLOOKUP($A35,'calc.nat.'!$D:$S,9,FALSE))</f>
        <v xml:space="preserve"> </v>
      </c>
      <c r="J35" s="252" t="str">
        <f>IF(ISERROR(VLOOKUP($A35,'calc.nat.'!$D:$S,10,FALSE))," ",VLOOKUP($A35,'calc.nat.'!$D:$S,10,FALSE))</f>
        <v xml:space="preserve"> </v>
      </c>
      <c r="K35" s="262" t="str">
        <f>IF(ISERROR(VLOOKUP($A35,'calc.nat.'!$D:$S,11,FALSE))," ",VLOOKUP($A35,'calc.nat.'!$D:$S,11,FALSE))</f>
        <v xml:space="preserve"> </v>
      </c>
      <c r="L35" s="251" t="str">
        <f>IF(ISERROR(VLOOKUP($A35,'calc.nat.'!$D:$S,12,FALSE))," ",VLOOKUP($A35,'calc.nat.'!$D:$S,12,FALSE))</f>
        <v xml:space="preserve"> </v>
      </c>
      <c r="M35" s="252" t="str">
        <f>IF(ISERROR(VLOOKUP($A35,'calc.nat.'!$D:$S,13,FALSE))," ",VLOOKUP($A35,'calc.nat.'!$D:$S,13,FALSE))</f>
        <v xml:space="preserve"> </v>
      </c>
      <c r="N35" s="263" t="str">
        <f>IF(ISERROR(VLOOKUP($A35,'calc.nat.'!$D:$S,14,FALSE))," ",VLOOKUP($A35,'calc.nat.'!$D:$S,14,FALSE))</f>
        <v xml:space="preserve"> </v>
      </c>
      <c r="O35" s="253" t="str">
        <f>IF(ISERROR(VLOOKUP($A35,'calc.nat.'!$D:$S,15,FALSE))," ",VLOOKUP($A35,'calc.nat.'!$D:$S,15,FALSE))</f>
        <v xml:space="preserve"> </v>
      </c>
      <c r="P35" s="254" t="str">
        <f>IF(ISERROR(VLOOKUP($A35,'calc.nat.'!$D:$S,16,FALSE))," ",VLOOKUP($A35,'calc.nat.'!$D:$S,16,FALSE))</f>
        <v xml:space="preserve"> </v>
      </c>
      <c r="R35" s="147"/>
      <c r="S35" s="147"/>
      <c r="T35" s="147"/>
      <c r="U35" s="147"/>
      <c r="V35" s="147"/>
      <c r="W35" s="147"/>
      <c r="X35" s="147"/>
      <c r="Y35" s="147"/>
      <c r="Z35" s="147"/>
      <c r="AA35" s="147"/>
    </row>
    <row r="36" spans="1:27" s="146" customFormat="1" ht="18" customHeight="1" x14ac:dyDescent="0.25">
      <c r="A36" s="146">
        <v>25</v>
      </c>
      <c r="B36" s="180" t="str">
        <f>IF(ISERROR(VLOOKUP($A36,'calc.nat.'!$D:$S,2,FALSE))," ",VLOOKUP($A36,'calc.nat.'!$D:$S,2,FALSE))</f>
        <v xml:space="preserve"> </v>
      </c>
      <c r="C36" s="215" t="str">
        <f>IF(ISERROR(VLOOKUP($A36,'calc.nat.'!$D:$S,3,FALSE))," ",VLOOKUP($A36,'calc.nat.'!$D:$S,3,FALSE))</f>
        <v xml:space="preserve"> </v>
      </c>
      <c r="D36" s="189" t="str">
        <f>IF(ISERROR(VLOOKUP($A36,'calc.nat.'!$D:$S,4,FALSE))," ",VLOOKUP($A36,'calc.nat.'!$D:$S,4,FALSE))</f>
        <v xml:space="preserve"> </v>
      </c>
      <c r="E36" s="261" t="str">
        <f>IF(ISERROR(VLOOKUP($A36,'calc.nat.'!$D:$S,5,FALSE))," ",VLOOKUP($A36,'calc.nat.'!$D:$S,5,FALSE))</f>
        <v xml:space="preserve"> </v>
      </c>
      <c r="F36" s="266" t="str">
        <f>IF(ISERROR(VLOOKUP($A36,'calc.nat.'!$D:$S,6,FALSE))," ",VLOOKUP($A36,'calc.nat.'!$D:$S,6,FALSE))</f>
        <v xml:space="preserve"> </v>
      </c>
      <c r="G36" s="268" t="str">
        <f>IF(ISERROR(VLOOKUP($A36,'calc.nat.'!$D:$S,7,FALSE))," ",VLOOKUP($A36,'calc.nat.'!$D:$S,7,FALSE))</f>
        <v xml:space="preserve"> </v>
      </c>
      <c r="H36" s="262" t="str">
        <f>IF(ISERROR(VLOOKUP($A36,'calc.nat.'!$D:$S,8,FALSE))," ",VLOOKUP($A36,'calc.nat.'!$D:$S,8,FALSE))</f>
        <v xml:space="preserve"> </v>
      </c>
      <c r="I36" s="251" t="str">
        <f>IF(ISERROR(VLOOKUP($A36,'calc.nat.'!$D:$S,9,FALSE))," ",VLOOKUP($A36,'calc.nat.'!$D:$S,9,FALSE))</f>
        <v xml:space="preserve"> </v>
      </c>
      <c r="J36" s="252" t="str">
        <f>IF(ISERROR(VLOOKUP($A36,'calc.nat.'!$D:$S,10,FALSE))," ",VLOOKUP($A36,'calc.nat.'!$D:$S,10,FALSE))</f>
        <v xml:space="preserve"> </v>
      </c>
      <c r="K36" s="262" t="str">
        <f>IF(ISERROR(VLOOKUP($A36,'calc.nat.'!$D:$S,11,FALSE))," ",VLOOKUP($A36,'calc.nat.'!$D:$S,11,FALSE))</f>
        <v xml:space="preserve"> </v>
      </c>
      <c r="L36" s="251" t="str">
        <f>IF(ISERROR(VLOOKUP($A36,'calc.nat.'!$D:$S,12,FALSE))," ",VLOOKUP($A36,'calc.nat.'!$D:$S,12,FALSE))</f>
        <v xml:space="preserve"> </v>
      </c>
      <c r="M36" s="252" t="str">
        <f>IF(ISERROR(VLOOKUP($A36,'calc.nat.'!$D:$S,13,FALSE))," ",VLOOKUP($A36,'calc.nat.'!$D:$S,13,FALSE))</f>
        <v xml:space="preserve"> </v>
      </c>
      <c r="N36" s="263" t="str">
        <f>IF(ISERROR(VLOOKUP($A36,'calc.nat.'!$D:$S,14,FALSE))," ",VLOOKUP($A36,'calc.nat.'!$D:$S,14,FALSE))</f>
        <v xml:space="preserve"> </v>
      </c>
      <c r="O36" s="253" t="str">
        <f>IF(ISERROR(VLOOKUP($A36,'calc.nat.'!$D:$S,15,FALSE))," ",VLOOKUP($A36,'calc.nat.'!$D:$S,15,FALSE))</f>
        <v xml:space="preserve"> </v>
      </c>
      <c r="P36" s="254" t="str">
        <f>IF(ISERROR(VLOOKUP($A36,'calc.nat.'!$D:$S,16,FALSE))," ",VLOOKUP($A36,'calc.nat.'!$D:$S,16,FALSE))</f>
        <v xml:space="preserve"> </v>
      </c>
      <c r="R36" s="147"/>
      <c r="S36" s="147"/>
      <c r="T36" s="147"/>
      <c r="U36" s="147"/>
      <c r="V36" s="147"/>
      <c r="W36" s="147"/>
      <c r="X36" s="147"/>
      <c r="Y36" s="147"/>
      <c r="Z36" s="147"/>
      <c r="AA36" s="147"/>
    </row>
    <row r="37" spans="1:27" s="146" customFormat="1" ht="18" customHeight="1" x14ac:dyDescent="0.25">
      <c r="A37" s="146">
        <v>26</v>
      </c>
      <c r="B37" s="180" t="str">
        <f>IF(ISERROR(VLOOKUP($A37,'calc.nat.'!$D:$S,2,FALSE))," ",VLOOKUP($A37,'calc.nat.'!$D:$S,2,FALSE))</f>
        <v xml:space="preserve"> </v>
      </c>
      <c r="C37" s="215" t="str">
        <f>IF(ISERROR(VLOOKUP($A37,'calc.nat.'!$D:$S,3,FALSE))," ",VLOOKUP($A37,'calc.nat.'!$D:$S,3,FALSE))</f>
        <v xml:space="preserve"> </v>
      </c>
      <c r="D37" s="189" t="str">
        <f>IF(ISERROR(VLOOKUP($A37,'calc.nat.'!$D:$S,4,FALSE))," ",VLOOKUP($A37,'calc.nat.'!$D:$S,4,FALSE))</f>
        <v xml:space="preserve"> </v>
      </c>
      <c r="E37" s="261" t="str">
        <f>IF(ISERROR(VLOOKUP($A37,'calc.nat.'!$D:$S,5,FALSE))," ",VLOOKUP($A37,'calc.nat.'!$D:$S,5,FALSE))</f>
        <v xml:space="preserve"> </v>
      </c>
      <c r="F37" s="266" t="str">
        <f>IF(ISERROR(VLOOKUP($A37,'calc.nat.'!$D:$S,6,FALSE))," ",VLOOKUP($A37,'calc.nat.'!$D:$S,6,FALSE))</f>
        <v xml:space="preserve"> </v>
      </c>
      <c r="G37" s="268" t="str">
        <f>IF(ISERROR(VLOOKUP($A37,'calc.nat.'!$D:$S,7,FALSE))," ",VLOOKUP($A37,'calc.nat.'!$D:$S,7,FALSE))</f>
        <v xml:space="preserve"> </v>
      </c>
      <c r="H37" s="262" t="str">
        <f>IF(ISERROR(VLOOKUP($A37,'calc.nat.'!$D:$S,8,FALSE))," ",VLOOKUP($A37,'calc.nat.'!$D:$S,8,FALSE))</f>
        <v xml:space="preserve"> </v>
      </c>
      <c r="I37" s="251" t="str">
        <f>IF(ISERROR(VLOOKUP($A37,'calc.nat.'!$D:$S,9,FALSE))," ",VLOOKUP($A37,'calc.nat.'!$D:$S,9,FALSE))</f>
        <v xml:space="preserve"> </v>
      </c>
      <c r="J37" s="252" t="str">
        <f>IF(ISERROR(VLOOKUP($A37,'calc.nat.'!$D:$S,10,FALSE))," ",VLOOKUP($A37,'calc.nat.'!$D:$S,10,FALSE))</f>
        <v xml:space="preserve"> </v>
      </c>
      <c r="K37" s="262" t="str">
        <f>IF(ISERROR(VLOOKUP($A37,'calc.nat.'!$D:$S,11,FALSE))," ",VLOOKUP($A37,'calc.nat.'!$D:$S,11,FALSE))</f>
        <v xml:space="preserve"> </v>
      </c>
      <c r="L37" s="251" t="str">
        <f>IF(ISERROR(VLOOKUP($A37,'calc.nat.'!$D:$S,12,FALSE))," ",VLOOKUP($A37,'calc.nat.'!$D:$S,12,FALSE))</f>
        <v xml:space="preserve"> </v>
      </c>
      <c r="M37" s="252" t="str">
        <f>IF(ISERROR(VLOOKUP($A37,'calc.nat.'!$D:$S,13,FALSE))," ",VLOOKUP($A37,'calc.nat.'!$D:$S,13,FALSE))</f>
        <v xml:space="preserve"> </v>
      </c>
      <c r="N37" s="263" t="str">
        <f>IF(ISERROR(VLOOKUP($A37,'calc.nat.'!$D:$S,14,FALSE))," ",VLOOKUP($A37,'calc.nat.'!$D:$S,14,FALSE))</f>
        <v xml:space="preserve"> </v>
      </c>
      <c r="O37" s="253" t="str">
        <f>IF(ISERROR(VLOOKUP($A37,'calc.nat.'!$D:$S,15,FALSE))," ",VLOOKUP($A37,'calc.nat.'!$D:$S,15,FALSE))</f>
        <v xml:space="preserve"> </v>
      </c>
      <c r="P37" s="254" t="str">
        <f>IF(ISERROR(VLOOKUP($A37,'calc.nat.'!$D:$S,16,FALSE))," ",VLOOKUP($A37,'calc.nat.'!$D:$S,16,FALSE))</f>
        <v xml:space="preserve"> </v>
      </c>
      <c r="R37" s="147"/>
      <c r="S37" s="147"/>
      <c r="T37" s="147"/>
      <c r="U37" s="147"/>
      <c r="V37" s="147"/>
      <c r="W37" s="147"/>
      <c r="X37" s="147"/>
      <c r="Y37" s="147"/>
      <c r="Z37" s="147"/>
      <c r="AA37" s="147"/>
    </row>
    <row r="38" spans="1:27" s="146" customFormat="1" ht="18" customHeight="1" x14ac:dyDescent="0.25">
      <c r="A38" s="146">
        <v>27</v>
      </c>
      <c r="B38" s="180" t="str">
        <f>IF(ISERROR(VLOOKUP($A38,'calc.nat.'!$D:$S,2,FALSE))," ",VLOOKUP($A38,'calc.nat.'!$D:$S,2,FALSE))</f>
        <v xml:space="preserve"> </v>
      </c>
      <c r="C38" s="215" t="str">
        <f>IF(ISERROR(VLOOKUP($A38,'calc.nat.'!$D:$S,3,FALSE))," ",VLOOKUP($A38,'calc.nat.'!$D:$S,3,FALSE))</f>
        <v xml:space="preserve"> </v>
      </c>
      <c r="D38" s="189" t="str">
        <f>IF(ISERROR(VLOOKUP($A38,'calc.nat.'!$D:$S,4,FALSE))," ",VLOOKUP($A38,'calc.nat.'!$D:$S,4,FALSE))</f>
        <v xml:space="preserve"> </v>
      </c>
      <c r="E38" s="261" t="str">
        <f>IF(ISERROR(VLOOKUP($A38,'calc.nat.'!$D:$S,5,FALSE))," ",VLOOKUP($A38,'calc.nat.'!$D:$S,5,FALSE))</f>
        <v xml:space="preserve"> </v>
      </c>
      <c r="F38" s="266" t="str">
        <f>IF(ISERROR(VLOOKUP($A38,'calc.nat.'!$D:$S,6,FALSE))," ",VLOOKUP($A38,'calc.nat.'!$D:$S,6,FALSE))</f>
        <v xml:space="preserve"> </v>
      </c>
      <c r="G38" s="268" t="str">
        <f>IF(ISERROR(VLOOKUP($A38,'calc.nat.'!$D:$S,7,FALSE))," ",VLOOKUP($A38,'calc.nat.'!$D:$S,7,FALSE))</f>
        <v xml:space="preserve"> </v>
      </c>
      <c r="H38" s="262" t="str">
        <f>IF(ISERROR(VLOOKUP($A38,'calc.nat.'!$D:$S,8,FALSE))," ",VLOOKUP($A38,'calc.nat.'!$D:$S,8,FALSE))</f>
        <v xml:space="preserve"> </v>
      </c>
      <c r="I38" s="251" t="str">
        <f>IF(ISERROR(VLOOKUP($A38,'calc.nat.'!$D:$S,9,FALSE))," ",VLOOKUP($A38,'calc.nat.'!$D:$S,9,FALSE))</f>
        <v xml:space="preserve"> </v>
      </c>
      <c r="J38" s="252" t="str">
        <f>IF(ISERROR(VLOOKUP($A38,'calc.nat.'!$D:$S,10,FALSE))," ",VLOOKUP($A38,'calc.nat.'!$D:$S,10,FALSE))</f>
        <v xml:space="preserve"> </v>
      </c>
      <c r="K38" s="262" t="str">
        <f>IF(ISERROR(VLOOKUP($A38,'calc.nat.'!$D:$S,11,FALSE))," ",VLOOKUP($A38,'calc.nat.'!$D:$S,11,FALSE))</f>
        <v xml:space="preserve"> </v>
      </c>
      <c r="L38" s="251" t="str">
        <f>IF(ISERROR(VLOOKUP($A38,'calc.nat.'!$D:$S,12,FALSE))," ",VLOOKUP($A38,'calc.nat.'!$D:$S,12,FALSE))</f>
        <v xml:space="preserve"> </v>
      </c>
      <c r="M38" s="252" t="str">
        <f>IF(ISERROR(VLOOKUP($A38,'calc.nat.'!$D:$S,13,FALSE))," ",VLOOKUP($A38,'calc.nat.'!$D:$S,13,FALSE))</f>
        <v xml:space="preserve"> </v>
      </c>
      <c r="N38" s="263" t="str">
        <f>IF(ISERROR(VLOOKUP($A38,'calc.nat.'!$D:$S,14,FALSE))," ",VLOOKUP($A38,'calc.nat.'!$D:$S,14,FALSE))</f>
        <v xml:space="preserve"> </v>
      </c>
      <c r="O38" s="253" t="str">
        <f>IF(ISERROR(VLOOKUP($A38,'calc.nat.'!$D:$S,15,FALSE))," ",VLOOKUP($A38,'calc.nat.'!$D:$S,15,FALSE))</f>
        <v xml:space="preserve"> </v>
      </c>
      <c r="P38" s="254" t="str">
        <f>IF(ISERROR(VLOOKUP($A38,'calc.nat.'!$D:$S,16,FALSE))," ",VLOOKUP($A38,'calc.nat.'!$D:$S,16,FALSE))</f>
        <v xml:space="preserve"> </v>
      </c>
      <c r="R38" s="147"/>
      <c r="S38" s="147"/>
      <c r="T38" s="147"/>
      <c r="U38" s="147"/>
      <c r="V38" s="147"/>
      <c r="W38" s="147"/>
      <c r="X38" s="147"/>
      <c r="Y38" s="147"/>
      <c r="Z38" s="147"/>
      <c r="AA38" s="147"/>
    </row>
    <row r="39" spans="1:27" s="146" customFormat="1" ht="18" customHeight="1" x14ac:dyDescent="0.25">
      <c r="A39" s="146">
        <v>28</v>
      </c>
      <c r="B39" s="180" t="str">
        <f>IF(ISERROR(VLOOKUP($A39,'calc.nat.'!$D:$S,2,FALSE))," ",VLOOKUP($A39,'calc.nat.'!$D:$S,2,FALSE))</f>
        <v xml:space="preserve"> </v>
      </c>
      <c r="C39" s="215" t="str">
        <f>IF(ISERROR(VLOOKUP($A39,'calc.nat.'!$D:$S,3,FALSE))," ",VLOOKUP($A39,'calc.nat.'!$D:$S,3,FALSE))</f>
        <v xml:space="preserve"> </v>
      </c>
      <c r="D39" s="189" t="str">
        <f>IF(ISERROR(VLOOKUP($A39,'calc.nat.'!$D:$S,4,FALSE))," ",VLOOKUP($A39,'calc.nat.'!$D:$S,4,FALSE))</f>
        <v xml:space="preserve"> </v>
      </c>
      <c r="E39" s="261" t="str">
        <f>IF(ISERROR(VLOOKUP($A39,'calc.nat.'!$D:$S,5,FALSE))," ",VLOOKUP($A39,'calc.nat.'!$D:$S,5,FALSE))</f>
        <v xml:space="preserve"> </v>
      </c>
      <c r="F39" s="266" t="str">
        <f>IF(ISERROR(VLOOKUP($A39,'calc.nat.'!$D:$S,6,FALSE))," ",VLOOKUP($A39,'calc.nat.'!$D:$S,6,FALSE))</f>
        <v xml:space="preserve"> </v>
      </c>
      <c r="G39" s="268" t="str">
        <f>IF(ISERROR(VLOOKUP($A39,'calc.nat.'!$D:$S,7,FALSE))," ",VLOOKUP($A39,'calc.nat.'!$D:$S,7,FALSE))</f>
        <v xml:space="preserve"> </v>
      </c>
      <c r="H39" s="262" t="str">
        <f>IF(ISERROR(VLOOKUP($A39,'calc.nat.'!$D:$S,8,FALSE))," ",VLOOKUP($A39,'calc.nat.'!$D:$S,8,FALSE))</f>
        <v xml:space="preserve"> </v>
      </c>
      <c r="I39" s="251" t="str">
        <f>IF(ISERROR(VLOOKUP($A39,'calc.nat.'!$D:$S,9,FALSE))," ",VLOOKUP($A39,'calc.nat.'!$D:$S,9,FALSE))</f>
        <v xml:space="preserve"> </v>
      </c>
      <c r="J39" s="252" t="str">
        <f>IF(ISERROR(VLOOKUP($A39,'calc.nat.'!$D:$S,10,FALSE))," ",VLOOKUP($A39,'calc.nat.'!$D:$S,10,FALSE))</f>
        <v xml:space="preserve"> </v>
      </c>
      <c r="K39" s="262" t="str">
        <f>IF(ISERROR(VLOOKUP($A39,'calc.nat.'!$D:$S,11,FALSE))," ",VLOOKUP($A39,'calc.nat.'!$D:$S,11,FALSE))</f>
        <v xml:space="preserve"> </v>
      </c>
      <c r="L39" s="251" t="str">
        <f>IF(ISERROR(VLOOKUP($A39,'calc.nat.'!$D:$S,12,FALSE))," ",VLOOKUP($A39,'calc.nat.'!$D:$S,12,FALSE))</f>
        <v xml:space="preserve"> </v>
      </c>
      <c r="M39" s="252" t="str">
        <f>IF(ISERROR(VLOOKUP($A39,'calc.nat.'!$D:$S,13,FALSE))," ",VLOOKUP($A39,'calc.nat.'!$D:$S,13,FALSE))</f>
        <v xml:space="preserve"> </v>
      </c>
      <c r="N39" s="263" t="str">
        <f>IF(ISERROR(VLOOKUP($A39,'calc.nat.'!$D:$S,14,FALSE))," ",VLOOKUP($A39,'calc.nat.'!$D:$S,14,FALSE))</f>
        <v xml:space="preserve"> </v>
      </c>
      <c r="O39" s="253" t="str">
        <f>IF(ISERROR(VLOOKUP($A39,'calc.nat.'!$D:$S,15,FALSE))," ",VLOOKUP($A39,'calc.nat.'!$D:$S,15,FALSE))</f>
        <v xml:space="preserve"> </v>
      </c>
      <c r="P39" s="254" t="str">
        <f>IF(ISERROR(VLOOKUP($A39,'calc.nat.'!$D:$S,16,FALSE))," ",VLOOKUP($A39,'calc.nat.'!$D:$S,16,FALSE))</f>
        <v xml:space="preserve"> </v>
      </c>
      <c r="R39" s="147"/>
      <c r="S39" s="147"/>
      <c r="T39" s="147"/>
      <c r="U39" s="147"/>
      <c r="V39" s="147"/>
      <c r="W39" s="147"/>
      <c r="X39" s="147"/>
      <c r="Y39" s="147"/>
      <c r="Z39" s="147"/>
      <c r="AA39" s="147"/>
    </row>
    <row r="40" spans="1:27" s="146" customFormat="1" ht="18" customHeight="1" x14ac:dyDescent="0.25">
      <c r="A40" s="146">
        <v>29</v>
      </c>
      <c r="B40" s="180" t="str">
        <f>IF(ISERROR(VLOOKUP($A40,'calc.nat.'!$D:$S,2,FALSE))," ",VLOOKUP($A40,'calc.nat.'!$D:$S,2,FALSE))</f>
        <v xml:space="preserve"> </v>
      </c>
      <c r="C40" s="215" t="str">
        <f>IF(ISERROR(VLOOKUP($A40,'calc.nat.'!$D:$S,3,FALSE))," ",VLOOKUP($A40,'calc.nat.'!$D:$S,3,FALSE))</f>
        <v xml:space="preserve"> </v>
      </c>
      <c r="D40" s="189" t="str">
        <f>IF(ISERROR(VLOOKUP($A40,'calc.nat.'!$D:$S,4,FALSE))," ",VLOOKUP($A40,'calc.nat.'!$D:$S,4,FALSE))</f>
        <v xml:space="preserve"> </v>
      </c>
      <c r="E40" s="261" t="str">
        <f>IF(ISERROR(VLOOKUP($A40,'calc.nat.'!$D:$S,5,FALSE))," ",VLOOKUP($A40,'calc.nat.'!$D:$S,5,FALSE))</f>
        <v xml:space="preserve"> </v>
      </c>
      <c r="F40" s="266" t="str">
        <f>IF(ISERROR(VLOOKUP($A40,'calc.nat.'!$D:$S,6,FALSE))," ",VLOOKUP($A40,'calc.nat.'!$D:$S,6,FALSE))</f>
        <v xml:space="preserve"> </v>
      </c>
      <c r="G40" s="268" t="str">
        <f>IF(ISERROR(VLOOKUP($A40,'calc.nat.'!$D:$S,7,FALSE))," ",VLOOKUP($A40,'calc.nat.'!$D:$S,7,FALSE))</f>
        <v xml:space="preserve"> </v>
      </c>
      <c r="H40" s="262" t="str">
        <f>IF(ISERROR(VLOOKUP($A40,'calc.nat.'!$D:$S,8,FALSE))," ",VLOOKUP($A40,'calc.nat.'!$D:$S,8,FALSE))</f>
        <v xml:space="preserve"> </v>
      </c>
      <c r="I40" s="251" t="str">
        <f>IF(ISERROR(VLOOKUP($A40,'calc.nat.'!$D:$S,9,FALSE))," ",VLOOKUP($A40,'calc.nat.'!$D:$S,9,FALSE))</f>
        <v xml:space="preserve"> </v>
      </c>
      <c r="J40" s="252" t="str">
        <f>IF(ISERROR(VLOOKUP($A40,'calc.nat.'!$D:$S,10,FALSE))," ",VLOOKUP($A40,'calc.nat.'!$D:$S,10,FALSE))</f>
        <v xml:space="preserve"> </v>
      </c>
      <c r="K40" s="262" t="str">
        <f>IF(ISERROR(VLOOKUP($A40,'calc.nat.'!$D:$S,11,FALSE))," ",VLOOKUP($A40,'calc.nat.'!$D:$S,11,FALSE))</f>
        <v xml:space="preserve"> </v>
      </c>
      <c r="L40" s="251" t="str">
        <f>IF(ISERROR(VLOOKUP($A40,'calc.nat.'!$D:$S,12,FALSE))," ",VLOOKUP($A40,'calc.nat.'!$D:$S,12,FALSE))</f>
        <v xml:space="preserve"> </v>
      </c>
      <c r="M40" s="252" t="str">
        <f>IF(ISERROR(VLOOKUP($A40,'calc.nat.'!$D:$S,13,FALSE))," ",VLOOKUP($A40,'calc.nat.'!$D:$S,13,FALSE))</f>
        <v xml:space="preserve"> </v>
      </c>
      <c r="N40" s="263" t="str">
        <f>IF(ISERROR(VLOOKUP($A40,'calc.nat.'!$D:$S,14,FALSE))," ",VLOOKUP($A40,'calc.nat.'!$D:$S,14,FALSE))</f>
        <v xml:space="preserve"> </v>
      </c>
      <c r="O40" s="253" t="str">
        <f>IF(ISERROR(VLOOKUP($A40,'calc.nat.'!$D:$S,15,FALSE))," ",VLOOKUP($A40,'calc.nat.'!$D:$S,15,FALSE))</f>
        <v xml:space="preserve"> </v>
      </c>
      <c r="P40" s="254" t="str">
        <f>IF(ISERROR(VLOOKUP($A40,'calc.nat.'!$D:$S,16,FALSE))," ",VLOOKUP($A40,'calc.nat.'!$D:$S,16,FALSE))</f>
        <v xml:space="preserve"> </v>
      </c>
      <c r="R40" s="147"/>
      <c r="S40" s="147"/>
      <c r="T40" s="147"/>
      <c r="U40" s="147"/>
      <c r="V40" s="147"/>
      <c r="W40" s="147"/>
      <c r="X40" s="147"/>
      <c r="Y40" s="147"/>
      <c r="Z40" s="147"/>
      <c r="AA40" s="147"/>
    </row>
    <row r="41" spans="1:27" s="146" customFormat="1" ht="18" customHeight="1" x14ac:dyDescent="0.25">
      <c r="A41" s="146">
        <v>30</v>
      </c>
      <c r="B41" s="180" t="str">
        <f>IF(ISERROR(VLOOKUP($A41,'calc.nat.'!$D:$S,2,FALSE))," ",VLOOKUP($A41,'calc.nat.'!$D:$S,2,FALSE))</f>
        <v xml:space="preserve"> </v>
      </c>
      <c r="C41" s="215" t="str">
        <f>IF(ISERROR(VLOOKUP($A41,'calc.nat.'!$D:$S,3,FALSE))," ",VLOOKUP($A41,'calc.nat.'!$D:$S,3,FALSE))</f>
        <v xml:space="preserve"> </v>
      </c>
      <c r="D41" s="189" t="str">
        <f>IF(ISERROR(VLOOKUP($A41,'calc.nat.'!$D:$S,4,FALSE))," ",VLOOKUP($A41,'calc.nat.'!$D:$S,4,FALSE))</f>
        <v xml:space="preserve"> </v>
      </c>
      <c r="E41" s="261" t="str">
        <f>IF(ISERROR(VLOOKUP($A41,'calc.nat.'!$D:$S,5,FALSE))," ",VLOOKUP($A41,'calc.nat.'!$D:$S,5,FALSE))</f>
        <v xml:space="preserve"> </v>
      </c>
      <c r="F41" s="266" t="str">
        <f>IF(ISERROR(VLOOKUP($A41,'calc.nat.'!$D:$S,6,FALSE))," ",VLOOKUP($A41,'calc.nat.'!$D:$S,6,FALSE))</f>
        <v xml:space="preserve"> </v>
      </c>
      <c r="G41" s="268" t="str">
        <f>IF(ISERROR(VLOOKUP($A41,'calc.nat.'!$D:$S,7,FALSE))," ",VLOOKUP($A41,'calc.nat.'!$D:$S,7,FALSE))</f>
        <v xml:space="preserve"> </v>
      </c>
      <c r="H41" s="262" t="str">
        <f>IF(ISERROR(VLOOKUP($A41,'calc.nat.'!$D:$S,8,FALSE))," ",VLOOKUP($A41,'calc.nat.'!$D:$S,8,FALSE))</f>
        <v xml:space="preserve"> </v>
      </c>
      <c r="I41" s="251" t="str">
        <f>IF(ISERROR(VLOOKUP($A41,'calc.nat.'!$D:$S,9,FALSE))," ",VLOOKUP($A41,'calc.nat.'!$D:$S,9,FALSE))</f>
        <v xml:space="preserve"> </v>
      </c>
      <c r="J41" s="252" t="str">
        <f>IF(ISERROR(VLOOKUP($A41,'calc.nat.'!$D:$S,10,FALSE))," ",VLOOKUP($A41,'calc.nat.'!$D:$S,10,FALSE))</f>
        <v xml:space="preserve"> </v>
      </c>
      <c r="K41" s="262" t="str">
        <f>IF(ISERROR(VLOOKUP($A41,'calc.nat.'!$D:$S,11,FALSE))," ",VLOOKUP($A41,'calc.nat.'!$D:$S,11,FALSE))</f>
        <v xml:space="preserve"> </v>
      </c>
      <c r="L41" s="251" t="str">
        <f>IF(ISERROR(VLOOKUP($A41,'calc.nat.'!$D:$S,12,FALSE))," ",VLOOKUP($A41,'calc.nat.'!$D:$S,12,FALSE))</f>
        <v xml:space="preserve"> </v>
      </c>
      <c r="M41" s="252" t="str">
        <f>IF(ISERROR(VLOOKUP($A41,'calc.nat.'!$D:$S,13,FALSE))," ",VLOOKUP($A41,'calc.nat.'!$D:$S,13,FALSE))</f>
        <v xml:space="preserve"> </v>
      </c>
      <c r="N41" s="263" t="str">
        <f>IF(ISERROR(VLOOKUP($A41,'calc.nat.'!$D:$S,14,FALSE))," ",VLOOKUP($A41,'calc.nat.'!$D:$S,14,FALSE))</f>
        <v xml:space="preserve"> </v>
      </c>
      <c r="O41" s="253" t="str">
        <f>IF(ISERROR(VLOOKUP($A41,'calc.nat.'!$D:$S,15,FALSE))," ",VLOOKUP($A41,'calc.nat.'!$D:$S,15,FALSE))</f>
        <v xml:space="preserve"> </v>
      </c>
      <c r="P41" s="254" t="str">
        <f>IF(ISERROR(VLOOKUP($A41,'calc.nat.'!$D:$S,16,FALSE))," ",VLOOKUP($A41,'calc.nat.'!$D:$S,16,FALSE))</f>
        <v xml:space="preserve"> </v>
      </c>
      <c r="R41" s="147"/>
      <c r="S41" s="147"/>
      <c r="T41" s="147"/>
      <c r="U41" s="147"/>
      <c r="V41" s="147"/>
      <c r="W41" s="147"/>
      <c r="X41" s="147"/>
      <c r="Y41" s="147"/>
      <c r="Z41" s="147"/>
      <c r="AA41" s="147"/>
    </row>
    <row r="42" spans="1:27" s="146" customFormat="1" ht="18" customHeight="1" x14ac:dyDescent="0.25">
      <c r="A42" s="146">
        <v>31</v>
      </c>
      <c r="B42" s="180" t="str">
        <f>IF(ISERROR(VLOOKUP($A42,'calc.nat.'!$D:$S,2,FALSE))," ",VLOOKUP($A42,'calc.nat.'!$D:$S,2,FALSE))</f>
        <v xml:space="preserve"> </v>
      </c>
      <c r="C42" s="215" t="str">
        <f>IF(ISERROR(VLOOKUP($A42,'calc.nat.'!$D:$S,3,FALSE))," ",VLOOKUP($A42,'calc.nat.'!$D:$S,3,FALSE))</f>
        <v xml:space="preserve"> </v>
      </c>
      <c r="D42" s="189" t="str">
        <f>IF(ISERROR(VLOOKUP($A42,'calc.nat.'!$D:$S,4,FALSE))," ",VLOOKUP($A42,'calc.nat.'!$D:$S,4,FALSE))</f>
        <v xml:space="preserve"> </v>
      </c>
      <c r="E42" s="261" t="str">
        <f>IF(ISERROR(VLOOKUP($A42,'calc.nat.'!$D:$S,5,FALSE))," ",VLOOKUP($A42,'calc.nat.'!$D:$S,5,FALSE))</f>
        <v xml:space="preserve"> </v>
      </c>
      <c r="F42" s="266" t="str">
        <f>IF(ISERROR(VLOOKUP($A42,'calc.nat.'!$D:$S,6,FALSE))," ",VLOOKUP($A42,'calc.nat.'!$D:$S,6,FALSE))</f>
        <v xml:space="preserve"> </v>
      </c>
      <c r="G42" s="268" t="str">
        <f>IF(ISERROR(VLOOKUP($A42,'calc.nat.'!$D:$S,7,FALSE))," ",VLOOKUP($A42,'calc.nat.'!$D:$S,7,FALSE))</f>
        <v xml:space="preserve"> </v>
      </c>
      <c r="H42" s="262" t="str">
        <f>IF(ISERROR(VLOOKUP($A42,'calc.nat.'!$D:$S,8,FALSE))," ",VLOOKUP($A42,'calc.nat.'!$D:$S,8,FALSE))</f>
        <v xml:space="preserve"> </v>
      </c>
      <c r="I42" s="251" t="str">
        <f>IF(ISERROR(VLOOKUP($A42,'calc.nat.'!$D:$S,9,FALSE))," ",VLOOKUP($A42,'calc.nat.'!$D:$S,9,FALSE))</f>
        <v xml:space="preserve"> </v>
      </c>
      <c r="J42" s="252" t="str">
        <f>IF(ISERROR(VLOOKUP($A42,'calc.nat.'!$D:$S,10,FALSE))," ",VLOOKUP($A42,'calc.nat.'!$D:$S,10,FALSE))</f>
        <v xml:space="preserve"> </v>
      </c>
      <c r="K42" s="262" t="str">
        <f>IF(ISERROR(VLOOKUP($A42,'calc.nat.'!$D:$S,11,FALSE))," ",VLOOKUP($A42,'calc.nat.'!$D:$S,11,FALSE))</f>
        <v xml:space="preserve"> </v>
      </c>
      <c r="L42" s="251" t="str">
        <f>IF(ISERROR(VLOOKUP($A42,'calc.nat.'!$D:$S,12,FALSE))," ",VLOOKUP($A42,'calc.nat.'!$D:$S,12,FALSE))</f>
        <v xml:space="preserve"> </v>
      </c>
      <c r="M42" s="252" t="str">
        <f>IF(ISERROR(VLOOKUP($A42,'calc.nat.'!$D:$S,13,FALSE))," ",VLOOKUP($A42,'calc.nat.'!$D:$S,13,FALSE))</f>
        <v xml:space="preserve"> </v>
      </c>
      <c r="N42" s="263" t="str">
        <f>IF(ISERROR(VLOOKUP($A42,'calc.nat.'!$D:$S,14,FALSE))," ",VLOOKUP($A42,'calc.nat.'!$D:$S,14,FALSE))</f>
        <v xml:space="preserve"> </v>
      </c>
      <c r="O42" s="253" t="str">
        <f>IF(ISERROR(VLOOKUP($A42,'calc.nat.'!$D:$S,15,FALSE))," ",VLOOKUP($A42,'calc.nat.'!$D:$S,15,FALSE))</f>
        <v xml:space="preserve"> </v>
      </c>
      <c r="P42" s="254" t="str">
        <f>IF(ISERROR(VLOOKUP($A42,'calc.nat.'!$D:$S,16,FALSE))," ",VLOOKUP($A42,'calc.nat.'!$D:$S,16,FALSE))</f>
        <v xml:space="preserve"> </v>
      </c>
      <c r="R42" s="147"/>
      <c r="S42" s="147"/>
      <c r="T42" s="147"/>
      <c r="U42" s="147"/>
      <c r="V42" s="147"/>
      <c r="W42" s="147"/>
      <c r="X42" s="147"/>
      <c r="Y42" s="147"/>
      <c r="Z42" s="147"/>
      <c r="AA42" s="147"/>
    </row>
    <row r="43" spans="1:27" s="146" customFormat="1" ht="18" customHeight="1" x14ac:dyDescent="0.25">
      <c r="A43" s="146">
        <v>32</v>
      </c>
      <c r="B43" s="180" t="str">
        <f>IF(ISERROR(VLOOKUP($A43,'calc.nat.'!$D:$S,2,FALSE))," ",VLOOKUP($A43,'calc.nat.'!$D:$S,2,FALSE))</f>
        <v xml:space="preserve"> </v>
      </c>
      <c r="C43" s="215" t="str">
        <f>IF(ISERROR(VLOOKUP($A43,'calc.nat.'!$D:$S,3,FALSE))," ",VLOOKUP($A43,'calc.nat.'!$D:$S,3,FALSE))</f>
        <v xml:space="preserve"> </v>
      </c>
      <c r="D43" s="189" t="str">
        <f>IF(ISERROR(VLOOKUP($A43,'calc.nat.'!$D:$S,4,FALSE))," ",VLOOKUP($A43,'calc.nat.'!$D:$S,4,FALSE))</f>
        <v xml:space="preserve"> </v>
      </c>
      <c r="E43" s="261" t="str">
        <f>IF(ISERROR(VLOOKUP($A43,'calc.nat.'!$D:$S,5,FALSE))," ",VLOOKUP($A43,'calc.nat.'!$D:$S,5,FALSE))</f>
        <v xml:space="preserve"> </v>
      </c>
      <c r="F43" s="266" t="str">
        <f>IF(ISERROR(VLOOKUP($A43,'calc.nat.'!$D:$S,6,FALSE))," ",VLOOKUP($A43,'calc.nat.'!$D:$S,6,FALSE))</f>
        <v xml:space="preserve"> </v>
      </c>
      <c r="G43" s="268" t="str">
        <f>IF(ISERROR(VLOOKUP($A43,'calc.nat.'!$D:$S,7,FALSE))," ",VLOOKUP($A43,'calc.nat.'!$D:$S,7,FALSE))</f>
        <v xml:space="preserve"> </v>
      </c>
      <c r="H43" s="262" t="str">
        <f>IF(ISERROR(VLOOKUP($A43,'calc.nat.'!$D:$S,8,FALSE))," ",VLOOKUP($A43,'calc.nat.'!$D:$S,8,FALSE))</f>
        <v xml:space="preserve"> </v>
      </c>
      <c r="I43" s="251" t="str">
        <f>IF(ISERROR(VLOOKUP($A43,'calc.nat.'!$D:$S,9,FALSE))," ",VLOOKUP($A43,'calc.nat.'!$D:$S,9,FALSE))</f>
        <v xml:space="preserve"> </v>
      </c>
      <c r="J43" s="252" t="str">
        <f>IF(ISERROR(VLOOKUP($A43,'calc.nat.'!$D:$S,10,FALSE))," ",VLOOKUP($A43,'calc.nat.'!$D:$S,10,FALSE))</f>
        <v xml:space="preserve"> </v>
      </c>
      <c r="K43" s="262" t="str">
        <f>IF(ISERROR(VLOOKUP($A43,'calc.nat.'!$D:$S,11,FALSE))," ",VLOOKUP($A43,'calc.nat.'!$D:$S,11,FALSE))</f>
        <v xml:space="preserve"> </v>
      </c>
      <c r="L43" s="251" t="str">
        <f>IF(ISERROR(VLOOKUP($A43,'calc.nat.'!$D:$S,12,FALSE))," ",VLOOKUP($A43,'calc.nat.'!$D:$S,12,FALSE))</f>
        <v xml:space="preserve"> </v>
      </c>
      <c r="M43" s="252" t="str">
        <f>IF(ISERROR(VLOOKUP($A43,'calc.nat.'!$D:$S,13,FALSE))," ",VLOOKUP($A43,'calc.nat.'!$D:$S,13,FALSE))</f>
        <v xml:space="preserve"> </v>
      </c>
      <c r="N43" s="263" t="str">
        <f>IF(ISERROR(VLOOKUP($A43,'calc.nat.'!$D:$S,14,FALSE))," ",VLOOKUP($A43,'calc.nat.'!$D:$S,14,FALSE))</f>
        <v xml:space="preserve"> </v>
      </c>
      <c r="O43" s="253" t="str">
        <f>IF(ISERROR(VLOOKUP($A43,'calc.nat.'!$D:$S,15,FALSE))," ",VLOOKUP($A43,'calc.nat.'!$D:$S,15,FALSE))</f>
        <v xml:space="preserve"> </v>
      </c>
      <c r="P43" s="254" t="str">
        <f>IF(ISERROR(VLOOKUP($A43,'calc.nat.'!$D:$S,16,FALSE))," ",VLOOKUP($A43,'calc.nat.'!$D:$S,16,FALSE))</f>
        <v xml:space="preserve"> </v>
      </c>
      <c r="R43" s="147"/>
      <c r="S43" s="147"/>
      <c r="T43" s="147"/>
      <c r="U43" s="147"/>
      <c r="V43" s="147"/>
      <c r="W43" s="147"/>
      <c r="X43" s="147"/>
      <c r="Y43" s="147"/>
      <c r="Z43" s="147"/>
      <c r="AA43" s="147"/>
    </row>
    <row r="44" spans="1:27" s="146" customFormat="1" ht="18" customHeight="1" x14ac:dyDescent="0.25">
      <c r="A44" s="146">
        <v>33</v>
      </c>
      <c r="B44" s="180" t="str">
        <f>IF(ISERROR(VLOOKUP($A44,'calc.nat.'!$D:$S,2,FALSE))," ",VLOOKUP($A44,'calc.nat.'!$D:$S,2,FALSE))</f>
        <v xml:space="preserve"> </v>
      </c>
      <c r="C44" s="215" t="str">
        <f>IF(ISERROR(VLOOKUP($A44,'calc.nat.'!$D:$S,3,FALSE))," ",VLOOKUP($A44,'calc.nat.'!$D:$S,3,FALSE))</f>
        <v xml:space="preserve"> </v>
      </c>
      <c r="D44" s="189" t="str">
        <f>IF(ISERROR(VLOOKUP($A44,'calc.nat.'!$D:$S,4,FALSE))," ",VLOOKUP($A44,'calc.nat.'!$D:$S,4,FALSE))</f>
        <v xml:space="preserve"> </v>
      </c>
      <c r="E44" s="261" t="str">
        <f>IF(ISERROR(VLOOKUP($A44,'calc.nat.'!$D:$S,5,FALSE))," ",VLOOKUP($A44,'calc.nat.'!$D:$S,5,FALSE))</f>
        <v xml:space="preserve"> </v>
      </c>
      <c r="F44" s="266" t="str">
        <f>IF(ISERROR(VLOOKUP($A44,'calc.nat.'!$D:$S,6,FALSE))," ",VLOOKUP($A44,'calc.nat.'!$D:$S,6,FALSE))</f>
        <v xml:space="preserve"> </v>
      </c>
      <c r="G44" s="268" t="str">
        <f>IF(ISERROR(VLOOKUP($A44,'calc.nat.'!$D:$S,7,FALSE))," ",VLOOKUP($A44,'calc.nat.'!$D:$S,7,FALSE))</f>
        <v xml:space="preserve"> </v>
      </c>
      <c r="H44" s="262" t="str">
        <f>IF(ISERROR(VLOOKUP($A44,'calc.nat.'!$D:$S,8,FALSE))," ",VLOOKUP($A44,'calc.nat.'!$D:$S,8,FALSE))</f>
        <v xml:space="preserve"> </v>
      </c>
      <c r="I44" s="251" t="str">
        <f>IF(ISERROR(VLOOKUP($A44,'calc.nat.'!$D:$S,9,FALSE))," ",VLOOKUP($A44,'calc.nat.'!$D:$S,9,FALSE))</f>
        <v xml:space="preserve"> </v>
      </c>
      <c r="J44" s="252" t="str">
        <f>IF(ISERROR(VLOOKUP($A44,'calc.nat.'!$D:$S,10,FALSE))," ",VLOOKUP($A44,'calc.nat.'!$D:$S,10,FALSE))</f>
        <v xml:space="preserve"> </v>
      </c>
      <c r="K44" s="262" t="str">
        <f>IF(ISERROR(VLOOKUP($A44,'calc.nat.'!$D:$S,11,FALSE))," ",VLOOKUP($A44,'calc.nat.'!$D:$S,11,FALSE))</f>
        <v xml:space="preserve"> </v>
      </c>
      <c r="L44" s="251" t="str">
        <f>IF(ISERROR(VLOOKUP($A44,'calc.nat.'!$D:$S,12,FALSE))," ",VLOOKUP($A44,'calc.nat.'!$D:$S,12,FALSE))</f>
        <v xml:space="preserve"> </v>
      </c>
      <c r="M44" s="252" t="str">
        <f>IF(ISERROR(VLOOKUP($A44,'calc.nat.'!$D:$S,13,FALSE))," ",VLOOKUP($A44,'calc.nat.'!$D:$S,13,FALSE))</f>
        <v xml:space="preserve"> </v>
      </c>
      <c r="N44" s="263" t="str">
        <f>IF(ISERROR(VLOOKUP($A44,'calc.nat.'!$D:$S,14,FALSE))," ",VLOOKUP($A44,'calc.nat.'!$D:$S,14,FALSE))</f>
        <v xml:space="preserve"> </v>
      </c>
      <c r="O44" s="253" t="str">
        <f>IF(ISERROR(VLOOKUP($A44,'calc.nat.'!$D:$S,15,FALSE))," ",VLOOKUP($A44,'calc.nat.'!$D:$S,15,FALSE))</f>
        <v xml:space="preserve"> </v>
      </c>
      <c r="P44" s="254" t="str">
        <f>IF(ISERROR(VLOOKUP($A44,'calc.nat.'!$D:$S,16,FALSE))," ",VLOOKUP($A44,'calc.nat.'!$D:$S,16,FALSE))</f>
        <v xml:space="preserve"> </v>
      </c>
      <c r="R44" s="147"/>
      <c r="S44" s="147"/>
      <c r="T44" s="147"/>
      <c r="U44" s="147"/>
      <c r="V44" s="147"/>
      <c r="W44" s="147"/>
      <c r="X44" s="147"/>
      <c r="Y44" s="147"/>
      <c r="Z44" s="147"/>
      <c r="AA44" s="147"/>
    </row>
    <row r="45" spans="1:27" s="146" customFormat="1" ht="18" customHeight="1" x14ac:dyDescent="0.25">
      <c r="A45" s="146">
        <v>34</v>
      </c>
      <c r="B45" s="180" t="str">
        <f>IF(ISERROR(VLOOKUP($A45,'calc.nat.'!$D:$S,2,FALSE))," ",VLOOKUP($A45,'calc.nat.'!$D:$S,2,FALSE))</f>
        <v xml:space="preserve"> </v>
      </c>
      <c r="C45" s="215" t="str">
        <f>IF(ISERROR(VLOOKUP($A45,'calc.nat.'!$D:$S,3,FALSE))," ",VLOOKUP($A45,'calc.nat.'!$D:$S,3,FALSE))</f>
        <v xml:space="preserve"> </v>
      </c>
      <c r="D45" s="189" t="str">
        <f>IF(ISERROR(VLOOKUP($A45,'calc.nat.'!$D:$S,4,FALSE))," ",VLOOKUP($A45,'calc.nat.'!$D:$S,4,FALSE))</f>
        <v xml:space="preserve"> </v>
      </c>
      <c r="E45" s="261" t="str">
        <f>IF(ISERROR(VLOOKUP($A45,'calc.nat.'!$D:$S,5,FALSE))," ",VLOOKUP($A45,'calc.nat.'!$D:$S,5,FALSE))</f>
        <v xml:space="preserve"> </v>
      </c>
      <c r="F45" s="266" t="str">
        <f>IF(ISERROR(VLOOKUP($A45,'calc.nat.'!$D:$S,6,FALSE))," ",VLOOKUP($A45,'calc.nat.'!$D:$S,6,FALSE))</f>
        <v xml:space="preserve"> </v>
      </c>
      <c r="G45" s="268" t="str">
        <f>IF(ISERROR(VLOOKUP($A45,'calc.nat.'!$D:$S,7,FALSE))," ",VLOOKUP($A45,'calc.nat.'!$D:$S,7,FALSE))</f>
        <v xml:space="preserve"> </v>
      </c>
      <c r="H45" s="262" t="str">
        <f>IF(ISERROR(VLOOKUP($A45,'calc.nat.'!$D:$S,8,FALSE))," ",VLOOKUP($A45,'calc.nat.'!$D:$S,8,FALSE))</f>
        <v xml:space="preserve"> </v>
      </c>
      <c r="I45" s="251" t="str">
        <f>IF(ISERROR(VLOOKUP($A45,'calc.nat.'!$D:$S,9,FALSE))," ",VLOOKUP($A45,'calc.nat.'!$D:$S,9,FALSE))</f>
        <v xml:space="preserve"> </v>
      </c>
      <c r="J45" s="252" t="str">
        <f>IF(ISERROR(VLOOKUP($A45,'calc.nat.'!$D:$S,10,FALSE))," ",VLOOKUP($A45,'calc.nat.'!$D:$S,10,FALSE))</f>
        <v xml:space="preserve"> </v>
      </c>
      <c r="K45" s="262" t="str">
        <f>IF(ISERROR(VLOOKUP($A45,'calc.nat.'!$D:$S,11,FALSE))," ",VLOOKUP($A45,'calc.nat.'!$D:$S,11,FALSE))</f>
        <v xml:space="preserve"> </v>
      </c>
      <c r="L45" s="251" t="str">
        <f>IF(ISERROR(VLOOKUP($A45,'calc.nat.'!$D:$S,12,FALSE))," ",VLOOKUP($A45,'calc.nat.'!$D:$S,12,FALSE))</f>
        <v xml:space="preserve"> </v>
      </c>
      <c r="M45" s="252" t="str">
        <f>IF(ISERROR(VLOOKUP($A45,'calc.nat.'!$D:$S,13,FALSE))," ",VLOOKUP($A45,'calc.nat.'!$D:$S,13,FALSE))</f>
        <v xml:space="preserve"> </v>
      </c>
      <c r="N45" s="263" t="str">
        <f>IF(ISERROR(VLOOKUP($A45,'calc.nat.'!$D:$S,14,FALSE))," ",VLOOKUP($A45,'calc.nat.'!$D:$S,14,FALSE))</f>
        <v xml:space="preserve"> </v>
      </c>
      <c r="O45" s="253" t="str">
        <f>IF(ISERROR(VLOOKUP($A45,'calc.nat.'!$D:$S,15,FALSE))," ",VLOOKUP($A45,'calc.nat.'!$D:$S,15,FALSE))</f>
        <v xml:space="preserve"> </v>
      </c>
      <c r="P45" s="254" t="str">
        <f>IF(ISERROR(VLOOKUP($A45,'calc.nat.'!$D:$S,16,FALSE))," ",VLOOKUP($A45,'calc.nat.'!$D:$S,16,FALSE))</f>
        <v xml:space="preserve"> </v>
      </c>
      <c r="R45" s="147"/>
      <c r="S45" s="147"/>
      <c r="T45" s="147"/>
      <c r="U45" s="147"/>
      <c r="V45" s="147"/>
      <c r="W45" s="147"/>
      <c r="X45" s="147"/>
      <c r="Y45" s="147"/>
      <c r="Z45" s="147"/>
      <c r="AA45" s="147"/>
    </row>
    <row r="46" spans="1:27" s="146" customFormat="1" ht="18" customHeight="1" x14ac:dyDescent="0.25">
      <c r="A46" s="146">
        <v>35</v>
      </c>
      <c r="B46" s="180" t="str">
        <f>IF(ISERROR(VLOOKUP($A46,'calc.nat.'!$D:$S,2,FALSE))," ",VLOOKUP($A46,'calc.nat.'!$D:$S,2,FALSE))</f>
        <v xml:space="preserve"> </v>
      </c>
      <c r="C46" s="215" t="str">
        <f>IF(ISERROR(VLOOKUP($A46,'calc.nat.'!$D:$S,3,FALSE))," ",VLOOKUP($A46,'calc.nat.'!$D:$S,3,FALSE))</f>
        <v xml:space="preserve"> </v>
      </c>
      <c r="D46" s="189" t="str">
        <f>IF(ISERROR(VLOOKUP($A46,'calc.nat.'!$D:$S,4,FALSE))," ",VLOOKUP($A46,'calc.nat.'!$D:$S,4,FALSE))</f>
        <v xml:space="preserve"> </v>
      </c>
      <c r="E46" s="261" t="str">
        <f>IF(ISERROR(VLOOKUP($A46,'calc.nat.'!$D:$S,5,FALSE))," ",VLOOKUP($A46,'calc.nat.'!$D:$S,5,FALSE))</f>
        <v xml:space="preserve"> </v>
      </c>
      <c r="F46" s="266" t="str">
        <f>IF(ISERROR(VLOOKUP($A46,'calc.nat.'!$D:$S,6,FALSE))," ",VLOOKUP($A46,'calc.nat.'!$D:$S,6,FALSE))</f>
        <v xml:space="preserve"> </v>
      </c>
      <c r="G46" s="268" t="str">
        <f>IF(ISERROR(VLOOKUP($A46,'calc.nat.'!$D:$S,7,FALSE))," ",VLOOKUP($A46,'calc.nat.'!$D:$S,7,FALSE))</f>
        <v xml:space="preserve"> </v>
      </c>
      <c r="H46" s="262" t="str">
        <f>IF(ISERROR(VLOOKUP($A46,'calc.nat.'!$D:$S,8,FALSE))," ",VLOOKUP($A46,'calc.nat.'!$D:$S,8,FALSE))</f>
        <v xml:space="preserve"> </v>
      </c>
      <c r="I46" s="251" t="str">
        <f>IF(ISERROR(VLOOKUP($A46,'calc.nat.'!$D:$S,9,FALSE))," ",VLOOKUP($A46,'calc.nat.'!$D:$S,9,FALSE))</f>
        <v xml:space="preserve"> </v>
      </c>
      <c r="J46" s="252" t="str">
        <f>IF(ISERROR(VLOOKUP($A46,'calc.nat.'!$D:$S,10,FALSE))," ",VLOOKUP($A46,'calc.nat.'!$D:$S,10,FALSE))</f>
        <v xml:space="preserve"> </v>
      </c>
      <c r="K46" s="262" t="str">
        <f>IF(ISERROR(VLOOKUP($A46,'calc.nat.'!$D:$S,11,FALSE))," ",VLOOKUP($A46,'calc.nat.'!$D:$S,11,FALSE))</f>
        <v xml:space="preserve"> </v>
      </c>
      <c r="L46" s="251" t="str">
        <f>IF(ISERROR(VLOOKUP($A46,'calc.nat.'!$D:$S,12,FALSE))," ",VLOOKUP($A46,'calc.nat.'!$D:$S,12,FALSE))</f>
        <v xml:space="preserve"> </v>
      </c>
      <c r="M46" s="252" t="str">
        <f>IF(ISERROR(VLOOKUP($A46,'calc.nat.'!$D:$S,13,FALSE))," ",VLOOKUP($A46,'calc.nat.'!$D:$S,13,FALSE))</f>
        <v xml:space="preserve"> </v>
      </c>
      <c r="N46" s="263" t="str">
        <f>IF(ISERROR(VLOOKUP($A46,'calc.nat.'!$D:$S,14,FALSE))," ",VLOOKUP($A46,'calc.nat.'!$D:$S,14,FALSE))</f>
        <v xml:space="preserve"> </v>
      </c>
      <c r="O46" s="253" t="str">
        <f>IF(ISERROR(VLOOKUP($A46,'calc.nat.'!$D:$S,15,FALSE))," ",VLOOKUP($A46,'calc.nat.'!$D:$S,15,FALSE))</f>
        <v xml:space="preserve"> </v>
      </c>
      <c r="P46" s="254" t="str">
        <f>IF(ISERROR(VLOOKUP($A46,'calc.nat.'!$D:$S,16,FALSE))," ",VLOOKUP($A46,'calc.nat.'!$D:$S,16,FALSE))</f>
        <v xml:space="preserve"> </v>
      </c>
      <c r="R46" s="147"/>
      <c r="S46" s="147"/>
      <c r="T46" s="147"/>
      <c r="U46" s="147"/>
      <c r="V46" s="147"/>
      <c r="W46" s="147"/>
      <c r="X46" s="147"/>
      <c r="Y46" s="147"/>
      <c r="Z46" s="147"/>
      <c r="AA46" s="147"/>
    </row>
    <row r="47" spans="1:27" s="146" customFormat="1" ht="18" customHeight="1" x14ac:dyDescent="0.25">
      <c r="A47" s="146">
        <v>36</v>
      </c>
      <c r="B47" s="180" t="str">
        <f>IF(ISERROR(VLOOKUP($A47,'calc.nat.'!$D:$S,2,FALSE))," ",VLOOKUP($A47,'calc.nat.'!$D:$S,2,FALSE))</f>
        <v xml:space="preserve"> </v>
      </c>
      <c r="C47" s="215" t="str">
        <f>IF(ISERROR(VLOOKUP($A47,'calc.nat.'!$D:$S,3,FALSE))," ",VLOOKUP($A47,'calc.nat.'!$D:$S,3,FALSE))</f>
        <v xml:space="preserve"> </v>
      </c>
      <c r="D47" s="189" t="str">
        <f>IF(ISERROR(VLOOKUP($A47,'calc.nat.'!$D:$S,4,FALSE))," ",VLOOKUP($A47,'calc.nat.'!$D:$S,4,FALSE))</f>
        <v xml:space="preserve"> </v>
      </c>
      <c r="E47" s="261" t="str">
        <f>IF(ISERROR(VLOOKUP($A47,'calc.nat.'!$D:$S,5,FALSE))," ",VLOOKUP($A47,'calc.nat.'!$D:$S,5,FALSE))</f>
        <v xml:space="preserve"> </v>
      </c>
      <c r="F47" s="266" t="str">
        <f>IF(ISERROR(VLOOKUP($A47,'calc.nat.'!$D:$S,6,FALSE))," ",VLOOKUP($A47,'calc.nat.'!$D:$S,6,FALSE))</f>
        <v xml:space="preserve"> </v>
      </c>
      <c r="G47" s="268" t="str">
        <f>IF(ISERROR(VLOOKUP($A47,'calc.nat.'!$D:$S,7,FALSE))," ",VLOOKUP($A47,'calc.nat.'!$D:$S,7,FALSE))</f>
        <v xml:space="preserve"> </v>
      </c>
      <c r="H47" s="262" t="str">
        <f>IF(ISERROR(VLOOKUP($A47,'calc.nat.'!$D:$S,8,FALSE))," ",VLOOKUP($A47,'calc.nat.'!$D:$S,8,FALSE))</f>
        <v xml:space="preserve"> </v>
      </c>
      <c r="I47" s="251" t="str">
        <f>IF(ISERROR(VLOOKUP($A47,'calc.nat.'!$D:$S,9,FALSE))," ",VLOOKUP($A47,'calc.nat.'!$D:$S,9,FALSE))</f>
        <v xml:space="preserve"> </v>
      </c>
      <c r="J47" s="252" t="str">
        <f>IF(ISERROR(VLOOKUP($A47,'calc.nat.'!$D:$S,10,FALSE))," ",VLOOKUP($A47,'calc.nat.'!$D:$S,10,FALSE))</f>
        <v xml:space="preserve"> </v>
      </c>
      <c r="K47" s="262" t="str">
        <f>IF(ISERROR(VLOOKUP($A47,'calc.nat.'!$D:$S,11,FALSE))," ",VLOOKUP($A47,'calc.nat.'!$D:$S,11,FALSE))</f>
        <v xml:space="preserve"> </v>
      </c>
      <c r="L47" s="251" t="str">
        <f>IF(ISERROR(VLOOKUP($A47,'calc.nat.'!$D:$S,12,FALSE))," ",VLOOKUP($A47,'calc.nat.'!$D:$S,12,FALSE))</f>
        <v xml:space="preserve"> </v>
      </c>
      <c r="M47" s="252" t="str">
        <f>IF(ISERROR(VLOOKUP($A47,'calc.nat.'!$D:$S,13,FALSE))," ",VLOOKUP($A47,'calc.nat.'!$D:$S,13,FALSE))</f>
        <v xml:space="preserve"> </v>
      </c>
      <c r="N47" s="263" t="str">
        <f>IF(ISERROR(VLOOKUP($A47,'calc.nat.'!$D:$S,14,FALSE))," ",VLOOKUP($A47,'calc.nat.'!$D:$S,14,FALSE))</f>
        <v xml:space="preserve"> </v>
      </c>
      <c r="O47" s="253" t="str">
        <f>IF(ISERROR(VLOOKUP($A47,'calc.nat.'!$D:$S,15,FALSE))," ",VLOOKUP($A47,'calc.nat.'!$D:$S,15,FALSE))</f>
        <v xml:space="preserve"> </v>
      </c>
      <c r="P47" s="254" t="str">
        <f>IF(ISERROR(VLOOKUP($A47,'calc.nat.'!$D:$S,16,FALSE))," ",VLOOKUP($A47,'calc.nat.'!$D:$S,16,FALSE))</f>
        <v xml:space="preserve"> </v>
      </c>
      <c r="R47" s="147"/>
      <c r="S47" s="147"/>
      <c r="T47" s="147"/>
      <c r="U47" s="147"/>
      <c r="V47" s="147"/>
      <c r="W47" s="147"/>
      <c r="X47" s="147"/>
      <c r="Y47" s="147"/>
      <c r="Z47" s="147"/>
      <c r="AA47" s="147"/>
    </row>
    <row r="48" spans="1:27" s="146" customFormat="1" ht="18" customHeight="1" x14ac:dyDescent="0.25">
      <c r="A48" s="146">
        <v>37</v>
      </c>
      <c r="B48" s="180" t="str">
        <f>IF(ISERROR(VLOOKUP($A48,'calc.nat.'!$D:$S,2,FALSE))," ",VLOOKUP($A48,'calc.nat.'!$D:$S,2,FALSE))</f>
        <v xml:space="preserve"> </v>
      </c>
      <c r="C48" s="215" t="str">
        <f>IF(ISERROR(VLOOKUP($A48,'calc.nat.'!$D:$S,3,FALSE))," ",VLOOKUP($A48,'calc.nat.'!$D:$S,3,FALSE))</f>
        <v xml:space="preserve"> </v>
      </c>
      <c r="D48" s="189" t="str">
        <f>IF(ISERROR(VLOOKUP($A48,'calc.nat.'!$D:$S,4,FALSE))," ",VLOOKUP($A48,'calc.nat.'!$D:$S,4,FALSE))</f>
        <v xml:space="preserve"> </v>
      </c>
      <c r="E48" s="261" t="str">
        <f>IF(ISERROR(VLOOKUP($A48,'calc.nat.'!$D:$S,5,FALSE))," ",VLOOKUP($A48,'calc.nat.'!$D:$S,5,FALSE))</f>
        <v xml:space="preserve"> </v>
      </c>
      <c r="F48" s="266" t="str">
        <f>IF(ISERROR(VLOOKUP($A48,'calc.nat.'!$D:$S,6,FALSE))," ",VLOOKUP($A48,'calc.nat.'!$D:$S,6,FALSE))</f>
        <v xml:space="preserve"> </v>
      </c>
      <c r="G48" s="268" t="str">
        <f>IF(ISERROR(VLOOKUP($A48,'calc.nat.'!$D:$S,7,FALSE))," ",VLOOKUP($A48,'calc.nat.'!$D:$S,7,FALSE))</f>
        <v xml:space="preserve"> </v>
      </c>
      <c r="H48" s="262" t="str">
        <f>IF(ISERROR(VLOOKUP($A48,'calc.nat.'!$D:$S,8,FALSE))," ",VLOOKUP($A48,'calc.nat.'!$D:$S,8,FALSE))</f>
        <v xml:space="preserve"> </v>
      </c>
      <c r="I48" s="251" t="str">
        <f>IF(ISERROR(VLOOKUP($A48,'calc.nat.'!$D:$S,9,FALSE))," ",VLOOKUP($A48,'calc.nat.'!$D:$S,9,FALSE))</f>
        <v xml:space="preserve"> </v>
      </c>
      <c r="J48" s="252" t="str">
        <f>IF(ISERROR(VLOOKUP($A48,'calc.nat.'!$D:$S,10,FALSE))," ",VLOOKUP($A48,'calc.nat.'!$D:$S,10,FALSE))</f>
        <v xml:space="preserve"> </v>
      </c>
      <c r="K48" s="262" t="str">
        <f>IF(ISERROR(VLOOKUP($A48,'calc.nat.'!$D:$S,11,FALSE))," ",VLOOKUP($A48,'calc.nat.'!$D:$S,11,FALSE))</f>
        <v xml:space="preserve"> </v>
      </c>
      <c r="L48" s="251" t="str">
        <f>IF(ISERROR(VLOOKUP($A48,'calc.nat.'!$D:$S,12,FALSE))," ",VLOOKUP($A48,'calc.nat.'!$D:$S,12,FALSE))</f>
        <v xml:space="preserve"> </v>
      </c>
      <c r="M48" s="252" t="str">
        <f>IF(ISERROR(VLOOKUP($A48,'calc.nat.'!$D:$S,13,FALSE))," ",VLOOKUP($A48,'calc.nat.'!$D:$S,13,FALSE))</f>
        <v xml:space="preserve"> </v>
      </c>
      <c r="N48" s="263" t="str">
        <f>IF(ISERROR(VLOOKUP($A48,'calc.nat.'!$D:$S,14,FALSE))," ",VLOOKUP($A48,'calc.nat.'!$D:$S,14,FALSE))</f>
        <v xml:space="preserve"> </v>
      </c>
      <c r="O48" s="253" t="str">
        <f>IF(ISERROR(VLOOKUP($A48,'calc.nat.'!$D:$S,15,FALSE))," ",VLOOKUP($A48,'calc.nat.'!$D:$S,15,FALSE))</f>
        <v xml:space="preserve"> </v>
      </c>
      <c r="P48" s="254" t="str">
        <f>IF(ISERROR(VLOOKUP($A48,'calc.nat.'!$D:$S,16,FALSE))," ",VLOOKUP($A48,'calc.nat.'!$D:$S,16,FALSE))</f>
        <v xml:space="preserve"> </v>
      </c>
      <c r="R48" s="147"/>
      <c r="S48" s="147"/>
      <c r="T48" s="147"/>
      <c r="U48" s="147"/>
      <c r="V48" s="147"/>
      <c r="W48" s="147"/>
      <c r="X48" s="147"/>
      <c r="Y48" s="147"/>
      <c r="Z48" s="147"/>
      <c r="AA48" s="147"/>
    </row>
    <row r="49" spans="1:27" s="146" customFormat="1" ht="18" customHeight="1" x14ac:dyDescent="0.25">
      <c r="A49" s="146">
        <v>38</v>
      </c>
      <c r="B49" s="180" t="str">
        <f>IF(ISERROR(VLOOKUP($A49,'calc.nat.'!$D:$S,2,FALSE))," ",VLOOKUP($A49,'calc.nat.'!$D:$S,2,FALSE))</f>
        <v xml:space="preserve"> </v>
      </c>
      <c r="C49" s="215" t="str">
        <f>IF(ISERROR(VLOOKUP($A49,'calc.nat.'!$D:$S,3,FALSE))," ",VLOOKUP($A49,'calc.nat.'!$D:$S,3,FALSE))</f>
        <v xml:space="preserve"> </v>
      </c>
      <c r="D49" s="189" t="str">
        <f>IF(ISERROR(VLOOKUP($A49,'calc.nat.'!$D:$S,4,FALSE))," ",VLOOKUP($A49,'calc.nat.'!$D:$S,4,FALSE))</f>
        <v xml:space="preserve"> </v>
      </c>
      <c r="E49" s="261" t="str">
        <f>IF(ISERROR(VLOOKUP($A49,'calc.nat.'!$D:$S,5,FALSE))," ",VLOOKUP($A49,'calc.nat.'!$D:$S,5,FALSE))</f>
        <v xml:space="preserve"> </v>
      </c>
      <c r="F49" s="266" t="str">
        <f>IF(ISERROR(VLOOKUP($A49,'calc.nat.'!$D:$S,6,FALSE))," ",VLOOKUP($A49,'calc.nat.'!$D:$S,6,FALSE))</f>
        <v xml:space="preserve"> </v>
      </c>
      <c r="G49" s="268" t="str">
        <f>IF(ISERROR(VLOOKUP($A49,'calc.nat.'!$D:$S,7,FALSE))," ",VLOOKUP($A49,'calc.nat.'!$D:$S,7,FALSE))</f>
        <v xml:space="preserve"> </v>
      </c>
      <c r="H49" s="262" t="str">
        <f>IF(ISERROR(VLOOKUP($A49,'calc.nat.'!$D:$S,8,FALSE))," ",VLOOKUP($A49,'calc.nat.'!$D:$S,8,FALSE))</f>
        <v xml:space="preserve"> </v>
      </c>
      <c r="I49" s="251" t="str">
        <f>IF(ISERROR(VLOOKUP($A49,'calc.nat.'!$D:$S,9,FALSE))," ",VLOOKUP($A49,'calc.nat.'!$D:$S,9,FALSE))</f>
        <v xml:space="preserve"> </v>
      </c>
      <c r="J49" s="252" t="str">
        <f>IF(ISERROR(VLOOKUP($A49,'calc.nat.'!$D:$S,10,FALSE))," ",VLOOKUP($A49,'calc.nat.'!$D:$S,10,FALSE))</f>
        <v xml:space="preserve"> </v>
      </c>
      <c r="K49" s="262" t="str">
        <f>IF(ISERROR(VLOOKUP($A49,'calc.nat.'!$D:$S,11,FALSE))," ",VLOOKUP($A49,'calc.nat.'!$D:$S,11,FALSE))</f>
        <v xml:space="preserve"> </v>
      </c>
      <c r="L49" s="251" t="str">
        <f>IF(ISERROR(VLOOKUP($A49,'calc.nat.'!$D:$S,12,FALSE))," ",VLOOKUP($A49,'calc.nat.'!$D:$S,12,FALSE))</f>
        <v xml:space="preserve"> </v>
      </c>
      <c r="M49" s="252" t="str">
        <f>IF(ISERROR(VLOOKUP($A49,'calc.nat.'!$D:$S,13,FALSE))," ",VLOOKUP($A49,'calc.nat.'!$D:$S,13,FALSE))</f>
        <v xml:space="preserve"> </v>
      </c>
      <c r="N49" s="263" t="str">
        <f>IF(ISERROR(VLOOKUP($A49,'calc.nat.'!$D:$S,14,FALSE))," ",VLOOKUP($A49,'calc.nat.'!$D:$S,14,FALSE))</f>
        <v xml:space="preserve"> </v>
      </c>
      <c r="O49" s="253" t="str">
        <f>IF(ISERROR(VLOOKUP($A49,'calc.nat.'!$D:$S,15,FALSE))," ",VLOOKUP($A49,'calc.nat.'!$D:$S,15,FALSE))</f>
        <v xml:space="preserve"> </v>
      </c>
      <c r="P49" s="254" t="str">
        <f>IF(ISERROR(VLOOKUP($A49,'calc.nat.'!$D:$S,16,FALSE))," ",VLOOKUP($A49,'calc.nat.'!$D:$S,16,FALSE))</f>
        <v xml:space="preserve"> </v>
      </c>
      <c r="R49" s="147"/>
      <c r="S49" s="147"/>
      <c r="T49" s="147"/>
      <c r="U49" s="147"/>
      <c r="V49" s="147"/>
      <c r="W49" s="147"/>
      <c r="X49" s="147"/>
      <c r="Y49" s="147"/>
      <c r="Z49" s="147"/>
      <c r="AA49" s="147"/>
    </row>
    <row r="50" spans="1:27" s="146" customFormat="1" ht="18" customHeight="1" x14ac:dyDescent="0.25">
      <c r="A50" s="146">
        <v>39</v>
      </c>
      <c r="B50" s="180" t="str">
        <f>IF(ISERROR(VLOOKUP($A50,'calc.nat.'!$D:$S,2,FALSE))," ",VLOOKUP($A50,'calc.nat.'!$D:$S,2,FALSE))</f>
        <v xml:space="preserve"> </v>
      </c>
      <c r="C50" s="215" t="str">
        <f>IF(ISERROR(VLOOKUP($A50,'calc.nat.'!$D:$S,3,FALSE))," ",VLOOKUP($A50,'calc.nat.'!$D:$S,3,FALSE))</f>
        <v xml:space="preserve"> </v>
      </c>
      <c r="D50" s="189" t="str">
        <f>IF(ISERROR(VLOOKUP($A50,'calc.nat.'!$D:$S,4,FALSE))," ",VLOOKUP($A50,'calc.nat.'!$D:$S,4,FALSE))</f>
        <v xml:space="preserve"> </v>
      </c>
      <c r="E50" s="261" t="str">
        <f>IF(ISERROR(VLOOKUP($A50,'calc.nat.'!$D:$S,5,FALSE))," ",VLOOKUP($A50,'calc.nat.'!$D:$S,5,FALSE))</f>
        <v xml:space="preserve"> </v>
      </c>
      <c r="F50" s="266" t="str">
        <f>IF(ISERROR(VLOOKUP($A50,'calc.nat.'!$D:$S,6,FALSE))," ",VLOOKUP($A50,'calc.nat.'!$D:$S,6,FALSE))</f>
        <v xml:space="preserve"> </v>
      </c>
      <c r="G50" s="268" t="str">
        <f>IF(ISERROR(VLOOKUP($A50,'calc.nat.'!$D:$S,7,FALSE))," ",VLOOKUP($A50,'calc.nat.'!$D:$S,7,FALSE))</f>
        <v xml:space="preserve"> </v>
      </c>
      <c r="H50" s="262" t="str">
        <f>IF(ISERROR(VLOOKUP($A50,'calc.nat.'!$D:$S,8,FALSE))," ",VLOOKUP($A50,'calc.nat.'!$D:$S,8,FALSE))</f>
        <v xml:space="preserve"> </v>
      </c>
      <c r="I50" s="251" t="str">
        <f>IF(ISERROR(VLOOKUP($A50,'calc.nat.'!$D:$S,9,FALSE))," ",VLOOKUP($A50,'calc.nat.'!$D:$S,9,FALSE))</f>
        <v xml:space="preserve"> </v>
      </c>
      <c r="J50" s="252" t="str">
        <f>IF(ISERROR(VLOOKUP($A50,'calc.nat.'!$D:$S,10,FALSE))," ",VLOOKUP($A50,'calc.nat.'!$D:$S,10,FALSE))</f>
        <v xml:space="preserve"> </v>
      </c>
      <c r="K50" s="262" t="str">
        <f>IF(ISERROR(VLOOKUP($A50,'calc.nat.'!$D:$S,11,FALSE))," ",VLOOKUP($A50,'calc.nat.'!$D:$S,11,FALSE))</f>
        <v xml:space="preserve"> </v>
      </c>
      <c r="L50" s="251" t="str">
        <f>IF(ISERROR(VLOOKUP($A50,'calc.nat.'!$D:$S,12,FALSE))," ",VLOOKUP($A50,'calc.nat.'!$D:$S,12,FALSE))</f>
        <v xml:space="preserve"> </v>
      </c>
      <c r="M50" s="252" t="str">
        <f>IF(ISERROR(VLOOKUP($A50,'calc.nat.'!$D:$S,13,FALSE))," ",VLOOKUP($A50,'calc.nat.'!$D:$S,13,FALSE))</f>
        <v xml:space="preserve"> </v>
      </c>
      <c r="N50" s="263" t="str">
        <f>IF(ISERROR(VLOOKUP($A50,'calc.nat.'!$D:$S,14,FALSE))," ",VLOOKUP($A50,'calc.nat.'!$D:$S,14,FALSE))</f>
        <v xml:space="preserve"> </v>
      </c>
      <c r="O50" s="253" t="str">
        <f>IF(ISERROR(VLOOKUP($A50,'calc.nat.'!$D:$S,15,FALSE))," ",VLOOKUP($A50,'calc.nat.'!$D:$S,15,FALSE))</f>
        <v xml:space="preserve"> </v>
      </c>
      <c r="P50" s="254" t="str">
        <f>IF(ISERROR(VLOOKUP($A50,'calc.nat.'!$D:$S,16,FALSE))," ",VLOOKUP($A50,'calc.nat.'!$D:$S,16,FALSE))</f>
        <v xml:space="preserve"> </v>
      </c>
      <c r="R50" s="147"/>
      <c r="S50" s="147"/>
      <c r="T50" s="147"/>
      <c r="U50" s="147"/>
      <c r="V50" s="147"/>
      <c r="W50" s="147"/>
      <c r="X50" s="147"/>
      <c r="Y50" s="147"/>
      <c r="Z50" s="147"/>
      <c r="AA50" s="147"/>
    </row>
    <row r="51" spans="1:27" s="146" customFormat="1" ht="18" customHeight="1" x14ac:dyDescent="0.25">
      <c r="A51" s="146">
        <v>40</v>
      </c>
      <c r="B51" s="180" t="str">
        <f>IF(ISERROR(VLOOKUP($A51,'calc.nat.'!$D:$S,2,FALSE))," ",VLOOKUP($A51,'calc.nat.'!$D:$S,2,FALSE))</f>
        <v xml:space="preserve"> </v>
      </c>
      <c r="C51" s="215" t="str">
        <f>IF(ISERROR(VLOOKUP($A51,'calc.nat.'!$D:$S,3,FALSE))," ",VLOOKUP($A51,'calc.nat.'!$D:$S,3,FALSE))</f>
        <v xml:space="preserve"> </v>
      </c>
      <c r="D51" s="189" t="str">
        <f>IF(ISERROR(VLOOKUP($A51,'calc.nat.'!$D:$S,4,FALSE))," ",VLOOKUP($A51,'calc.nat.'!$D:$S,4,FALSE))</f>
        <v xml:space="preserve"> </v>
      </c>
      <c r="E51" s="261" t="str">
        <f>IF(ISERROR(VLOOKUP($A51,'calc.nat.'!$D:$S,5,FALSE))," ",VLOOKUP($A51,'calc.nat.'!$D:$S,5,FALSE))</f>
        <v xml:space="preserve"> </v>
      </c>
      <c r="F51" s="266" t="str">
        <f>IF(ISERROR(VLOOKUP($A51,'calc.nat.'!$D:$S,6,FALSE))," ",VLOOKUP($A51,'calc.nat.'!$D:$S,6,FALSE))</f>
        <v xml:space="preserve"> </v>
      </c>
      <c r="G51" s="268" t="str">
        <f>IF(ISERROR(VLOOKUP($A51,'calc.nat.'!$D:$S,7,FALSE))," ",VLOOKUP($A51,'calc.nat.'!$D:$S,7,FALSE))</f>
        <v xml:space="preserve"> </v>
      </c>
      <c r="H51" s="262" t="str">
        <f>IF(ISERROR(VLOOKUP($A51,'calc.nat.'!$D:$S,8,FALSE))," ",VLOOKUP($A51,'calc.nat.'!$D:$S,8,FALSE))</f>
        <v xml:space="preserve"> </v>
      </c>
      <c r="I51" s="251" t="str">
        <f>IF(ISERROR(VLOOKUP($A51,'calc.nat.'!$D:$S,9,FALSE))," ",VLOOKUP($A51,'calc.nat.'!$D:$S,9,FALSE))</f>
        <v xml:space="preserve"> </v>
      </c>
      <c r="J51" s="252" t="str">
        <f>IF(ISERROR(VLOOKUP($A51,'calc.nat.'!$D:$S,10,FALSE))," ",VLOOKUP($A51,'calc.nat.'!$D:$S,10,FALSE))</f>
        <v xml:space="preserve"> </v>
      </c>
      <c r="K51" s="262" t="str">
        <f>IF(ISERROR(VLOOKUP($A51,'calc.nat.'!$D:$S,11,FALSE))," ",VLOOKUP($A51,'calc.nat.'!$D:$S,11,FALSE))</f>
        <v xml:space="preserve"> </v>
      </c>
      <c r="L51" s="251" t="str">
        <f>IF(ISERROR(VLOOKUP($A51,'calc.nat.'!$D:$S,12,FALSE))," ",VLOOKUP($A51,'calc.nat.'!$D:$S,12,FALSE))</f>
        <v xml:space="preserve"> </v>
      </c>
      <c r="M51" s="252" t="str">
        <f>IF(ISERROR(VLOOKUP($A51,'calc.nat.'!$D:$S,13,FALSE))," ",VLOOKUP($A51,'calc.nat.'!$D:$S,13,FALSE))</f>
        <v xml:space="preserve"> </v>
      </c>
      <c r="N51" s="263" t="str">
        <f>IF(ISERROR(VLOOKUP($A51,'calc.nat.'!$D:$S,14,FALSE))," ",VLOOKUP($A51,'calc.nat.'!$D:$S,14,FALSE))</f>
        <v xml:space="preserve"> </v>
      </c>
      <c r="O51" s="253" t="str">
        <f>IF(ISERROR(VLOOKUP($A51,'calc.nat.'!$D:$S,15,FALSE))," ",VLOOKUP($A51,'calc.nat.'!$D:$S,15,FALSE))</f>
        <v xml:space="preserve"> </v>
      </c>
      <c r="P51" s="254" t="str">
        <f>IF(ISERROR(VLOOKUP($A51,'calc.nat.'!$D:$S,16,FALSE))," ",VLOOKUP($A51,'calc.nat.'!$D:$S,16,FALSE))</f>
        <v xml:space="preserve"> </v>
      </c>
      <c r="R51" s="147"/>
      <c r="S51" s="147"/>
      <c r="T51" s="147"/>
      <c r="U51" s="147"/>
      <c r="V51" s="147"/>
      <c r="W51" s="147"/>
      <c r="X51" s="147"/>
      <c r="Y51" s="147"/>
      <c r="Z51" s="147"/>
      <c r="AA51" s="147"/>
    </row>
    <row r="52" spans="1:27" s="146" customFormat="1" ht="18" customHeight="1" x14ac:dyDescent="0.25">
      <c r="A52" s="146">
        <v>41</v>
      </c>
      <c r="B52" s="180" t="str">
        <f>IF(ISERROR(VLOOKUP($A52,'calc.nat.'!$D:$S,2,FALSE))," ",VLOOKUP($A52,'calc.nat.'!$D:$S,2,FALSE))</f>
        <v xml:space="preserve"> </v>
      </c>
      <c r="C52" s="215" t="str">
        <f>IF(ISERROR(VLOOKUP($A52,'calc.nat.'!$D:$S,3,FALSE))," ",VLOOKUP($A52,'calc.nat.'!$D:$S,3,FALSE))</f>
        <v xml:space="preserve"> </v>
      </c>
      <c r="D52" s="189" t="str">
        <f>IF(ISERROR(VLOOKUP($A52,'calc.nat.'!$D:$S,4,FALSE))," ",VLOOKUP($A52,'calc.nat.'!$D:$S,4,FALSE))</f>
        <v xml:space="preserve"> </v>
      </c>
      <c r="E52" s="261" t="str">
        <f>IF(ISERROR(VLOOKUP($A52,'calc.nat.'!$D:$S,5,FALSE))," ",VLOOKUP($A52,'calc.nat.'!$D:$S,5,FALSE))</f>
        <v xml:space="preserve"> </v>
      </c>
      <c r="F52" s="266" t="str">
        <f>IF(ISERROR(VLOOKUP($A52,'calc.nat.'!$D:$S,6,FALSE))," ",VLOOKUP($A52,'calc.nat.'!$D:$S,6,FALSE))</f>
        <v xml:space="preserve"> </v>
      </c>
      <c r="G52" s="268" t="str">
        <f>IF(ISERROR(VLOOKUP($A52,'calc.nat.'!$D:$S,7,FALSE))," ",VLOOKUP($A52,'calc.nat.'!$D:$S,7,FALSE))</f>
        <v xml:space="preserve"> </v>
      </c>
      <c r="H52" s="262" t="str">
        <f>IF(ISERROR(VLOOKUP($A52,'calc.nat.'!$D:$S,8,FALSE))," ",VLOOKUP($A52,'calc.nat.'!$D:$S,8,FALSE))</f>
        <v xml:space="preserve"> </v>
      </c>
      <c r="I52" s="251" t="str">
        <f>IF(ISERROR(VLOOKUP($A52,'calc.nat.'!$D:$S,9,FALSE))," ",VLOOKUP($A52,'calc.nat.'!$D:$S,9,FALSE))</f>
        <v xml:space="preserve"> </v>
      </c>
      <c r="J52" s="252" t="str">
        <f>IF(ISERROR(VLOOKUP($A52,'calc.nat.'!$D:$S,10,FALSE))," ",VLOOKUP($A52,'calc.nat.'!$D:$S,10,FALSE))</f>
        <v xml:space="preserve"> </v>
      </c>
      <c r="K52" s="262" t="str">
        <f>IF(ISERROR(VLOOKUP($A52,'calc.nat.'!$D:$S,11,FALSE))," ",VLOOKUP($A52,'calc.nat.'!$D:$S,11,FALSE))</f>
        <v xml:space="preserve"> </v>
      </c>
      <c r="L52" s="251" t="str">
        <f>IF(ISERROR(VLOOKUP($A52,'calc.nat.'!$D:$S,12,FALSE))," ",VLOOKUP($A52,'calc.nat.'!$D:$S,12,FALSE))</f>
        <v xml:space="preserve"> </v>
      </c>
      <c r="M52" s="252" t="str">
        <f>IF(ISERROR(VLOOKUP($A52,'calc.nat.'!$D:$S,13,FALSE))," ",VLOOKUP($A52,'calc.nat.'!$D:$S,13,FALSE))</f>
        <v xml:space="preserve"> </v>
      </c>
      <c r="N52" s="263" t="str">
        <f>IF(ISERROR(VLOOKUP($A52,'calc.nat.'!$D:$S,14,FALSE))," ",VLOOKUP($A52,'calc.nat.'!$D:$S,14,FALSE))</f>
        <v xml:space="preserve"> </v>
      </c>
      <c r="O52" s="253" t="str">
        <f>IF(ISERROR(VLOOKUP($A52,'calc.nat.'!$D:$S,15,FALSE))," ",VLOOKUP($A52,'calc.nat.'!$D:$S,15,FALSE))</f>
        <v xml:space="preserve"> </v>
      </c>
      <c r="P52" s="254" t="str">
        <f>IF(ISERROR(VLOOKUP($A52,'calc.nat.'!$D:$S,16,FALSE))," ",VLOOKUP($A52,'calc.nat.'!$D:$S,16,FALSE))</f>
        <v xml:space="preserve"> </v>
      </c>
      <c r="R52" s="147"/>
      <c r="S52" s="147"/>
      <c r="T52" s="147"/>
      <c r="U52" s="147"/>
      <c r="V52" s="147"/>
      <c r="W52" s="147"/>
      <c r="X52" s="147"/>
      <c r="Y52" s="147"/>
      <c r="Z52" s="147"/>
      <c r="AA52" s="147"/>
    </row>
    <row r="53" spans="1:27" s="146" customFormat="1" ht="18" customHeight="1" x14ac:dyDescent="0.25">
      <c r="A53" s="146">
        <v>42</v>
      </c>
      <c r="B53" s="180" t="str">
        <f>IF(ISERROR(VLOOKUP($A53,'calc.nat.'!$D:$S,2,FALSE))," ",VLOOKUP($A53,'calc.nat.'!$D:$S,2,FALSE))</f>
        <v xml:space="preserve"> </v>
      </c>
      <c r="C53" s="215" t="str">
        <f>IF(ISERROR(VLOOKUP($A53,'calc.nat.'!$D:$S,3,FALSE))," ",VLOOKUP($A53,'calc.nat.'!$D:$S,3,FALSE))</f>
        <v xml:space="preserve"> </v>
      </c>
      <c r="D53" s="189" t="str">
        <f>IF(ISERROR(VLOOKUP($A53,'calc.nat.'!$D:$S,4,FALSE))," ",VLOOKUP($A53,'calc.nat.'!$D:$S,4,FALSE))</f>
        <v xml:space="preserve"> </v>
      </c>
      <c r="E53" s="261" t="str">
        <f>IF(ISERROR(VLOOKUP($A53,'calc.nat.'!$D:$S,5,FALSE))," ",VLOOKUP($A53,'calc.nat.'!$D:$S,5,FALSE))</f>
        <v xml:space="preserve"> </v>
      </c>
      <c r="F53" s="266" t="str">
        <f>IF(ISERROR(VLOOKUP($A53,'calc.nat.'!$D:$S,6,FALSE))," ",VLOOKUP($A53,'calc.nat.'!$D:$S,6,FALSE))</f>
        <v xml:space="preserve"> </v>
      </c>
      <c r="G53" s="268" t="str">
        <f>IF(ISERROR(VLOOKUP($A53,'calc.nat.'!$D:$S,7,FALSE))," ",VLOOKUP($A53,'calc.nat.'!$D:$S,7,FALSE))</f>
        <v xml:space="preserve"> </v>
      </c>
      <c r="H53" s="262" t="str">
        <f>IF(ISERROR(VLOOKUP($A53,'calc.nat.'!$D:$S,8,FALSE))," ",VLOOKUP($A53,'calc.nat.'!$D:$S,8,FALSE))</f>
        <v xml:space="preserve"> </v>
      </c>
      <c r="I53" s="251" t="str">
        <f>IF(ISERROR(VLOOKUP($A53,'calc.nat.'!$D:$S,9,FALSE))," ",VLOOKUP($A53,'calc.nat.'!$D:$S,9,FALSE))</f>
        <v xml:space="preserve"> </v>
      </c>
      <c r="J53" s="252" t="str">
        <f>IF(ISERROR(VLOOKUP($A53,'calc.nat.'!$D:$S,10,FALSE))," ",VLOOKUP($A53,'calc.nat.'!$D:$S,10,FALSE))</f>
        <v xml:space="preserve"> </v>
      </c>
      <c r="K53" s="262" t="str">
        <f>IF(ISERROR(VLOOKUP($A53,'calc.nat.'!$D:$S,11,FALSE))," ",VLOOKUP($A53,'calc.nat.'!$D:$S,11,FALSE))</f>
        <v xml:space="preserve"> </v>
      </c>
      <c r="L53" s="251" t="str">
        <f>IF(ISERROR(VLOOKUP($A53,'calc.nat.'!$D:$S,12,FALSE))," ",VLOOKUP($A53,'calc.nat.'!$D:$S,12,FALSE))</f>
        <v xml:space="preserve"> </v>
      </c>
      <c r="M53" s="252" t="str">
        <f>IF(ISERROR(VLOOKUP($A53,'calc.nat.'!$D:$S,13,FALSE))," ",VLOOKUP($A53,'calc.nat.'!$D:$S,13,FALSE))</f>
        <v xml:space="preserve"> </v>
      </c>
      <c r="N53" s="263" t="str">
        <f>IF(ISERROR(VLOOKUP($A53,'calc.nat.'!$D:$S,14,FALSE))," ",VLOOKUP($A53,'calc.nat.'!$D:$S,14,FALSE))</f>
        <v xml:space="preserve"> </v>
      </c>
      <c r="O53" s="253" t="str">
        <f>IF(ISERROR(VLOOKUP($A53,'calc.nat.'!$D:$S,15,FALSE))," ",VLOOKUP($A53,'calc.nat.'!$D:$S,15,FALSE))</f>
        <v xml:space="preserve"> </v>
      </c>
      <c r="P53" s="254" t="str">
        <f>IF(ISERROR(VLOOKUP($A53,'calc.nat.'!$D:$S,16,FALSE))," ",VLOOKUP($A53,'calc.nat.'!$D:$S,16,FALSE))</f>
        <v xml:space="preserve"> </v>
      </c>
      <c r="R53" s="147"/>
      <c r="S53" s="147"/>
      <c r="T53" s="147"/>
      <c r="U53" s="147"/>
      <c r="V53" s="147"/>
      <c r="W53" s="147"/>
      <c r="X53" s="147"/>
      <c r="Y53" s="147"/>
      <c r="Z53" s="147"/>
      <c r="AA53" s="147"/>
    </row>
    <row r="54" spans="1:27" s="146" customFormat="1" ht="18" customHeight="1" x14ac:dyDescent="0.25">
      <c r="A54" s="146">
        <v>43</v>
      </c>
      <c r="B54" s="180" t="str">
        <f>IF(ISERROR(VLOOKUP($A54,'calc.nat.'!$D:$S,2,FALSE))," ",VLOOKUP($A54,'calc.nat.'!$D:$S,2,FALSE))</f>
        <v xml:space="preserve"> </v>
      </c>
      <c r="C54" s="215" t="str">
        <f>IF(ISERROR(VLOOKUP($A54,'calc.nat.'!$D:$S,3,FALSE))," ",VLOOKUP($A54,'calc.nat.'!$D:$S,3,FALSE))</f>
        <v xml:space="preserve"> </v>
      </c>
      <c r="D54" s="189" t="str">
        <f>IF(ISERROR(VLOOKUP($A54,'calc.nat.'!$D:$S,4,FALSE))," ",VLOOKUP($A54,'calc.nat.'!$D:$S,4,FALSE))</f>
        <v xml:space="preserve"> </v>
      </c>
      <c r="E54" s="261" t="str">
        <f>IF(ISERROR(VLOOKUP($A54,'calc.nat.'!$D:$S,5,FALSE))," ",VLOOKUP($A54,'calc.nat.'!$D:$S,5,FALSE))</f>
        <v xml:space="preserve"> </v>
      </c>
      <c r="F54" s="266" t="str">
        <f>IF(ISERROR(VLOOKUP($A54,'calc.nat.'!$D:$S,6,FALSE))," ",VLOOKUP($A54,'calc.nat.'!$D:$S,6,FALSE))</f>
        <v xml:space="preserve"> </v>
      </c>
      <c r="G54" s="268" t="str">
        <f>IF(ISERROR(VLOOKUP($A54,'calc.nat.'!$D:$S,7,FALSE))," ",VLOOKUP($A54,'calc.nat.'!$D:$S,7,FALSE))</f>
        <v xml:space="preserve"> </v>
      </c>
      <c r="H54" s="262" t="str">
        <f>IF(ISERROR(VLOOKUP($A54,'calc.nat.'!$D:$S,8,FALSE))," ",VLOOKUP($A54,'calc.nat.'!$D:$S,8,FALSE))</f>
        <v xml:space="preserve"> </v>
      </c>
      <c r="I54" s="251" t="str">
        <f>IF(ISERROR(VLOOKUP($A54,'calc.nat.'!$D:$S,9,FALSE))," ",VLOOKUP($A54,'calc.nat.'!$D:$S,9,FALSE))</f>
        <v xml:space="preserve"> </v>
      </c>
      <c r="J54" s="252" t="str">
        <f>IF(ISERROR(VLOOKUP($A54,'calc.nat.'!$D:$S,10,FALSE))," ",VLOOKUP($A54,'calc.nat.'!$D:$S,10,FALSE))</f>
        <v xml:space="preserve"> </v>
      </c>
      <c r="K54" s="262" t="str">
        <f>IF(ISERROR(VLOOKUP($A54,'calc.nat.'!$D:$S,11,FALSE))," ",VLOOKUP($A54,'calc.nat.'!$D:$S,11,FALSE))</f>
        <v xml:space="preserve"> </v>
      </c>
      <c r="L54" s="251" t="str">
        <f>IF(ISERROR(VLOOKUP($A54,'calc.nat.'!$D:$S,12,FALSE))," ",VLOOKUP($A54,'calc.nat.'!$D:$S,12,FALSE))</f>
        <v xml:space="preserve"> </v>
      </c>
      <c r="M54" s="252" t="str">
        <f>IF(ISERROR(VLOOKUP($A54,'calc.nat.'!$D:$S,13,FALSE))," ",VLOOKUP($A54,'calc.nat.'!$D:$S,13,FALSE))</f>
        <v xml:space="preserve"> </v>
      </c>
      <c r="N54" s="263" t="str">
        <f>IF(ISERROR(VLOOKUP($A54,'calc.nat.'!$D:$S,14,FALSE))," ",VLOOKUP($A54,'calc.nat.'!$D:$S,14,FALSE))</f>
        <v xml:space="preserve"> </v>
      </c>
      <c r="O54" s="253" t="str">
        <f>IF(ISERROR(VLOOKUP($A54,'calc.nat.'!$D:$S,15,FALSE))," ",VLOOKUP($A54,'calc.nat.'!$D:$S,15,FALSE))</f>
        <v xml:space="preserve"> </v>
      </c>
      <c r="P54" s="254" t="str">
        <f>IF(ISERROR(VLOOKUP($A54,'calc.nat.'!$D:$S,16,FALSE))," ",VLOOKUP($A54,'calc.nat.'!$D:$S,16,FALSE))</f>
        <v xml:space="preserve"> </v>
      </c>
      <c r="R54" s="147"/>
      <c r="S54" s="147"/>
      <c r="T54" s="147"/>
      <c r="U54" s="147"/>
      <c r="V54" s="147"/>
      <c r="W54" s="147"/>
      <c r="X54" s="147"/>
      <c r="Y54" s="147"/>
      <c r="Z54" s="147"/>
      <c r="AA54" s="147"/>
    </row>
    <row r="55" spans="1:27" s="146" customFormat="1" ht="18" customHeight="1" x14ac:dyDescent="0.25">
      <c r="A55" s="146">
        <v>44</v>
      </c>
      <c r="B55" s="180" t="str">
        <f>IF(ISERROR(VLOOKUP($A55,'calc.nat.'!$D:$S,2,FALSE))," ",VLOOKUP($A55,'calc.nat.'!$D:$S,2,FALSE))</f>
        <v xml:space="preserve"> </v>
      </c>
      <c r="C55" s="215" t="str">
        <f>IF(ISERROR(VLOOKUP($A55,'calc.nat.'!$D:$S,3,FALSE))," ",VLOOKUP($A55,'calc.nat.'!$D:$S,3,FALSE))</f>
        <v xml:space="preserve"> </v>
      </c>
      <c r="D55" s="189" t="str">
        <f>IF(ISERROR(VLOOKUP($A55,'calc.nat.'!$D:$S,4,FALSE))," ",VLOOKUP($A55,'calc.nat.'!$D:$S,4,FALSE))</f>
        <v xml:space="preserve"> </v>
      </c>
      <c r="E55" s="261" t="str">
        <f>IF(ISERROR(VLOOKUP($A55,'calc.nat.'!$D:$S,5,FALSE))," ",VLOOKUP($A55,'calc.nat.'!$D:$S,5,FALSE))</f>
        <v xml:space="preserve"> </v>
      </c>
      <c r="F55" s="266" t="str">
        <f>IF(ISERROR(VLOOKUP($A55,'calc.nat.'!$D:$S,6,FALSE))," ",VLOOKUP($A55,'calc.nat.'!$D:$S,6,FALSE))</f>
        <v xml:space="preserve"> </v>
      </c>
      <c r="G55" s="268" t="str">
        <f>IF(ISERROR(VLOOKUP($A55,'calc.nat.'!$D:$S,7,FALSE))," ",VLOOKUP($A55,'calc.nat.'!$D:$S,7,FALSE))</f>
        <v xml:space="preserve"> </v>
      </c>
      <c r="H55" s="262" t="str">
        <f>IF(ISERROR(VLOOKUP($A55,'calc.nat.'!$D:$S,8,FALSE))," ",VLOOKUP($A55,'calc.nat.'!$D:$S,8,FALSE))</f>
        <v xml:space="preserve"> </v>
      </c>
      <c r="I55" s="251" t="str">
        <f>IF(ISERROR(VLOOKUP($A55,'calc.nat.'!$D:$S,9,FALSE))," ",VLOOKUP($A55,'calc.nat.'!$D:$S,9,FALSE))</f>
        <v xml:space="preserve"> </v>
      </c>
      <c r="J55" s="252" t="str">
        <f>IF(ISERROR(VLOOKUP($A55,'calc.nat.'!$D:$S,10,FALSE))," ",VLOOKUP($A55,'calc.nat.'!$D:$S,10,FALSE))</f>
        <v xml:space="preserve"> </v>
      </c>
      <c r="K55" s="262" t="str">
        <f>IF(ISERROR(VLOOKUP($A55,'calc.nat.'!$D:$S,11,FALSE))," ",VLOOKUP($A55,'calc.nat.'!$D:$S,11,FALSE))</f>
        <v xml:space="preserve"> </v>
      </c>
      <c r="L55" s="251" t="str">
        <f>IF(ISERROR(VLOOKUP($A55,'calc.nat.'!$D:$S,12,FALSE))," ",VLOOKUP($A55,'calc.nat.'!$D:$S,12,FALSE))</f>
        <v xml:space="preserve"> </v>
      </c>
      <c r="M55" s="252" t="str">
        <f>IF(ISERROR(VLOOKUP($A55,'calc.nat.'!$D:$S,13,FALSE))," ",VLOOKUP($A55,'calc.nat.'!$D:$S,13,FALSE))</f>
        <v xml:space="preserve"> </v>
      </c>
      <c r="N55" s="263" t="str">
        <f>IF(ISERROR(VLOOKUP($A55,'calc.nat.'!$D:$S,14,FALSE))," ",VLOOKUP($A55,'calc.nat.'!$D:$S,14,FALSE))</f>
        <v xml:space="preserve"> </v>
      </c>
      <c r="O55" s="253" t="str">
        <f>IF(ISERROR(VLOOKUP($A55,'calc.nat.'!$D:$S,15,FALSE))," ",VLOOKUP($A55,'calc.nat.'!$D:$S,15,FALSE))</f>
        <v xml:space="preserve"> </v>
      </c>
      <c r="P55" s="254" t="str">
        <f>IF(ISERROR(VLOOKUP($A55,'calc.nat.'!$D:$S,16,FALSE))," ",VLOOKUP($A55,'calc.nat.'!$D:$S,16,FALSE))</f>
        <v xml:space="preserve"> </v>
      </c>
      <c r="R55" s="147"/>
      <c r="S55" s="147"/>
      <c r="T55" s="147"/>
      <c r="U55" s="147"/>
      <c r="V55" s="147"/>
      <c r="W55" s="147"/>
      <c r="X55" s="147"/>
      <c r="Y55" s="147"/>
      <c r="Z55" s="147"/>
      <c r="AA55" s="147"/>
    </row>
    <row r="56" spans="1:27" s="146" customFormat="1" ht="18" customHeight="1" x14ac:dyDescent="0.25">
      <c r="A56" s="146">
        <v>45</v>
      </c>
      <c r="B56" s="180" t="str">
        <f>IF(ISERROR(VLOOKUP($A56,'calc.nat.'!$D:$S,2,FALSE))," ",VLOOKUP($A56,'calc.nat.'!$D:$S,2,FALSE))</f>
        <v xml:space="preserve"> </v>
      </c>
      <c r="C56" s="215" t="str">
        <f>IF(ISERROR(VLOOKUP($A56,'calc.nat.'!$D:$S,3,FALSE))," ",VLOOKUP($A56,'calc.nat.'!$D:$S,3,FALSE))</f>
        <v xml:space="preserve"> </v>
      </c>
      <c r="D56" s="189" t="str">
        <f>IF(ISERROR(VLOOKUP($A56,'calc.nat.'!$D:$S,4,FALSE))," ",VLOOKUP($A56,'calc.nat.'!$D:$S,4,FALSE))</f>
        <v xml:space="preserve"> </v>
      </c>
      <c r="E56" s="261" t="str">
        <f>IF(ISERROR(VLOOKUP($A56,'calc.nat.'!$D:$S,5,FALSE))," ",VLOOKUP($A56,'calc.nat.'!$D:$S,5,FALSE))</f>
        <v xml:space="preserve"> </v>
      </c>
      <c r="F56" s="266" t="str">
        <f>IF(ISERROR(VLOOKUP($A56,'calc.nat.'!$D:$S,6,FALSE))," ",VLOOKUP($A56,'calc.nat.'!$D:$S,6,FALSE))</f>
        <v xml:space="preserve"> </v>
      </c>
      <c r="G56" s="268" t="str">
        <f>IF(ISERROR(VLOOKUP($A56,'calc.nat.'!$D:$S,7,FALSE))," ",VLOOKUP($A56,'calc.nat.'!$D:$S,7,FALSE))</f>
        <v xml:space="preserve"> </v>
      </c>
      <c r="H56" s="262" t="str">
        <f>IF(ISERROR(VLOOKUP($A56,'calc.nat.'!$D:$S,8,FALSE))," ",VLOOKUP($A56,'calc.nat.'!$D:$S,8,FALSE))</f>
        <v xml:space="preserve"> </v>
      </c>
      <c r="I56" s="251" t="str">
        <f>IF(ISERROR(VLOOKUP($A56,'calc.nat.'!$D:$S,9,FALSE))," ",VLOOKUP($A56,'calc.nat.'!$D:$S,9,FALSE))</f>
        <v xml:space="preserve"> </v>
      </c>
      <c r="J56" s="252" t="str">
        <f>IF(ISERROR(VLOOKUP($A56,'calc.nat.'!$D:$S,10,FALSE))," ",VLOOKUP($A56,'calc.nat.'!$D:$S,10,FALSE))</f>
        <v xml:space="preserve"> </v>
      </c>
      <c r="K56" s="262" t="str">
        <f>IF(ISERROR(VLOOKUP($A56,'calc.nat.'!$D:$S,11,FALSE))," ",VLOOKUP($A56,'calc.nat.'!$D:$S,11,FALSE))</f>
        <v xml:space="preserve"> </v>
      </c>
      <c r="L56" s="251" t="str">
        <f>IF(ISERROR(VLOOKUP($A56,'calc.nat.'!$D:$S,12,FALSE))," ",VLOOKUP($A56,'calc.nat.'!$D:$S,12,FALSE))</f>
        <v xml:space="preserve"> </v>
      </c>
      <c r="M56" s="252" t="str">
        <f>IF(ISERROR(VLOOKUP($A56,'calc.nat.'!$D:$S,13,FALSE))," ",VLOOKUP($A56,'calc.nat.'!$D:$S,13,FALSE))</f>
        <v xml:space="preserve"> </v>
      </c>
      <c r="N56" s="263" t="str">
        <f>IF(ISERROR(VLOOKUP($A56,'calc.nat.'!$D:$S,14,FALSE))," ",VLOOKUP($A56,'calc.nat.'!$D:$S,14,FALSE))</f>
        <v xml:space="preserve"> </v>
      </c>
      <c r="O56" s="253" t="str">
        <f>IF(ISERROR(VLOOKUP($A56,'calc.nat.'!$D:$S,15,FALSE))," ",VLOOKUP($A56,'calc.nat.'!$D:$S,15,FALSE))</f>
        <v xml:space="preserve"> </v>
      </c>
      <c r="P56" s="254" t="str">
        <f>IF(ISERROR(VLOOKUP($A56,'calc.nat.'!$D:$S,16,FALSE))," ",VLOOKUP($A56,'calc.nat.'!$D:$S,16,FALSE))</f>
        <v xml:space="preserve"> </v>
      </c>
      <c r="R56" s="147"/>
      <c r="S56" s="147"/>
      <c r="T56" s="147"/>
      <c r="U56" s="147"/>
      <c r="V56" s="147"/>
      <c r="W56" s="147"/>
      <c r="X56" s="147"/>
      <c r="Y56" s="147"/>
      <c r="Z56" s="147"/>
      <c r="AA56" s="147"/>
    </row>
    <row r="57" spans="1:27" s="146" customFormat="1" ht="18" customHeight="1" x14ac:dyDescent="0.25">
      <c r="A57" s="146">
        <v>46</v>
      </c>
      <c r="B57" s="180" t="str">
        <f>IF(ISERROR(VLOOKUP($A57,'calc.nat.'!$D:$S,2,FALSE))," ",VLOOKUP($A57,'calc.nat.'!$D:$S,2,FALSE))</f>
        <v xml:space="preserve"> </v>
      </c>
      <c r="C57" s="215" t="str">
        <f>IF(ISERROR(VLOOKUP($A57,'calc.nat.'!$D:$S,3,FALSE))," ",VLOOKUP($A57,'calc.nat.'!$D:$S,3,FALSE))</f>
        <v xml:space="preserve"> </v>
      </c>
      <c r="D57" s="189" t="str">
        <f>IF(ISERROR(VLOOKUP($A57,'calc.nat.'!$D:$S,4,FALSE))," ",VLOOKUP($A57,'calc.nat.'!$D:$S,4,FALSE))</f>
        <v xml:space="preserve"> </v>
      </c>
      <c r="E57" s="261" t="str">
        <f>IF(ISERROR(VLOOKUP($A57,'calc.nat.'!$D:$S,5,FALSE))," ",VLOOKUP($A57,'calc.nat.'!$D:$S,5,FALSE))</f>
        <v xml:space="preserve"> </v>
      </c>
      <c r="F57" s="266" t="str">
        <f>IF(ISERROR(VLOOKUP($A57,'calc.nat.'!$D:$S,6,FALSE))," ",VLOOKUP($A57,'calc.nat.'!$D:$S,6,FALSE))</f>
        <v xml:space="preserve"> </v>
      </c>
      <c r="G57" s="268" t="str">
        <f>IF(ISERROR(VLOOKUP($A57,'calc.nat.'!$D:$S,7,FALSE))," ",VLOOKUP($A57,'calc.nat.'!$D:$S,7,FALSE))</f>
        <v xml:space="preserve"> </v>
      </c>
      <c r="H57" s="262" t="str">
        <f>IF(ISERROR(VLOOKUP($A57,'calc.nat.'!$D:$S,8,FALSE))," ",VLOOKUP($A57,'calc.nat.'!$D:$S,8,FALSE))</f>
        <v xml:space="preserve"> </v>
      </c>
      <c r="I57" s="251" t="str">
        <f>IF(ISERROR(VLOOKUP($A57,'calc.nat.'!$D:$S,9,FALSE))," ",VLOOKUP($A57,'calc.nat.'!$D:$S,9,FALSE))</f>
        <v xml:space="preserve"> </v>
      </c>
      <c r="J57" s="252" t="str">
        <f>IF(ISERROR(VLOOKUP($A57,'calc.nat.'!$D:$S,10,FALSE))," ",VLOOKUP($A57,'calc.nat.'!$D:$S,10,FALSE))</f>
        <v xml:space="preserve"> </v>
      </c>
      <c r="K57" s="262" t="str">
        <f>IF(ISERROR(VLOOKUP($A57,'calc.nat.'!$D:$S,11,FALSE))," ",VLOOKUP($A57,'calc.nat.'!$D:$S,11,FALSE))</f>
        <v xml:space="preserve"> </v>
      </c>
      <c r="L57" s="251" t="str">
        <f>IF(ISERROR(VLOOKUP($A57,'calc.nat.'!$D:$S,12,FALSE))," ",VLOOKUP($A57,'calc.nat.'!$D:$S,12,FALSE))</f>
        <v xml:space="preserve"> </v>
      </c>
      <c r="M57" s="252" t="str">
        <f>IF(ISERROR(VLOOKUP($A57,'calc.nat.'!$D:$S,13,FALSE))," ",VLOOKUP($A57,'calc.nat.'!$D:$S,13,FALSE))</f>
        <v xml:space="preserve"> </v>
      </c>
      <c r="N57" s="263" t="str">
        <f>IF(ISERROR(VLOOKUP($A57,'calc.nat.'!$D:$S,14,FALSE))," ",VLOOKUP($A57,'calc.nat.'!$D:$S,14,FALSE))</f>
        <v xml:space="preserve"> </v>
      </c>
      <c r="O57" s="253" t="str">
        <f>IF(ISERROR(VLOOKUP($A57,'calc.nat.'!$D:$S,15,FALSE))," ",VLOOKUP($A57,'calc.nat.'!$D:$S,15,FALSE))</f>
        <v xml:space="preserve"> </v>
      </c>
      <c r="P57" s="254" t="str">
        <f>IF(ISERROR(VLOOKUP($A57,'calc.nat.'!$D:$S,16,FALSE))," ",VLOOKUP($A57,'calc.nat.'!$D:$S,16,FALSE))</f>
        <v xml:space="preserve"> </v>
      </c>
      <c r="R57" s="147"/>
      <c r="S57" s="147"/>
      <c r="T57" s="147"/>
      <c r="U57" s="147"/>
      <c r="V57" s="147"/>
      <c r="W57" s="147"/>
      <c r="X57" s="147"/>
      <c r="Y57" s="147"/>
      <c r="Z57" s="147"/>
      <c r="AA57" s="147"/>
    </row>
    <row r="58" spans="1:27" s="146" customFormat="1" ht="18" customHeight="1" x14ac:dyDescent="0.25">
      <c r="A58" s="146">
        <v>47</v>
      </c>
      <c r="B58" s="180" t="str">
        <f>IF(ISERROR(VLOOKUP($A58,'calc.nat.'!$D:$S,2,FALSE))," ",VLOOKUP($A58,'calc.nat.'!$D:$S,2,FALSE))</f>
        <v xml:space="preserve"> </v>
      </c>
      <c r="C58" s="215" t="str">
        <f>IF(ISERROR(VLOOKUP($A58,'calc.nat.'!$D:$S,3,FALSE))," ",VLOOKUP($A58,'calc.nat.'!$D:$S,3,FALSE))</f>
        <v xml:space="preserve"> </v>
      </c>
      <c r="D58" s="189" t="str">
        <f>IF(ISERROR(VLOOKUP($A58,'calc.nat.'!$D:$S,4,FALSE))," ",VLOOKUP($A58,'calc.nat.'!$D:$S,4,FALSE))</f>
        <v xml:space="preserve"> </v>
      </c>
      <c r="E58" s="261" t="str">
        <f>IF(ISERROR(VLOOKUP($A58,'calc.nat.'!$D:$S,5,FALSE))," ",VLOOKUP($A58,'calc.nat.'!$D:$S,5,FALSE))</f>
        <v xml:space="preserve"> </v>
      </c>
      <c r="F58" s="266" t="str">
        <f>IF(ISERROR(VLOOKUP($A58,'calc.nat.'!$D:$S,6,FALSE))," ",VLOOKUP($A58,'calc.nat.'!$D:$S,6,FALSE))</f>
        <v xml:space="preserve"> </v>
      </c>
      <c r="G58" s="268" t="str">
        <f>IF(ISERROR(VLOOKUP($A58,'calc.nat.'!$D:$S,7,FALSE))," ",VLOOKUP($A58,'calc.nat.'!$D:$S,7,FALSE))</f>
        <v xml:space="preserve"> </v>
      </c>
      <c r="H58" s="262" t="str">
        <f>IF(ISERROR(VLOOKUP($A58,'calc.nat.'!$D:$S,8,FALSE))," ",VLOOKUP($A58,'calc.nat.'!$D:$S,8,FALSE))</f>
        <v xml:space="preserve"> </v>
      </c>
      <c r="I58" s="251" t="str">
        <f>IF(ISERROR(VLOOKUP($A58,'calc.nat.'!$D:$S,9,FALSE))," ",VLOOKUP($A58,'calc.nat.'!$D:$S,9,FALSE))</f>
        <v xml:space="preserve"> </v>
      </c>
      <c r="J58" s="252" t="str">
        <f>IF(ISERROR(VLOOKUP($A58,'calc.nat.'!$D:$S,10,FALSE))," ",VLOOKUP($A58,'calc.nat.'!$D:$S,10,FALSE))</f>
        <v xml:space="preserve"> </v>
      </c>
      <c r="K58" s="262" t="str">
        <f>IF(ISERROR(VLOOKUP($A58,'calc.nat.'!$D:$S,11,FALSE))," ",VLOOKUP($A58,'calc.nat.'!$D:$S,11,FALSE))</f>
        <v xml:space="preserve"> </v>
      </c>
      <c r="L58" s="251" t="str">
        <f>IF(ISERROR(VLOOKUP($A58,'calc.nat.'!$D:$S,12,FALSE))," ",VLOOKUP($A58,'calc.nat.'!$D:$S,12,FALSE))</f>
        <v xml:space="preserve"> </v>
      </c>
      <c r="M58" s="252" t="str">
        <f>IF(ISERROR(VLOOKUP($A58,'calc.nat.'!$D:$S,13,FALSE))," ",VLOOKUP($A58,'calc.nat.'!$D:$S,13,FALSE))</f>
        <v xml:space="preserve"> </v>
      </c>
      <c r="N58" s="263" t="str">
        <f>IF(ISERROR(VLOOKUP($A58,'calc.nat.'!$D:$S,14,FALSE))," ",VLOOKUP($A58,'calc.nat.'!$D:$S,14,FALSE))</f>
        <v xml:space="preserve"> </v>
      </c>
      <c r="O58" s="253" t="str">
        <f>IF(ISERROR(VLOOKUP($A58,'calc.nat.'!$D:$S,15,FALSE))," ",VLOOKUP($A58,'calc.nat.'!$D:$S,15,FALSE))</f>
        <v xml:space="preserve"> </v>
      </c>
      <c r="P58" s="254" t="str">
        <f>IF(ISERROR(VLOOKUP($A58,'calc.nat.'!$D:$S,16,FALSE))," ",VLOOKUP($A58,'calc.nat.'!$D:$S,16,FALSE))</f>
        <v xml:space="preserve"> </v>
      </c>
      <c r="R58" s="147"/>
      <c r="S58" s="147"/>
      <c r="T58" s="147"/>
      <c r="U58" s="147"/>
      <c r="V58" s="147"/>
      <c r="W58" s="147"/>
      <c r="X58" s="147"/>
      <c r="Y58" s="147"/>
      <c r="Z58" s="147"/>
      <c r="AA58" s="147"/>
    </row>
    <row r="59" spans="1:27" s="146" customFormat="1" ht="18" customHeight="1" x14ac:dyDescent="0.25">
      <c r="A59" s="146">
        <v>48</v>
      </c>
      <c r="B59" s="180" t="str">
        <f>IF(ISERROR(VLOOKUP($A59,'calc.nat.'!$D:$S,2,FALSE))," ",VLOOKUP($A59,'calc.nat.'!$D:$S,2,FALSE))</f>
        <v xml:space="preserve"> </v>
      </c>
      <c r="C59" s="215" t="str">
        <f>IF(ISERROR(VLOOKUP($A59,'calc.nat.'!$D:$S,3,FALSE))," ",VLOOKUP($A59,'calc.nat.'!$D:$S,3,FALSE))</f>
        <v xml:space="preserve"> </v>
      </c>
      <c r="D59" s="189" t="str">
        <f>IF(ISERROR(VLOOKUP($A59,'calc.nat.'!$D:$S,4,FALSE))," ",VLOOKUP($A59,'calc.nat.'!$D:$S,4,FALSE))</f>
        <v xml:space="preserve"> </v>
      </c>
      <c r="E59" s="261" t="str">
        <f>IF(ISERROR(VLOOKUP($A59,'calc.nat.'!$D:$S,5,FALSE))," ",VLOOKUP($A59,'calc.nat.'!$D:$S,5,FALSE))</f>
        <v xml:space="preserve"> </v>
      </c>
      <c r="F59" s="266" t="str">
        <f>IF(ISERROR(VLOOKUP($A59,'calc.nat.'!$D:$S,6,FALSE))," ",VLOOKUP($A59,'calc.nat.'!$D:$S,6,FALSE))</f>
        <v xml:space="preserve"> </v>
      </c>
      <c r="G59" s="268" t="str">
        <f>IF(ISERROR(VLOOKUP($A59,'calc.nat.'!$D:$S,7,FALSE))," ",VLOOKUP($A59,'calc.nat.'!$D:$S,7,FALSE))</f>
        <v xml:space="preserve"> </v>
      </c>
      <c r="H59" s="262" t="str">
        <f>IF(ISERROR(VLOOKUP($A59,'calc.nat.'!$D:$S,8,FALSE))," ",VLOOKUP($A59,'calc.nat.'!$D:$S,8,FALSE))</f>
        <v xml:space="preserve"> </v>
      </c>
      <c r="I59" s="251" t="str">
        <f>IF(ISERROR(VLOOKUP($A59,'calc.nat.'!$D:$S,9,FALSE))," ",VLOOKUP($A59,'calc.nat.'!$D:$S,9,FALSE))</f>
        <v xml:space="preserve"> </v>
      </c>
      <c r="J59" s="252" t="str">
        <f>IF(ISERROR(VLOOKUP($A59,'calc.nat.'!$D:$S,10,FALSE))," ",VLOOKUP($A59,'calc.nat.'!$D:$S,10,FALSE))</f>
        <v xml:space="preserve"> </v>
      </c>
      <c r="K59" s="262" t="str">
        <f>IF(ISERROR(VLOOKUP($A59,'calc.nat.'!$D:$S,11,FALSE))," ",VLOOKUP($A59,'calc.nat.'!$D:$S,11,FALSE))</f>
        <v xml:space="preserve"> </v>
      </c>
      <c r="L59" s="251" t="str">
        <f>IF(ISERROR(VLOOKUP($A59,'calc.nat.'!$D:$S,12,FALSE))," ",VLOOKUP($A59,'calc.nat.'!$D:$S,12,FALSE))</f>
        <v xml:space="preserve"> </v>
      </c>
      <c r="M59" s="252" t="str">
        <f>IF(ISERROR(VLOOKUP($A59,'calc.nat.'!$D:$S,13,FALSE))," ",VLOOKUP($A59,'calc.nat.'!$D:$S,13,FALSE))</f>
        <v xml:space="preserve"> </v>
      </c>
      <c r="N59" s="263" t="str">
        <f>IF(ISERROR(VLOOKUP($A59,'calc.nat.'!$D:$S,14,FALSE))," ",VLOOKUP($A59,'calc.nat.'!$D:$S,14,FALSE))</f>
        <v xml:space="preserve"> </v>
      </c>
      <c r="O59" s="253" t="str">
        <f>IF(ISERROR(VLOOKUP($A59,'calc.nat.'!$D:$S,15,FALSE))," ",VLOOKUP($A59,'calc.nat.'!$D:$S,15,FALSE))</f>
        <v xml:space="preserve"> </v>
      </c>
      <c r="P59" s="254" t="str">
        <f>IF(ISERROR(VLOOKUP($A59,'calc.nat.'!$D:$S,16,FALSE))," ",VLOOKUP($A59,'calc.nat.'!$D:$S,16,FALSE))</f>
        <v xml:space="preserve"> </v>
      </c>
      <c r="R59" s="147"/>
      <c r="S59" s="147"/>
      <c r="T59" s="147"/>
      <c r="U59" s="147"/>
      <c r="V59" s="147"/>
      <c r="W59" s="147"/>
      <c r="X59" s="147"/>
      <c r="Y59" s="147"/>
      <c r="Z59" s="147"/>
      <c r="AA59" s="147"/>
    </row>
    <row r="60" spans="1:27" s="146" customFormat="1" ht="18" customHeight="1" x14ac:dyDescent="0.25">
      <c r="A60" s="146">
        <v>49</v>
      </c>
      <c r="B60" s="180" t="str">
        <f>IF(ISERROR(VLOOKUP($A60,'calc.nat.'!$D:$S,2,FALSE))," ",VLOOKUP($A60,'calc.nat.'!$D:$S,2,FALSE))</f>
        <v xml:space="preserve"> </v>
      </c>
      <c r="C60" s="215" t="str">
        <f>IF(ISERROR(VLOOKUP($A60,'calc.nat.'!$D:$S,3,FALSE))," ",VLOOKUP($A60,'calc.nat.'!$D:$S,3,FALSE))</f>
        <v xml:space="preserve"> </v>
      </c>
      <c r="D60" s="189" t="str">
        <f>IF(ISERROR(VLOOKUP($A60,'calc.nat.'!$D:$S,4,FALSE))," ",VLOOKUP($A60,'calc.nat.'!$D:$S,4,FALSE))</f>
        <v xml:space="preserve"> </v>
      </c>
      <c r="E60" s="261" t="str">
        <f>IF(ISERROR(VLOOKUP($A60,'calc.nat.'!$D:$S,5,FALSE))," ",VLOOKUP($A60,'calc.nat.'!$D:$S,5,FALSE))</f>
        <v xml:space="preserve"> </v>
      </c>
      <c r="F60" s="266" t="str">
        <f>IF(ISERROR(VLOOKUP($A60,'calc.nat.'!$D:$S,6,FALSE))," ",VLOOKUP($A60,'calc.nat.'!$D:$S,6,FALSE))</f>
        <v xml:space="preserve"> </v>
      </c>
      <c r="G60" s="268" t="str">
        <f>IF(ISERROR(VLOOKUP($A60,'calc.nat.'!$D:$S,7,FALSE))," ",VLOOKUP($A60,'calc.nat.'!$D:$S,7,FALSE))</f>
        <v xml:space="preserve"> </v>
      </c>
      <c r="H60" s="262" t="str">
        <f>IF(ISERROR(VLOOKUP($A60,'calc.nat.'!$D:$S,8,FALSE))," ",VLOOKUP($A60,'calc.nat.'!$D:$S,8,FALSE))</f>
        <v xml:space="preserve"> </v>
      </c>
      <c r="I60" s="251" t="str">
        <f>IF(ISERROR(VLOOKUP($A60,'calc.nat.'!$D:$S,9,FALSE))," ",VLOOKUP($A60,'calc.nat.'!$D:$S,9,FALSE))</f>
        <v xml:space="preserve"> </v>
      </c>
      <c r="J60" s="252" t="str">
        <f>IF(ISERROR(VLOOKUP($A60,'calc.nat.'!$D:$S,10,FALSE))," ",VLOOKUP($A60,'calc.nat.'!$D:$S,10,FALSE))</f>
        <v xml:space="preserve"> </v>
      </c>
      <c r="K60" s="262" t="str">
        <f>IF(ISERROR(VLOOKUP($A60,'calc.nat.'!$D:$S,11,FALSE))," ",VLOOKUP($A60,'calc.nat.'!$D:$S,11,FALSE))</f>
        <v xml:space="preserve"> </v>
      </c>
      <c r="L60" s="251" t="str">
        <f>IF(ISERROR(VLOOKUP($A60,'calc.nat.'!$D:$S,12,FALSE))," ",VLOOKUP($A60,'calc.nat.'!$D:$S,12,FALSE))</f>
        <v xml:space="preserve"> </v>
      </c>
      <c r="M60" s="252" t="str">
        <f>IF(ISERROR(VLOOKUP($A60,'calc.nat.'!$D:$S,13,FALSE))," ",VLOOKUP($A60,'calc.nat.'!$D:$S,13,FALSE))</f>
        <v xml:space="preserve"> </v>
      </c>
      <c r="N60" s="263" t="str">
        <f>IF(ISERROR(VLOOKUP($A60,'calc.nat.'!$D:$S,14,FALSE))," ",VLOOKUP($A60,'calc.nat.'!$D:$S,14,FALSE))</f>
        <v xml:space="preserve"> </v>
      </c>
      <c r="O60" s="253" t="str">
        <f>IF(ISERROR(VLOOKUP($A60,'calc.nat.'!$D:$S,15,FALSE))," ",VLOOKUP($A60,'calc.nat.'!$D:$S,15,FALSE))</f>
        <v xml:space="preserve"> </v>
      </c>
      <c r="P60" s="254" t="str">
        <f>IF(ISERROR(VLOOKUP($A60,'calc.nat.'!$D:$S,16,FALSE))," ",VLOOKUP($A60,'calc.nat.'!$D:$S,16,FALSE))</f>
        <v xml:space="preserve"> </v>
      </c>
      <c r="R60" s="147"/>
      <c r="S60" s="147"/>
      <c r="T60" s="147"/>
      <c r="U60" s="147"/>
      <c r="V60" s="147"/>
      <c r="W60" s="147"/>
      <c r="X60" s="147"/>
      <c r="Y60" s="147"/>
      <c r="Z60" s="147"/>
      <c r="AA60" s="147"/>
    </row>
    <row r="61" spans="1:27" s="146" customFormat="1" ht="18" customHeight="1" x14ac:dyDescent="0.25">
      <c r="A61" s="146">
        <v>50</v>
      </c>
      <c r="B61" s="180" t="str">
        <f>IF(ISERROR(VLOOKUP($A61,'calc.nat.'!$D:$S,2,FALSE))," ",VLOOKUP($A61,'calc.nat.'!$D:$S,2,FALSE))</f>
        <v xml:space="preserve"> </v>
      </c>
      <c r="C61" s="215" t="str">
        <f>IF(ISERROR(VLOOKUP($A61,'calc.nat.'!$D:$S,3,FALSE))," ",VLOOKUP($A61,'calc.nat.'!$D:$S,3,FALSE))</f>
        <v xml:space="preserve"> </v>
      </c>
      <c r="D61" s="189" t="str">
        <f>IF(ISERROR(VLOOKUP($A61,'calc.nat.'!$D:$S,4,FALSE))," ",VLOOKUP($A61,'calc.nat.'!$D:$S,4,FALSE))</f>
        <v xml:space="preserve"> </v>
      </c>
      <c r="E61" s="261" t="str">
        <f>IF(ISERROR(VLOOKUP($A61,'calc.nat.'!$D:$S,5,FALSE))," ",VLOOKUP($A61,'calc.nat.'!$D:$S,5,FALSE))</f>
        <v xml:space="preserve"> </v>
      </c>
      <c r="F61" s="266" t="str">
        <f>IF(ISERROR(VLOOKUP($A61,'calc.nat.'!$D:$S,6,FALSE))," ",VLOOKUP($A61,'calc.nat.'!$D:$S,6,FALSE))</f>
        <v xml:space="preserve"> </v>
      </c>
      <c r="G61" s="268" t="str">
        <f>IF(ISERROR(VLOOKUP($A61,'calc.nat.'!$D:$S,7,FALSE))," ",VLOOKUP($A61,'calc.nat.'!$D:$S,7,FALSE))</f>
        <v xml:space="preserve"> </v>
      </c>
      <c r="H61" s="262" t="str">
        <f>IF(ISERROR(VLOOKUP($A61,'calc.nat.'!$D:$S,8,FALSE))," ",VLOOKUP($A61,'calc.nat.'!$D:$S,8,FALSE))</f>
        <v xml:space="preserve"> </v>
      </c>
      <c r="I61" s="251" t="str">
        <f>IF(ISERROR(VLOOKUP($A61,'calc.nat.'!$D:$S,9,FALSE))," ",VLOOKUP($A61,'calc.nat.'!$D:$S,9,FALSE))</f>
        <v xml:space="preserve"> </v>
      </c>
      <c r="J61" s="252" t="str">
        <f>IF(ISERROR(VLOOKUP($A61,'calc.nat.'!$D:$S,10,FALSE))," ",VLOOKUP($A61,'calc.nat.'!$D:$S,10,FALSE))</f>
        <v xml:space="preserve"> </v>
      </c>
      <c r="K61" s="262" t="str">
        <f>IF(ISERROR(VLOOKUP($A61,'calc.nat.'!$D:$S,11,FALSE))," ",VLOOKUP($A61,'calc.nat.'!$D:$S,11,FALSE))</f>
        <v xml:space="preserve"> </v>
      </c>
      <c r="L61" s="251" t="str">
        <f>IF(ISERROR(VLOOKUP($A61,'calc.nat.'!$D:$S,12,FALSE))," ",VLOOKUP($A61,'calc.nat.'!$D:$S,12,FALSE))</f>
        <v xml:space="preserve"> </v>
      </c>
      <c r="M61" s="252" t="str">
        <f>IF(ISERROR(VLOOKUP($A61,'calc.nat.'!$D:$S,13,FALSE))," ",VLOOKUP($A61,'calc.nat.'!$D:$S,13,FALSE))</f>
        <v xml:space="preserve"> </v>
      </c>
      <c r="N61" s="263" t="str">
        <f>IF(ISERROR(VLOOKUP($A61,'calc.nat.'!$D:$S,14,FALSE))," ",VLOOKUP($A61,'calc.nat.'!$D:$S,14,FALSE))</f>
        <v xml:space="preserve"> </v>
      </c>
      <c r="O61" s="253" t="str">
        <f>IF(ISERROR(VLOOKUP($A61,'calc.nat.'!$D:$S,15,FALSE))," ",VLOOKUP($A61,'calc.nat.'!$D:$S,15,FALSE))</f>
        <v xml:space="preserve"> </v>
      </c>
      <c r="P61" s="254" t="str">
        <f>IF(ISERROR(VLOOKUP($A61,'calc.nat.'!$D:$S,16,FALSE))," ",VLOOKUP($A61,'calc.nat.'!$D:$S,16,FALSE))</f>
        <v xml:space="preserve"> </v>
      </c>
      <c r="R61" s="147"/>
      <c r="S61" s="147"/>
      <c r="T61" s="147"/>
      <c r="U61" s="147"/>
      <c r="V61" s="147"/>
      <c r="W61" s="147"/>
      <c r="X61" s="147"/>
      <c r="Y61" s="147"/>
      <c r="Z61" s="147"/>
      <c r="AA61" s="147"/>
    </row>
    <row r="62" spans="1:27" s="146" customFormat="1" ht="18" customHeight="1" x14ac:dyDescent="0.25">
      <c r="A62" s="146">
        <v>51</v>
      </c>
      <c r="B62" s="180" t="str">
        <f>IF(ISERROR(VLOOKUP($A62,'calc.nat.'!$D:$S,2,FALSE))," ",VLOOKUP($A62,'calc.nat.'!$D:$S,2,FALSE))</f>
        <v xml:space="preserve"> </v>
      </c>
      <c r="C62" s="215" t="str">
        <f>IF(ISERROR(VLOOKUP($A62,'calc.nat.'!$D:$S,3,FALSE))," ",VLOOKUP($A62,'calc.nat.'!$D:$S,3,FALSE))</f>
        <v xml:space="preserve"> </v>
      </c>
      <c r="D62" s="189" t="str">
        <f>IF(ISERROR(VLOOKUP($A62,'calc.nat.'!$D:$S,4,FALSE))," ",VLOOKUP($A62,'calc.nat.'!$D:$S,4,FALSE))</f>
        <v xml:space="preserve"> </v>
      </c>
      <c r="E62" s="261" t="str">
        <f>IF(ISERROR(VLOOKUP($A62,'calc.nat.'!$D:$S,5,FALSE))," ",VLOOKUP($A62,'calc.nat.'!$D:$S,5,FALSE))</f>
        <v xml:space="preserve"> </v>
      </c>
      <c r="F62" s="266" t="str">
        <f>IF(ISERROR(VLOOKUP($A62,'calc.nat.'!$D:$S,6,FALSE))," ",VLOOKUP($A62,'calc.nat.'!$D:$S,6,FALSE))</f>
        <v xml:space="preserve"> </v>
      </c>
      <c r="G62" s="268" t="str">
        <f>IF(ISERROR(VLOOKUP($A62,'calc.nat.'!$D:$S,7,FALSE))," ",VLOOKUP($A62,'calc.nat.'!$D:$S,7,FALSE))</f>
        <v xml:space="preserve"> </v>
      </c>
      <c r="H62" s="262" t="str">
        <f>IF(ISERROR(VLOOKUP($A62,'calc.nat.'!$D:$S,8,FALSE))," ",VLOOKUP($A62,'calc.nat.'!$D:$S,8,FALSE))</f>
        <v xml:space="preserve"> </v>
      </c>
      <c r="I62" s="251" t="str">
        <f>IF(ISERROR(VLOOKUP($A62,'calc.nat.'!$D:$S,9,FALSE))," ",VLOOKUP($A62,'calc.nat.'!$D:$S,9,FALSE))</f>
        <v xml:space="preserve"> </v>
      </c>
      <c r="J62" s="252" t="str">
        <f>IF(ISERROR(VLOOKUP($A62,'calc.nat.'!$D:$S,10,FALSE))," ",VLOOKUP($A62,'calc.nat.'!$D:$S,10,FALSE))</f>
        <v xml:space="preserve"> </v>
      </c>
      <c r="K62" s="262" t="str">
        <f>IF(ISERROR(VLOOKUP($A62,'calc.nat.'!$D:$S,11,FALSE))," ",VLOOKUP($A62,'calc.nat.'!$D:$S,11,FALSE))</f>
        <v xml:space="preserve"> </v>
      </c>
      <c r="L62" s="251" t="str">
        <f>IF(ISERROR(VLOOKUP($A62,'calc.nat.'!$D:$S,12,FALSE))," ",VLOOKUP($A62,'calc.nat.'!$D:$S,12,FALSE))</f>
        <v xml:space="preserve"> </v>
      </c>
      <c r="M62" s="252" t="str">
        <f>IF(ISERROR(VLOOKUP($A62,'calc.nat.'!$D:$S,13,FALSE))," ",VLOOKUP($A62,'calc.nat.'!$D:$S,13,FALSE))</f>
        <v xml:space="preserve"> </v>
      </c>
      <c r="N62" s="263" t="str">
        <f>IF(ISERROR(VLOOKUP($A62,'calc.nat.'!$D:$S,14,FALSE))," ",VLOOKUP($A62,'calc.nat.'!$D:$S,14,FALSE))</f>
        <v xml:space="preserve"> </v>
      </c>
      <c r="O62" s="253" t="str">
        <f>IF(ISERROR(VLOOKUP($A62,'calc.nat.'!$D:$S,15,FALSE))," ",VLOOKUP($A62,'calc.nat.'!$D:$S,15,FALSE))</f>
        <v xml:space="preserve"> </v>
      </c>
      <c r="P62" s="254" t="str">
        <f>IF(ISERROR(VLOOKUP($A62,'calc.nat.'!$D:$S,16,FALSE))," ",VLOOKUP($A62,'calc.nat.'!$D:$S,16,FALSE))</f>
        <v xml:space="preserve"> </v>
      </c>
      <c r="R62" s="147"/>
      <c r="S62" s="147"/>
      <c r="T62" s="147"/>
      <c r="U62" s="147"/>
      <c r="V62" s="147"/>
      <c r="W62" s="147"/>
      <c r="X62" s="147"/>
      <c r="Y62" s="147"/>
      <c r="Z62" s="147"/>
      <c r="AA62" s="147"/>
    </row>
    <row r="63" spans="1:27" s="146" customFormat="1" ht="18" customHeight="1" x14ac:dyDescent="0.25">
      <c r="A63" s="146">
        <v>52</v>
      </c>
      <c r="B63" s="180" t="str">
        <f>IF(ISERROR(VLOOKUP($A63,'calc.nat.'!$D:$S,2,FALSE))," ",VLOOKUP($A63,'calc.nat.'!$D:$S,2,FALSE))</f>
        <v xml:space="preserve"> </v>
      </c>
      <c r="C63" s="215" t="str">
        <f>IF(ISERROR(VLOOKUP($A63,'calc.nat.'!$D:$S,3,FALSE))," ",VLOOKUP($A63,'calc.nat.'!$D:$S,3,FALSE))</f>
        <v xml:space="preserve"> </v>
      </c>
      <c r="D63" s="189" t="str">
        <f>IF(ISERROR(VLOOKUP($A63,'calc.nat.'!$D:$S,4,FALSE))," ",VLOOKUP($A63,'calc.nat.'!$D:$S,4,FALSE))</f>
        <v xml:space="preserve"> </v>
      </c>
      <c r="E63" s="261" t="str">
        <f>IF(ISERROR(VLOOKUP($A63,'calc.nat.'!$D:$S,5,FALSE))," ",VLOOKUP($A63,'calc.nat.'!$D:$S,5,FALSE))</f>
        <v xml:space="preserve"> </v>
      </c>
      <c r="F63" s="266" t="str">
        <f>IF(ISERROR(VLOOKUP($A63,'calc.nat.'!$D:$S,6,FALSE))," ",VLOOKUP($A63,'calc.nat.'!$D:$S,6,FALSE))</f>
        <v xml:space="preserve"> </v>
      </c>
      <c r="G63" s="268" t="str">
        <f>IF(ISERROR(VLOOKUP($A63,'calc.nat.'!$D:$S,7,FALSE))," ",VLOOKUP($A63,'calc.nat.'!$D:$S,7,FALSE))</f>
        <v xml:space="preserve"> </v>
      </c>
      <c r="H63" s="262" t="str">
        <f>IF(ISERROR(VLOOKUP($A63,'calc.nat.'!$D:$S,8,FALSE))," ",VLOOKUP($A63,'calc.nat.'!$D:$S,8,FALSE))</f>
        <v xml:space="preserve"> </v>
      </c>
      <c r="I63" s="251" t="str">
        <f>IF(ISERROR(VLOOKUP($A63,'calc.nat.'!$D:$S,9,FALSE))," ",VLOOKUP($A63,'calc.nat.'!$D:$S,9,FALSE))</f>
        <v xml:space="preserve"> </v>
      </c>
      <c r="J63" s="252" t="str">
        <f>IF(ISERROR(VLOOKUP($A63,'calc.nat.'!$D:$S,10,FALSE))," ",VLOOKUP($A63,'calc.nat.'!$D:$S,10,FALSE))</f>
        <v xml:space="preserve"> </v>
      </c>
      <c r="K63" s="262" t="str">
        <f>IF(ISERROR(VLOOKUP($A63,'calc.nat.'!$D:$S,11,FALSE))," ",VLOOKUP($A63,'calc.nat.'!$D:$S,11,FALSE))</f>
        <v xml:space="preserve"> </v>
      </c>
      <c r="L63" s="251" t="str">
        <f>IF(ISERROR(VLOOKUP($A63,'calc.nat.'!$D:$S,12,FALSE))," ",VLOOKUP($A63,'calc.nat.'!$D:$S,12,FALSE))</f>
        <v xml:space="preserve"> </v>
      </c>
      <c r="M63" s="252" t="str">
        <f>IF(ISERROR(VLOOKUP($A63,'calc.nat.'!$D:$S,13,FALSE))," ",VLOOKUP($A63,'calc.nat.'!$D:$S,13,FALSE))</f>
        <v xml:space="preserve"> </v>
      </c>
      <c r="N63" s="263" t="str">
        <f>IF(ISERROR(VLOOKUP($A63,'calc.nat.'!$D:$S,14,FALSE))," ",VLOOKUP($A63,'calc.nat.'!$D:$S,14,FALSE))</f>
        <v xml:space="preserve"> </v>
      </c>
      <c r="O63" s="253" t="str">
        <f>IF(ISERROR(VLOOKUP($A63,'calc.nat.'!$D:$S,15,FALSE))," ",VLOOKUP($A63,'calc.nat.'!$D:$S,15,FALSE))</f>
        <v xml:space="preserve"> </v>
      </c>
      <c r="P63" s="254" t="str">
        <f>IF(ISERROR(VLOOKUP($A63,'calc.nat.'!$D:$S,16,FALSE))," ",VLOOKUP($A63,'calc.nat.'!$D:$S,16,FALSE))</f>
        <v xml:space="preserve"> </v>
      </c>
      <c r="R63" s="147"/>
      <c r="S63" s="147"/>
      <c r="T63" s="147"/>
      <c r="U63" s="147"/>
      <c r="V63" s="147"/>
      <c r="W63" s="147"/>
      <c r="X63" s="147"/>
      <c r="Y63" s="147"/>
      <c r="Z63" s="147"/>
      <c r="AA63" s="147"/>
    </row>
    <row r="64" spans="1:27" s="146" customFormat="1" ht="18" customHeight="1" x14ac:dyDescent="0.25">
      <c r="A64" s="146">
        <v>53</v>
      </c>
      <c r="B64" s="180" t="str">
        <f>IF(ISERROR(VLOOKUP($A64,'calc.nat.'!$D:$S,2,FALSE))," ",VLOOKUP($A64,'calc.nat.'!$D:$S,2,FALSE))</f>
        <v xml:space="preserve"> </v>
      </c>
      <c r="C64" s="215" t="str">
        <f>IF(ISERROR(VLOOKUP($A64,'calc.nat.'!$D:$S,3,FALSE))," ",VLOOKUP($A64,'calc.nat.'!$D:$S,3,FALSE))</f>
        <v xml:space="preserve"> </v>
      </c>
      <c r="D64" s="189" t="str">
        <f>IF(ISERROR(VLOOKUP($A64,'calc.nat.'!$D:$S,4,FALSE))," ",VLOOKUP($A64,'calc.nat.'!$D:$S,4,FALSE))</f>
        <v xml:space="preserve"> </v>
      </c>
      <c r="E64" s="261" t="str">
        <f>IF(ISERROR(VLOOKUP($A64,'calc.nat.'!$D:$S,5,FALSE))," ",VLOOKUP($A64,'calc.nat.'!$D:$S,5,FALSE))</f>
        <v xml:space="preserve"> </v>
      </c>
      <c r="F64" s="266" t="str">
        <f>IF(ISERROR(VLOOKUP($A64,'calc.nat.'!$D:$S,6,FALSE))," ",VLOOKUP($A64,'calc.nat.'!$D:$S,6,FALSE))</f>
        <v xml:space="preserve"> </v>
      </c>
      <c r="G64" s="268" t="str">
        <f>IF(ISERROR(VLOOKUP($A64,'calc.nat.'!$D:$S,7,FALSE))," ",VLOOKUP($A64,'calc.nat.'!$D:$S,7,FALSE))</f>
        <v xml:space="preserve"> </v>
      </c>
      <c r="H64" s="262" t="str">
        <f>IF(ISERROR(VLOOKUP($A64,'calc.nat.'!$D:$S,8,FALSE))," ",VLOOKUP($A64,'calc.nat.'!$D:$S,8,FALSE))</f>
        <v xml:space="preserve"> </v>
      </c>
      <c r="I64" s="251" t="str">
        <f>IF(ISERROR(VLOOKUP($A64,'calc.nat.'!$D:$S,9,FALSE))," ",VLOOKUP($A64,'calc.nat.'!$D:$S,9,FALSE))</f>
        <v xml:space="preserve"> </v>
      </c>
      <c r="J64" s="252" t="str">
        <f>IF(ISERROR(VLOOKUP($A64,'calc.nat.'!$D:$S,10,FALSE))," ",VLOOKUP($A64,'calc.nat.'!$D:$S,10,FALSE))</f>
        <v xml:space="preserve"> </v>
      </c>
      <c r="K64" s="262" t="str">
        <f>IF(ISERROR(VLOOKUP($A64,'calc.nat.'!$D:$S,11,FALSE))," ",VLOOKUP($A64,'calc.nat.'!$D:$S,11,FALSE))</f>
        <v xml:space="preserve"> </v>
      </c>
      <c r="L64" s="251" t="str">
        <f>IF(ISERROR(VLOOKUP($A64,'calc.nat.'!$D:$S,12,FALSE))," ",VLOOKUP($A64,'calc.nat.'!$D:$S,12,FALSE))</f>
        <v xml:space="preserve"> </v>
      </c>
      <c r="M64" s="252" t="str">
        <f>IF(ISERROR(VLOOKUP($A64,'calc.nat.'!$D:$S,13,FALSE))," ",VLOOKUP($A64,'calc.nat.'!$D:$S,13,FALSE))</f>
        <v xml:space="preserve"> </v>
      </c>
      <c r="N64" s="263" t="str">
        <f>IF(ISERROR(VLOOKUP($A64,'calc.nat.'!$D:$S,14,FALSE))," ",VLOOKUP($A64,'calc.nat.'!$D:$S,14,FALSE))</f>
        <v xml:space="preserve"> </v>
      </c>
      <c r="O64" s="253" t="str">
        <f>IF(ISERROR(VLOOKUP($A64,'calc.nat.'!$D:$S,15,FALSE))," ",VLOOKUP($A64,'calc.nat.'!$D:$S,15,FALSE))</f>
        <v xml:space="preserve"> </v>
      </c>
      <c r="P64" s="254" t="str">
        <f>IF(ISERROR(VLOOKUP($A64,'calc.nat.'!$D:$S,16,FALSE))," ",VLOOKUP($A64,'calc.nat.'!$D:$S,16,FALSE))</f>
        <v xml:space="preserve"> </v>
      </c>
      <c r="R64" s="147"/>
      <c r="S64" s="147"/>
      <c r="T64" s="147"/>
      <c r="U64" s="147"/>
      <c r="V64" s="147"/>
      <c r="W64" s="147"/>
      <c r="X64" s="147"/>
      <c r="Y64" s="147"/>
      <c r="Z64" s="147"/>
      <c r="AA64" s="147"/>
    </row>
    <row r="65" spans="1:27" s="146" customFormat="1" ht="18" customHeight="1" x14ac:dyDescent="0.25">
      <c r="A65" s="146">
        <v>54</v>
      </c>
      <c r="B65" s="180" t="str">
        <f>IF(ISERROR(VLOOKUP($A65,'calc.nat.'!$D:$S,2,FALSE))," ",VLOOKUP($A65,'calc.nat.'!$D:$S,2,FALSE))</f>
        <v xml:space="preserve"> </v>
      </c>
      <c r="C65" s="215" t="str">
        <f>IF(ISERROR(VLOOKUP($A65,'calc.nat.'!$D:$S,3,FALSE))," ",VLOOKUP($A65,'calc.nat.'!$D:$S,3,FALSE))</f>
        <v xml:space="preserve"> </v>
      </c>
      <c r="D65" s="189" t="str">
        <f>IF(ISERROR(VLOOKUP($A65,'calc.nat.'!$D:$S,4,FALSE))," ",VLOOKUP($A65,'calc.nat.'!$D:$S,4,FALSE))</f>
        <v xml:space="preserve"> </v>
      </c>
      <c r="E65" s="261" t="str">
        <f>IF(ISERROR(VLOOKUP($A65,'calc.nat.'!$D:$S,5,FALSE))," ",VLOOKUP($A65,'calc.nat.'!$D:$S,5,FALSE))</f>
        <v xml:space="preserve"> </v>
      </c>
      <c r="F65" s="266" t="str">
        <f>IF(ISERROR(VLOOKUP($A65,'calc.nat.'!$D:$S,6,FALSE))," ",VLOOKUP($A65,'calc.nat.'!$D:$S,6,FALSE))</f>
        <v xml:space="preserve"> </v>
      </c>
      <c r="G65" s="268" t="str">
        <f>IF(ISERROR(VLOOKUP($A65,'calc.nat.'!$D:$S,7,FALSE))," ",VLOOKUP($A65,'calc.nat.'!$D:$S,7,FALSE))</f>
        <v xml:space="preserve"> </v>
      </c>
      <c r="H65" s="262" t="str">
        <f>IF(ISERROR(VLOOKUP($A65,'calc.nat.'!$D:$S,8,FALSE))," ",VLOOKUP($A65,'calc.nat.'!$D:$S,8,FALSE))</f>
        <v xml:space="preserve"> </v>
      </c>
      <c r="I65" s="251" t="str">
        <f>IF(ISERROR(VLOOKUP($A65,'calc.nat.'!$D:$S,9,FALSE))," ",VLOOKUP($A65,'calc.nat.'!$D:$S,9,FALSE))</f>
        <v xml:space="preserve"> </v>
      </c>
      <c r="J65" s="252" t="str">
        <f>IF(ISERROR(VLOOKUP($A65,'calc.nat.'!$D:$S,10,FALSE))," ",VLOOKUP($A65,'calc.nat.'!$D:$S,10,FALSE))</f>
        <v xml:space="preserve"> </v>
      </c>
      <c r="K65" s="262" t="str">
        <f>IF(ISERROR(VLOOKUP($A65,'calc.nat.'!$D:$S,11,FALSE))," ",VLOOKUP($A65,'calc.nat.'!$D:$S,11,FALSE))</f>
        <v xml:space="preserve"> </v>
      </c>
      <c r="L65" s="251" t="str">
        <f>IF(ISERROR(VLOOKUP($A65,'calc.nat.'!$D:$S,12,FALSE))," ",VLOOKUP($A65,'calc.nat.'!$D:$S,12,FALSE))</f>
        <v xml:space="preserve"> </v>
      </c>
      <c r="M65" s="252" t="str">
        <f>IF(ISERROR(VLOOKUP($A65,'calc.nat.'!$D:$S,13,FALSE))," ",VLOOKUP($A65,'calc.nat.'!$D:$S,13,FALSE))</f>
        <v xml:space="preserve"> </v>
      </c>
      <c r="N65" s="263" t="str">
        <f>IF(ISERROR(VLOOKUP($A65,'calc.nat.'!$D:$S,14,FALSE))," ",VLOOKUP($A65,'calc.nat.'!$D:$S,14,FALSE))</f>
        <v xml:space="preserve"> </v>
      </c>
      <c r="O65" s="253" t="str">
        <f>IF(ISERROR(VLOOKUP($A65,'calc.nat.'!$D:$S,15,FALSE))," ",VLOOKUP($A65,'calc.nat.'!$D:$S,15,FALSE))</f>
        <v xml:space="preserve"> </v>
      </c>
      <c r="P65" s="254" t="str">
        <f>IF(ISERROR(VLOOKUP($A65,'calc.nat.'!$D:$S,16,FALSE))," ",VLOOKUP($A65,'calc.nat.'!$D:$S,16,FALSE))</f>
        <v xml:space="preserve"> </v>
      </c>
      <c r="R65" s="147"/>
      <c r="S65" s="147"/>
      <c r="T65" s="147"/>
      <c r="U65" s="147"/>
      <c r="V65" s="147"/>
      <c r="W65" s="147"/>
      <c r="X65" s="147"/>
      <c r="Y65" s="147"/>
      <c r="Z65" s="147"/>
      <c r="AA65" s="147"/>
    </row>
    <row r="66" spans="1:27" s="146" customFormat="1" ht="18" customHeight="1" x14ac:dyDescent="0.25">
      <c r="A66" s="146">
        <v>55</v>
      </c>
      <c r="B66" s="180" t="str">
        <f>IF(ISERROR(VLOOKUP($A66,'calc.nat.'!$D:$S,2,FALSE))," ",VLOOKUP($A66,'calc.nat.'!$D:$S,2,FALSE))</f>
        <v xml:space="preserve"> </v>
      </c>
      <c r="C66" s="215" t="str">
        <f>IF(ISERROR(VLOOKUP($A66,'calc.nat.'!$D:$S,3,FALSE))," ",VLOOKUP($A66,'calc.nat.'!$D:$S,3,FALSE))</f>
        <v xml:space="preserve"> </v>
      </c>
      <c r="D66" s="189" t="str">
        <f>IF(ISERROR(VLOOKUP($A66,'calc.nat.'!$D:$S,4,FALSE))," ",VLOOKUP($A66,'calc.nat.'!$D:$S,4,FALSE))</f>
        <v xml:space="preserve"> </v>
      </c>
      <c r="E66" s="261" t="str">
        <f>IF(ISERROR(VLOOKUP($A66,'calc.nat.'!$D:$S,5,FALSE))," ",VLOOKUP($A66,'calc.nat.'!$D:$S,5,FALSE))</f>
        <v xml:space="preserve"> </v>
      </c>
      <c r="F66" s="266" t="str">
        <f>IF(ISERROR(VLOOKUP($A66,'calc.nat.'!$D:$S,6,FALSE))," ",VLOOKUP($A66,'calc.nat.'!$D:$S,6,FALSE))</f>
        <v xml:space="preserve"> </v>
      </c>
      <c r="G66" s="268" t="str">
        <f>IF(ISERROR(VLOOKUP($A66,'calc.nat.'!$D:$S,7,FALSE))," ",VLOOKUP($A66,'calc.nat.'!$D:$S,7,FALSE))</f>
        <v xml:space="preserve"> </v>
      </c>
      <c r="H66" s="262" t="str">
        <f>IF(ISERROR(VLOOKUP($A66,'calc.nat.'!$D:$S,8,FALSE))," ",VLOOKUP($A66,'calc.nat.'!$D:$S,8,FALSE))</f>
        <v xml:space="preserve"> </v>
      </c>
      <c r="I66" s="251" t="str">
        <f>IF(ISERROR(VLOOKUP($A66,'calc.nat.'!$D:$S,9,FALSE))," ",VLOOKUP($A66,'calc.nat.'!$D:$S,9,FALSE))</f>
        <v xml:space="preserve"> </v>
      </c>
      <c r="J66" s="252" t="str">
        <f>IF(ISERROR(VLOOKUP($A66,'calc.nat.'!$D:$S,10,FALSE))," ",VLOOKUP($A66,'calc.nat.'!$D:$S,10,FALSE))</f>
        <v xml:space="preserve"> </v>
      </c>
      <c r="K66" s="262" t="str">
        <f>IF(ISERROR(VLOOKUP($A66,'calc.nat.'!$D:$S,11,FALSE))," ",VLOOKUP($A66,'calc.nat.'!$D:$S,11,FALSE))</f>
        <v xml:space="preserve"> </v>
      </c>
      <c r="L66" s="251" t="str">
        <f>IF(ISERROR(VLOOKUP($A66,'calc.nat.'!$D:$S,12,FALSE))," ",VLOOKUP($A66,'calc.nat.'!$D:$S,12,FALSE))</f>
        <v xml:space="preserve"> </v>
      </c>
      <c r="M66" s="252" t="str">
        <f>IF(ISERROR(VLOOKUP($A66,'calc.nat.'!$D:$S,13,FALSE))," ",VLOOKUP($A66,'calc.nat.'!$D:$S,13,FALSE))</f>
        <v xml:space="preserve"> </v>
      </c>
      <c r="N66" s="263" t="str">
        <f>IF(ISERROR(VLOOKUP($A66,'calc.nat.'!$D:$S,14,FALSE))," ",VLOOKUP($A66,'calc.nat.'!$D:$S,14,FALSE))</f>
        <v xml:space="preserve"> </v>
      </c>
      <c r="O66" s="253" t="str">
        <f>IF(ISERROR(VLOOKUP($A66,'calc.nat.'!$D:$S,15,FALSE))," ",VLOOKUP($A66,'calc.nat.'!$D:$S,15,FALSE))</f>
        <v xml:space="preserve"> </v>
      </c>
      <c r="P66" s="254" t="str">
        <f>IF(ISERROR(VLOOKUP($A66,'calc.nat.'!$D:$S,16,FALSE))," ",VLOOKUP($A66,'calc.nat.'!$D:$S,16,FALSE))</f>
        <v xml:space="preserve"> </v>
      </c>
      <c r="R66" s="147"/>
      <c r="S66" s="147"/>
      <c r="T66" s="147"/>
      <c r="U66" s="147"/>
      <c r="V66" s="147"/>
      <c r="W66" s="147"/>
      <c r="X66" s="147"/>
      <c r="Y66" s="147"/>
      <c r="Z66" s="147"/>
      <c r="AA66" s="147"/>
    </row>
    <row r="67" spans="1:27" s="146" customFormat="1" ht="18" customHeight="1" x14ac:dyDescent="0.25">
      <c r="A67" s="146">
        <v>56</v>
      </c>
      <c r="B67" s="180" t="str">
        <f>IF(ISERROR(VLOOKUP($A67,'calc.nat.'!$D:$S,2,FALSE))," ",VLOOKUP($A67,'calc.nat.'!$D:$S,2,FALSE))</f>
        <v xml:space="preserve"> </v>
      </c>
      <c r="C67" s="215" t="str">
        <f>IF(ISERROR(VLOOKUP($A67,'calc.nat.'!$D:$S,3,FALSE))," ",VLOOKUP($A67,'calc.nat.'!$D:$S,3,FALSE))</f>
        <v xml:space="preserve"> </v>
      </c>
      <c r="D67" s="189" t="str">
        <f>IF(ISERROR(VLOOKUP($A67,'calc.nat.'!$D:$S,4,FALSE))," ",VLOOKUP($A67,'calc.nat.'!$D:$S,4,FALSE))</f>
        <v xml:space="preserve"> </v>
      </c>
      <c r="E67" s="261" t="str">
        <f>IF(ISERROR(VLOOKUP($A67,'calc.nat.'!$D:$S,5,FALSE))," ",VLOOKUP($A67,'calc.nat.'!$D:$S,5,FALSE))</f>
        <v xml:space="preserve"> </v>
      </c>
      <c r="F67" s="266" t="str">
        <f>IF(ISERROR(VLOOKUP($A67,'calc.nat.'!$D:$S,6,FALSE))," ",VLOOKUP($A67,'calc.nat.'!$D:$S,6,FALSE))</f>
        <v xml:space="preserve"> </v>
      </c>
      <c r="G67" s="268" t="str">
        <f>IF(ISERROR(VLOOKUP($A67,'calc.nat.'!$D:$S,7,FALSE))," ",VLOOKUP($A67,'calc.nat.'!$D:$S,7,FALSE))</f>
        <v xml:space="preserve"> </v>
      </c>
      <c r="H67" s="262" t="str">
        <f>IF(ISERROR(VLOOKUP($A67,'calc.nat.'!$D:$S,8,FALSE))," ",VLOOKUP($A67,'calc.nat.'!$D:$S,8,FALSE))</f>
        <v xml:space="preserve"> </v>
      </c>
      <c r="I67" s="251" t="str">
        <f>IF(ISERROR(VLOOKUP($A67,'calc.nat.'!$D:$S,9,FALSE))," ",VLOOKUP($A67,'calc.nat.'!$D:$S,9,FALSE))</f>
        <v xml:space="preserve"> </v>
      </c>
      <c r="J67" s="252" t="str">
        <f>IF(ISERROR(VLOOKUP($A67,'calc.nat.'!$D:$S,10,FALSE))," ",VLOOKUP($A67,'calc.nat.'!$D:$S,10,FALSE))</f>
        <v xml:space="preserve"> </v>
      </c>
      <c r="K67" s="262" t="str">
        <f>IF(ISERROR(VLOOKUP($A67,'calc.nat.'!$D:$S,11,FALSE))," ",VLOOKUP($A67,'calc.nat.'!$D:$S,11,FALSE))</f>
        <v xml:space="preserve"> </v>
      </c>
      <c r="L67" s="251" t="str">
        <f>IF(ISERROR(VLOOKUP($A67,'calc.nat.'!$D:$S,12,FALSE))," ",VLOOKUP($A67,'calc.nat.'!$D:$S,12,FALSE))</f>
        <v xml:space="preserve"> </v>
      </c>
      <c r="M67" s="252" t="str">
        <f>IF(ISERROR(VLOOKUP($A67,'calc.nat.'!$D:$S,13,FALSE))," ",VLOOKUP($A67,'calc.nat.'!$D:$S,13,FALSE))</f>
        <v xml:space="preserve"> </v>
      </c>
      <c r="N67" s="263" t="str">
        <f>IF(ISERROR(VLOOKUP($A67,'calc.nat.'!$D:$S,14,FALSE))," ",VLOOKUP($A67,'calc.nat.'!$D:$S,14,FALSE))</f>
        <v xml:space="preserve"> </v>
      </c>
      <c r="O67" s="253" t="str">
        <f>IF(ISERROR(VLOOKUP($A67,'calc.nat.'!$D:$S,15,FALSE))," ",VLOOKUP($A67,'calc.nat.'!$D:$S,15,FALSE))</f>
        <v xml:space="preserve"> </v>
      </c>
      <c r="P67" s="254" t="str">
        <f>IF(ISERROR(VLOOKUP($A67,'calc.nat.'!$D:$S,16,FALSE))," ",VLOOKUP($A67,'calc.nat.'!$D:$S,16,FALSE))</f>
        <v xml:space="preserve"> </v>
      </c>
      <c r="R67" s="147"/>
      <c r="S67" s="147"/>
      <c r="T67" s="147"/>
      <c r="U67" s="147"/>
      <c r="V67" s="147"/>
      <c r="W67" s="147"/>
      <c r="X67" s="147"/>
      <c r="Y67" s="147"/>
      <c r="Z67" s="147"/>
      <c r="AA67" s="147"/>
    </row>
    <row r="68" spans="1:27" s="146" customFormat="1" ht="18" customHeight="1" x14ac:dyDescent="0.25">
      <c r="A68" s="146">
        <v>57</v>
      </c>
      <c r="B68" s="180" t="str">
        <f>IF(ISERROR(VLOOKUP($A68,'calc.nat.'!$D:$S,2,FALSE))," ",VLOOKUP($A68,'calc.nat.'!$D:$S,2,FALSE))</f>
        <v xml:space="preserve"> </v>
      </c>
      <c r="C68" s="215" t="str">
        <f>IF(ISERROR(VLOOKUP($A68,'calc.nat.'!$D:$S,3,FALSE))," ",VLOOKUP($A68,'calc.nat.'!$D:$S,3,FALSE))</f>
        <v xml:space="preserve"> </v>
      </c>
      <c r="D68" s="189" t="str">
        <f>IF(ISERROR(VLOOKUP($A68,'calc.nat.'!$D:$S,4,FALSE))," ",VLOOKUP($A68,'calc.nat.'!$D:$S,4,FALSE))</f>
        <v xml:space="preserve"> </v>
      </c>
      <c r="E68" s="261" t="str">
        <f>IF(ISERROR(VLOOKUP($A68,'calc.nat.'!$D:$S,5,FALSE))," ",VLOOKUP($A68,'calc.nat.'!$D:$S,5,FALSE))</f>
        <v xml:space="preserve"> </v>
      </c>
      <c r="F68" s="266" t="str">
        <f>IF(ISERROR(VLOOKUP($A68,'calc.nat.'!$D:$S,6,FALSE))," ",VLOOKUP($A68,'calc.nat.'!$D:$S,6,FALSE))</f>
        <v xml:space="preserve"> </v>
      </c>
      <c r="G68" s="268" t="str">
        <f>IF(ISERROR(VLOOKUP($A68,'calc.nat.'!$D:$S,7,FALSE))," ",VLOOKUP($A68,'calc.nat.'!$D:$S,7,FALSE))</f>
        <v xml:space="preserve"> </v>
      </c>
      <c r="H68" s="262" t="str">
        <f>IF(ISERROR(VLOOKUP($A68,'calc.nat.'!$D:$S,8,FALSE))," ",VLOOKUP($A68,'calc.nat.'!$D:$S,8,FALSE))</f>
        <v xml:space="preserve"> </v>
      </c>
      <c r="I68" s="251" t="str">
        <f>IF(ISERROR(VLOOKUP($A68,'calc.nat.'!$D:$S,9,FALSE))," ",VLOOKUP($A68,'calc.nat.'!$D:$S,9,FALSE))</f>
        <v xml:space="preserve"> </v>
      </c>
      <c r="J68" s="252" t="str">
        <f>IF(ISERROR(VLOOKUP($A68,'calc.nat.'!$D:$S,10,FALSE))," ",VLOOKUP($A68,'calc.nat.'!$D:$S,10,FALSE))</f>
        <v xml:space="preserve"> </v>
      </c>
      <c r="K68" s="262" t="str">
        <f>IF(ISERROR(VLOOKUP($A68,'calc.nat.'!$D:$S,11,FALSE))," ",VLOOKUP($A68,'calc.nat.'!$D:$S,11,FALSE))</f>
        <v xml:space="preserve"> </v>
      </c>
      <c r="L68" s="251" t="str">
        <f>IF(ISERROR(VLOOKUP($A68,'calc.nat.'!$D:$S,12,FALSE))," ",VLOOKUP($A68,'calc.nat.'!$D:$S,12,FALSE))</f>
        <v xml:space="preserve"> </v>
      </c>
      <c r="M68" s="252" t="str">
        <f>IF(ISERROR(VLOOKUP($A68,'calc.nat.'!$D:$S,13,FALSE))," ",VLOOKUP($A68,'calc.nat.'!$D:$S,13,FALSE))</f>
        <v xml:space="preserve"> </v>
      </c>
      <c r="N68" s="263" t="str">
        <f>IF(ISERROR(VLOOKUP($A68,'calc.nat.'!$D:$S,14,FALSE))," ",VLOOKUP($A68,'calc.nat.'!$D:$S,14,FALSE))</f>
        <v xml:space="preserve"> </v>
      </c>
      <c r="O68" s="253" t="str">
        <f>IF(ISERROR(VLOOKUP($A68,'calc.nat.'!$D:$S,15,FALSE))," ",VLOOKUP($A68,'calc.nat.'!$D:$S,15,FALSE))</f>
        <v xml:space="preserve"> </v>
      </c>
      <c r="P68" s="254" t="str">
        <f>IF(ISERROR(VLOOKUP($A68,'calc.nat.'!$D:$S,16,FALSE))," ",VLOOKUP($A68,'calc.nat.'!$D:$S,16,FALSE))</f>
        <v xml:space="preserve"> </v>
      </c>
      <c r="R68" s="147"/>
      <c r="S68" s="147"/>
      <c r="T68" s="147"/>
      <c r="U68" s="147"/>
      <c r="V68" s="147"/>
      <c r="W68" s="147"/>
      <c r="X68" s="147"/>
      <c r="Y68" s="147"/>
      <c r="Z68" s="147"/>
      <c r="AA68" s="147"/>
    </row>
    <row r="69" spans="1:27" s="146" customFormat="1" ht="18" customHeight="1" x14ac:dyDescent="0.25">
      <c r="A69" s="146">
        <v>58</v>
      </c>
      <c r="B69" s="180" t="str">
        <f>IF(ISERROR(VLOOKUP($A69,'calc.nat.'!$D:$S,2,FALSE))," ",VLOOKUP($A69,'calc.nat.'!$D:$S,2,FALSE))</f>
        <v xml:space="preserve"> </v>
      </c>
      <c r="C69" s="215" t="str">
        <f>IF(ISERROR(VLOOKUP($A69,'calc.nat.'!$D:$S,3,FALSE))," ",VLOOKUP($A69,'calc.nat.'!$D:$S,3,FALSE))</f>
        <v xml:space="preserve"> </v>
      </c>
      <c r="D69" s="189" t="str">
        <f>IF(ISERROR(VLOOKUP($A69,'calc.nat.'!$D:$S,4,FALSE))," ",VLOOKUP($A69,'calc.nat.'!$D:$S,4,FALSE))</f>
        <v xml:space="preserve"> </v>
      </c>
      <c r="E69" s="261" t="str">
        <f>IF(ISERROR(VLOOKUP($A69,'calc.nat.'!$D:$S,5,FALSE))," ",VLOOKUP($A69,'calc.nat.'!$D:$S,5,FALSE))</f>
        <v xml:space="preserve"> </v>
      </c>
      <c r="F69" s="266" t="str">
        <f>IF(ISERROR(VLOOKUP($A69,'calc.nat.'!$D:$S,6,FALSE))," ",VLOOKUP($A69,'calc.nat.'!$D:$S,6,FALSE))</f>
        <v xml:space="preserve"> </v>
      </c>
      <c r="G69" s="268" t="str">
        <f>IF(ISERROR(VLOOKUP($A69,'calc.nat.'!$D:$S,7,FALSE))," ",VLOOKUP($A69,'calc.nat.'!$D:$S,7,FALSE))</f>
        <v xml:space="preserve"> </v>
      </c>
      <c r="H69" s="262" t="str">
        <f>IF(ISERROR(VLOOKUP($A69,'calc.nat.'!$D:$S,8,FALSE))," ",VLOOKUP($A69,'calc.nat.'!$D:$S,8,FALSE))</f>
        <v xml:space="preserve"> </v>
      </c>
      <c r="I69" s="251" t="str">
        <f>IF(ISERROR(VLOOKUP($A69,'calc.nat.'!$D:$S,9,FALSE))," ",VLOOKUP($A69,'calc.nat.'!$D:$S,9,FALSE))</f>
        <v xml:space="preserve"> </v>
      </c>
      <c r="J69" s="252" t="str">
        <f>IF(ISERROR(VLOOKUP($A69,'calc.nat.'!$D:$S,10,FALSE))," ",VLOOKUP($A69,'calc.nat.'!$D:$S,10,FALSE))</f>
        <v xml:space="preserve"> </v>
      </c>
      <c r="K69" s="262" t="str">
        <f>IF(ISERROR(VLOOKUP($A69,'calc.nat.'!$D:$S,11,FALSE))," ",VLOOKUP($A69,'calc.nat.'!$D:$S,11,FALSE))</f>
        <v xml:space="preserve"> </v>
      </c>
      <c r="L69" s="251" t="str">
        <f>IF(ISERROR(VLOOKUP($A69,'calc.nat.'!$D:$S,12,FALSE))," ",VLOOKUP($A69,'calc.nat.'!$D:$S,12,FALSE))</f>
        <v xml:space="preserve"> </v>
      </c>
      <c r="M69" s="252" t="str">
        <f>IF(ISERROR(VLOOKUP($A69,'calc.nat.'!$D:$S,13,FALSE))," ",VLOOKUP($A69,'calc.nat.'!$D:$S,13,FALSE))</f>
        <v xml:space="preserve"> </v>
      </c>
      <c r="N69" s="263" t="str">
        <f>IF(ISERROR(VLOOKUP($A69,'calc.nat.'!$D:$S,14,FALSE))," ",VLOOKUP($A69,'calc.nat.'!$D:$S,14,FALSE))</f>
        <v xml:space="preserve"> </v>
      </c>
      <c r="O69" s="253" t="str">
        <f>IF(ISERROR(VLOOKUP($A69,'calc.nat.'!$D:$S,15,FALSE))," ",VLOOKUP($A69,'calc.nat.'!$D:$S,15,FALSE))</f>
        <v xml:space="preserve"> </v>
      </c>
      <c r="P69" s="254" t="str">
        <f>IF(ISERROR(VLOOKUP($A69,'calc.nat.'!$D:$S,16,FALSE))," ",VLOOKUP($A69,'calc.nat.'!$D:$S,16,FALSE))</f>
        <v xml:space="preserve"> </v>
      </c>
      <c r="R69" s="147"/>
      <c r="S69" s="147"/>
      <c r="T69" s="147"/>
      <c r="U69" s="147"/>
      <c r="V69" s="147"/>
      <c r="W69" s="147"/>
      <c r="X69" s="147"/>
      <c r="Y69" s="147"/>
      <c r="Z69" s="147"/>
      <c r="AA69" s="147"/>
    </row>
    <row r="70" spans="1:27" s="146" customFormat="1" ht="18" customHeight="1" x14ac:dyDescent="0.25">
      <c r="A70" s="146">
        <v>59</v>
      </c>
      <c r="B70" s="180" t="str">
        <f>IF(ISERROR(VLOOKUP($A70,'calc.nat.'!$D:$S,2,FALSE))," ",VLOOKUP($A70,'calc.nat.'!$D:$S,2,FALSE))</f>
        <v xml:space="preserve"> </v>
      </c>
      <c r="C70" s="215" t="str">
        <f>IF(ISERROR(VLOOKUP($A70,'calc.nat.'!$D:$S,3,FALSE))," ",VLOOKUP($A70,'calc.nat.'!$D:$S,3,FALSE))</f>
        <v xml:space="preserve"> </v>
      </c>
      <c r="D70" s="189" t="str">
        <f>IF(ISERROR(VLOOKUP($A70,'calc.nat.'!$D:$S,4,FALSE))," ",VLOOKUP($A70,'calc.nat.'!$D:$S,4,FALSE))</f>
        <v xml:space="preserve"> </v>
      </c>
      <c r="E70" s="261" t="str">
        <f>IF(ISERROR(VLOOKUP($A70,'calc.nat.'!$D:$S,5,FALSE))," ",VLOOKUP($A70,'calc.nat.'!$D:$S,5,FALSE))</f>
        <v xml:space="preserve"> </v>
      </c>
      <c r="F70" s="266" t="str">
        <f>IF(ISERROR(VLOOKUP($A70,'calc.nat.'!$D:$S,6,FALSE))," ",VLOOKUP($A70,'calc.nat.'!$D:$S,6,FALSE))</f>
        <v xml:space="preserve"> </v>
      </c>
      <c r="G70" s="268" t="str">
        <f>IF(ISERROR(VLOOKUP($A70,'calc.nat.'!$D:$S,7,FALSE))," ",VLOOKUP($A70,'calc.nat.'!$D:$S,7,FALSE))</f>
        <v xml:space="preserve"> </v>
      </c>
      <c r="H70" s="262" t="str">
        <f>IF(ISERROR(VLOOKUP($A70,'calc.nat.'!$D:$S,8,FALSE))," ",VLOOKUP($A70,'calc.nat.'!$D:$S,8,FALSE))</f>
        <v xml:space="preserve"> </v>
      </c>
      <c r="I70" s="251" t="str">
        <f>IF(ISERROR(VLOOKUP($A70,'calc.nat.'!$D:$S,9,FALSE))," ",VLOOKUP($A70,'calc.nat.'!$D:$S,9,FALSE))</f>
        <v xml:space="preserve"> </v>
      </c>
      <c r="J70" s="252" t="str">
        <f>IF(ISERROR(VLOOKUP($A70,'calc.nat.'!$D:$S,10,FALSE))," ",VLOOKUP($A70,'calc.nat.'!$D:$S,10,FALSE))</f>
        <v xml:space="preserve"> </v>
      </c>
      <c r="K70" s="262" t="str">
        <f>IF(ISERROR(VLOOKUP($A70,'calc.nat.'!$D:$S,11,FALSE))," ",VLOOKUP($A70,'calc.nat.'!$D:$S,11,FALSE))</f>
        <v xml:space="preserve"> </v>
      </c>
      <c r="L70" s="251" t="str">
        <f>IF(ISERROR(VLOOKUP($A70,'calc.nat.'!$D:$S,12,FALSE))," ",VLOOKUP($A70,'calc.nat.'!$D:$S,12,FALSE))</f>
        <v xml:space="preserve"> </v>
      </c>
      <c r="M70" s="252" t="str">
        <f>IF(ISERROR(VLOOKUP($A70,'calc.nat.'!$D:$S,13,FALSE))," ",VLOOKUP($A70,'calc.nat.'!$D:$S,13,FALSE))</f>
        <v xml:space="preserve"> </v>
      </c>
      <c r="N70" s="263" t="str">
        <f>IF(ISERROR(VLOOKUP($A70,'calc.nat.'!$D:$S,14,FALSE))," ",VLOOKUP($A70,'calc.nat.'!$D:$S,14,FALSE))</f>
        <v xml:space="preserve"> </v>
      </c>
      <c r="O70" s="253" t="str">
        <f>IF(ISERROR(VLOOKUP($A70,'calc.nat.'!$D:$S,15,FALSE))," ",VLOOKUP($A70,'calc.nat.'!$D:$S,15,FALSE))</f>
        <v xml:space="preserve"> </v>
      </c>
      <c r="P70" s="254" t="str">
        <f>IF(ISERROR(VLOOKUP($A70,'calc.nat.'!$D:$S,16,FALSE))," ",VLOOKUP($A70,'calc.nat.'!$D:$S,16,FALSE))</f>
        <v xml:space="preserve"> </v>
      </c>
      <c r="R70" s="147"/>
      <c r="S70" s="147"/>
      <c r="T70" s="147"/>
      <c r="U70" s="147"/>
      <c r="V70" s="147"/>
      <c r="W70" s="147"/>
      <c r="X70" s="147"/>
      <c r="Y70" s="147"/>
      <c r="Z70" s="147"/>
      <c r="AA70" s="147"/>
    </row>
    <row r="71" spans="1:27" s="146" customFormat="1" ht="18" customHeight="1" x14ac:dyDescent="0.25">
      <c r="A71" s="146">
        <v>60</v>
      </c>
      <c r="B71" s="180" t="str">
        <f>IF(ISERROR(VLOOKUP($A71,'calc.nat.'!$D:$S,2,FALSE))," ",VLOOKUP($A71,'calc.nat.'!$D:$S,2,FALSE))</f>
        <v xml:space="preserve"> </v>
      </c>
      <c r="C71" s="215" t="str">
        <f>IF(ISERROR(VLOOKUP($A71,'calc.nat.'!$D:$S,3,FALSE))," ",VLOOKUP($A71,'calc.nat.'!$D:$S,3,FALSE))</f>
        <v xml:space="preserve"> </v>
      </c>
      <c r="D71" s="189" t="str">
        <f>IF(ISERROR(VLOOKUP($A71,'calc.nat.'!$D:$S,4,FALSE))," ",VLOOKUP($A71,'calc.nat.'!$D:$S,4,FALSE))</f>
        <v xml:space="preserve"> </v>
      </c>
      <c r="E71" s="261" t="str">
        <f>IF(ISERROR(VLOOKUP($A71,'calc.nat.'!$D:$S,5,FALSE))," ",VLOOKUP($A71,'calc.nat.'!$D:$S,5,FALSE))</f>
        <v xml:space="preserve"> </v>
      </c>
      <c r="F71" s="266" t="str">
        <f>IF(ISERROR(VLOOKUP($A71,'calc.nat.'!$D:$S,6,FALSE))," ",VLOOKUP($A71,'calc.nat.'!$D:$S,6,FALSE))</f>
        <v xml:space="preserve"> </v>
      </c>
      <c r="G71" s="268" t="str">
        <f>IF(ISERROR(VLOOKUP($A71,'calc.nat.'!$D:$S,7,FALSE))," ",VLOOKUP($A71,'calc.nat.'!$D:$S,7,FALSE))</f>
        <v xml:space="preserve"> </v>
      </c>
      <c r="H71" s="262" t="str">
        <f>IF(ISERROR(VLOOKUP($A71,'calc.nat.'!$D:$S,8,FALSE))," ",VLOOKUP($A71,'calc.nat.'!$D:$S,8,FALSE))</f>
        <v xml:space="preserve"> </v>
      </c>
      <c r="I71" s="251" t="str">
        <f>IF(ISERROR(VLOOKUP($A71,'calc.nat.'!$D:$S,9,FALSE))," ",VLOOKUP($A71,'calc.nat.'!$D:$S,9,FALSE))</f>
        <v xml:space="preserve"> </v>
      </c>
      <c r="J71" s="252" t="str">
        <f>IF(ISERROR(VLOOKUP($A71,'calc.nat.'!$D:$S,10,FALSE))," ",VLOOKUP($A71,'calc.nat.'!$D:$S,10,FALSE))</f>
        <v xml:space="preserve"> </v>
      </c>
      <c r="K71" s="262" t="str">
        <f>IF(ISERROR(VLOOKUP($A71,'calc.nat.'!$D:$S,11,FALSE))," ",VLOOKUP($A71,'calc.nat.'!$D:$S,11,FALSE))</f>
        <v xml:space="preserve"> </v>
      </c>
      <c r="L71" s="251" t="str">
        <f>IF(ISERROR(VLOOKUP($A71,'calc.nat.'!$D:$S,12,FALSE))," ",VLOOKUP($A71,'calc.nat.'!$D:$S,12,FALSE))</f>
        <v xml:space="preserve"> </v>
      </c>
      <c r="M71" s="252" t="str">
        <f>IF(ISERROR(VLOOKUP($A71,'calc.nat.'!$D:$S,13,FALSE))," ",VLOOKUP($A71,'calc.nat.'!$D:$S,13,FALSE))</f>
        <v xml:space="preserve"> </v>
      </c>
      <c r="N71" s="263" t="str">
        <f>IF(ISERROR(VLOOKUP($A71,'calc.nat.'!$D:$S,14,FALSE))," ",VLOOKUP($A71,'calc.nat.'!$D:$S,14,FALSE))</f>
        <v xml:space="preserve"> </v>
      </c>
      <c r="O71" s="253" t="str">
        <f>IF(ISERROR(VLOOKUP($A71,'calc.nat.'!$D:$S,15,FALSE))," ",VLOOKUP($A71,'calc.nat.'!$D:$S,15,FALSE))</f>
        <v xml:space="preserve"> </v>
      </c>
      <c r="P71" s="254" t="str">
        <f>IF(ISERROR(VLOOKUP($A71,'calc.nat.'!$D:$S,16,FALSE))," ",VLOOKUP($A71,'calc.nat.'!$D:$S,16,FALSE))</f>
        <v xml:space="preserve"> </v>
      </c>
      <c r="R71" s="147"/>
      <c r="S71" s="147"/>
      <c r="T71" s="147"/>
      <c r="U71" s="147"/>
      <c r="V71" s="147"/>
      <c r="W71" s="147"/>
      <c r="X71" s="147"/>
      <c r="Y71" s="147"/>
      <c r="Z71" s="147"/>
      <c r="AA71" s="147"/>
    </row>
    <row r="72" spans="1:27" s="146" customFormat="1" ht="18" customHeight="1" x14ac:dyDescent="0.25">
      <c r="A72" s="146">
        <v>61</v>
      </c>
      <c r="B72" s="180" t="str">
        <f>IF(ISERROR(VLOOKUP($A72,'calc.nat.'!$D:$S,2,FALSE))," ",VLOOKUP($A72,'calc.nat.'!$D:$S,2,FALSE))</f>
        <v xml:space="preserve"> </v>
      </c>
      <c r="C72" s="215" t="str">
        <f>IF(ISERROR(VLOOKUP($A72,'calc.nat.'!$D:$S,3,FALSE))," ",VLOOKUP($A72,'calc.nat.'!$D:$S,3,FALSE))</f>
        <v xml:space="preserve"> </v>
      </c>
      <c r="D72" s="189" t="str">
        <f>IF(ISERROR(VLOOKUP($A72,'calc.nat.'!$D:$S,4,FALSE))," ",VLOOKUP($A72,'calc.nat.'!$D:$S,4,FALSE))</f>
        <v xml:space="preserve"> </v>
      </c>
      <c r="E72" s="261" t="str">
        <f>IF(ISERROR(VLOOKUP($A72,'calc.nat.'!$D:$S,5,FALSE))," ",VLOOKUP($A72,'calc.nat.'!$D:$S,5,FALSE))</f>
        <v xml:space="preserve"> </v>
      </c>
      <c r="F72" s="266" t="str">
        <f>IF(ISERROR(VLOOKUP($A72,'calc.nat.'!$D:$S,6,FALSE))," ",VLOOKUP($A72,'calc.nat.'!$D:$S,6,FALSE))</f>
        <v xml:space="preserve"> </v>
      </c>
      <c r="G72" s="268" t="str">
        <f>IF(ISERROR(VLOOKUP($A72,'calc.nat.'!$D:$S,7,FALSE))," ",VLOOKUP($A72,'calc.nat.'!$D:$S,7,FALSE))</f>
        <v xml:space="preserve"> </v>
      </c>
      <c r="H72" s="262" t="str">
        <f>IF(ISERROR(VLOOKUP($A72,'calc.nat.'!$D:$S,8,FALSE))," ",VLOOKUP($A72,'calc.nat.'!$D:$S,8,FALSE))</f>
        <v xml:space="preserve"> </v>
      </c>
      <c r="I72" s="251" t="str">
        <f>IF(ISERROR(VLOOKUP($A72,'calc.nat.'!$D:$S,9,FALSE))," ",VLOOKUP($A72,'calc.nat.'!$D:$S,9,FALSE))</f>
        <v xml:space="preserve"> </v>
      </c>
      <c r="J72" s="252" t="str">
        <f>IF(ISERROR(VLOOKUP($A72,'calc.nat.'!$D:$S,10,FALSE))," ",VLOOKUP($A72,'calc.nat.'!$D:$S,10,FALSE))</f>
        <v xml:space="preserve"> </v>
      </c>
      <c r="K72" s="262" t="str">
        <f>IF(ISERROR(VLOOKUP($A72,'calc.nat.'!$D:$S,11,FALSE))," ",VLOOKUP($A72,'calc.nat.'!$D:$S,11,FALSE))</f>
        <v xml:space="preserve"> </v>
      </c>
      <c r="L72" s="251" t="str">
        <f>IF(ISERROR(VLOOKUP($A72,'calc.nat.'!$D:$S,12,FALSE))," ",VLOOKUP($A72,'calc.nat.'!$D:$S,12,FALSE))</f>
        <v xml:space="preserve"> </v>
      </c>
      <c r="M72" s="252" t="str">
        <f>IF(ISERROR(VLOOKUP($A72,'calc.nat.'!$D:$S,13,FALSE))," ",VLOOKUP($A72,'calc.nat.'!$D:$S,13,FALSE))</f>
        <v xml:space="preserve"> </v>
      </c>
      <c r="N72" s="263" t="str">
        <f>IF(ISERROR(VLOOKUP($A72,'calc.nat.'!$D:$S,14,FALSE))," ",VLOOKUP($A72,'calc.nat.'!$D:$S,14,FALSE))</f>
        <v xml:space="preserve"> </v>
      </c>
      <c r="O72" s="253" t="str">
        <f>IF(ISERROR(VLOOKUP($A72,'calc.nat.'!$D:$S,15,FALSE))," ",VLOOKUP($A72,'calc.nat.'!$D:$S,15,FALSE))</f>
        <v xml:space="preserve"> </v>
      </c>
      <c r="P72" s="254" t="str">
        <f>IF(ISERROR(VLOOKUP($A72,'calc.nat.'!$D:$S,16,FALSE))," ",VLOOKUP($A72,'calc.nat.'!$D:$S,16,FALSE))</f>
        <v xml:space="preserve"> </v>
      </c>
      <c r="R72" s="147"/>
      <c r="S72" s="147"/>
      <c r="T72" s="147"/>
      <c r="U72" s="147"/>
      <c r="V72" s="147"/>
      <c r="W72" s="147"/>
      <c r="X72" s="147"/>
      <c r="Y72" s="147"/>
      <c r="Z72" s="147"/>
      <c r="AA72" s="147"/>
    </row>
    <row r="73" spans="1:27" s="146" customFormat="1" ht="18" customHeight="1" x14ac:dyDescent="0.25">
      <c r="A73" s="146">
        <v>62</v>
      </c>
      <c r="B73" s="180" t="str">
        <f>IF(ISERROR(VLOOKUP($A73,'calc.nat.'!$D:$S,2,FALSE))," ",VLOOKUP($A73,'calc.nat.'!$D:$S,2,FALSE))</f>
        <v xml:space="preserve"> </v>
      </c>
      <c r="C73" s="215" t="str">
        <f>IF(ISERROR(VLOOKUP($A73,'calc.nat.'!$D:$S,3,FALSE))," ",VLOOKUP($A73,'calc.nat.'!$D:$S,3,FALSE))</f>
        <v xml:space="preserve"> </v>
      </c>
      <c r="D73" s="189" t="str">
        <f>IF(ISERROR(VLOOKUP($A73,'calc.nat.'!$D:$S,4,FALSE))," ",VLOOKUP($A73,'calc.nat.'!$D:$S,4,FALSE))</f>
        <v xml:space="preserve"> </v>
      </c>
      <c r="E73" s="261" t="str">
        <f>IF(ISERROR(VLOOKUP($A73,'calc.nat.'!$D:$S,5,FALSE))," ",VLOOKUP($A73,'calc.nat.'!$D:$S,5,FALSE))</f>
        <v xml:space="preserve"> </v>
      </c>
      <c r="F73" s="266" t="str">
        <f>IF(ISERROR(VLOOKUP($A73,'calc.nat.'!$D:$S,6,FALSE))," ",VLOOKUP($A73,'calc.nat.'!$D:$S,6,FALSE))</f>
        <v xml:space="preserve"> </v>
      </c>
      <c r="G73" s="268" t="str">
        <f>IF(ISERROR(VLOOKUP($A73,'calc.nat.'!$D:$S,7,FALSE))," ",VLOOKUP($A73,'calc.nat.'!$D:$S,7,FALSE))</f>
        <v xml:space="preserve"> </v>
      </c>
      <c r="H73" s="262" t="str">
        <f>IF(ISERROR(VLOOKUP($A73,'calc.nat.'!$D:$S,8,FALSE))," ",VLOOKUP($A73,'calc.nat.'!$D:$S,8,FALSE))</f>
        <v xml:space="preserve"> </v>
      </c>
      <c r="I73" s="251" t="str">
        <f>IF(ISERROR(VLOOKUP($A73,'calc.nat.'!$D:$S,9,FALSE))," ",VLOOKUP($A73,'calc.nat.'!$D:$S,9,FALSE))</f>
        <v xml:space="preserve"> </v>
      </c>
      <c r="J73" s="252" t="str">
        <f>IF(ISERROR(VLOOKUP($A73,'calc.nat.'!$D:$S,10,FALSE))," ",VLOOKUP($A73,'calc.nat.'!$D:$S,10,FALSE))</f>
        <v xml:space="preserve"> </v>
      </c>
      <c r="K73" s="262" t="str">
        <f>IF(ISERROR(VLOOKUP($A73,'calc.nat.'!$D:$S,11,FALSE))," ",VLOOKUP($A73,'calc.nat.'!$D:$S,11,FALSE))</f>
        <v xml:space="preserve"> </v>
      </c>
      <c r="L73" s="251" t="str">
        <f>IF(ISERROR(VLOOKUP($A73,'calc.nat.'!$D:$S,12,FALSE))," ",VLOOKUP($A73,'calc.nat.'!$D:$S,12,FALSE))</f>
        <v xml:space="preserve"> </v>
      </c>
      <c r="M73" s="252" t="str">
        <f>IF(ISERROR(VLOOKUP($A73,'calc.nat.'!$D:$S,13,FALSE))," ",VLOOKUP($A73,'calc.nat.'!$D:$S,13,FALSE))</f>
        <v xml:space="preserve"> </v>
      </c>
      <c r="N73" s="263" t="str">
        <f>IF(ISERROR(VLOOKUP($A73,'calc.nat.'!$D:$S,14,FALSE))," ",VLOOKUP($A73,'calc.nat.'!$D:$S,14,FALSE))</f>
        <v xml:space="preserve"> </v>
      </c>
      <c r="O73" s="253" t="str">
        <f>IF(ISERROR(VLOOKUP($A73,'calc.nat.'!$D:$S,15,FALSE))," ",VLOOKUP($A73,'calc.nat.'!$D:$S,15,FALSE))</f>
        <v xml:space="preserve"> </v>
      </c>
      <c r="P73" s="254" t="str">
        <f>IF(ISERROR(VLOOKUP($A73,'calc.nat.'!$D:$S,16,FALSE))," ",VLOOKUP($A73,'calc.nat.'!$D:$S,16,FALSE))</f>
        <v xml:space="preserve"> </v>
      </c>
      <c r="R73" s="147"/>
      <c r="S73" s="147"/>
      <c r="T73" s="147"/>
      <c r="U73" s="147"/>
      <c r="V73" s="147"/>
      <c r="W73" s="147"/>
      <c r="X73" s="147"/>
      <c r="Y73" s="147"/>
      <c r="Z73" s="147"/>
      <c r="AA73" s="147"/>
    </row>
    <row r="74" spans="1:27" s="146" customFormat="1" ht="18" customHeight="1" x14ac:dyDescent="0.25">
      <c r="A74" s="146">
        <v>63</v>
      </c>
      <c r="B74" s="180" t="str">
        <f>IF(ISERROR(VLOOKUP($A74,'calc.nat.'!$D:$S,2,FALSE))," ",VLOOKUP($A74,'calc.nat.'!$D:$S,2,FALSE))</f>
        <v xml:space="preserve"> </v>
      </c>
      <c r="C74" s="215" t="str">
        <f>IF(ISERROR(VLOOKUP($A74,'calc.nat.'!$D:$S,3,FALSE))," ",VLOOKUP($A74,'calc.nat.'!$D:$S,3,FALSE))</f>
        <v xml:space="preserve"> </v>
      </c>
      <c r="D74" s="189" t="str">
        <f>IF(ISERROR(VLOOKUP($A74,'calc.nat.'!$D:$S,4,FALSE))," ",VLOOKUP($A74,'calc.nat.'!$D:$S,4,FALSE))</f>
        <v xml:space="preserve"> </v>
      </c>
      <c r="E74" s="261" t="str">
        <f>IF(ISERROR(VLOOKUP($A74,'calc.nat.'!$D:$S,5,FALSE))," ",VLOOKUP($A74,'calc.nat.'!$D:$S,5,FALSE))</f>
        <v xml:space="preserve"> </v>
      </c>
      <c r="F74" s="266" t="str">
        <f>IF(ISERROR(VLOOKUP($A74,'calc.nat.'!$D:$S,6,FALSE))," ",VLOOKUP($A74,'calc.nat.'!$D:$S,6,FALSE))</f>
        <v xml:space="preserve"> </v>
      </c>
      <c r="G74" s="268" t="str">
        <f>IF(ISERROR(VLOOKUP($A74,'calc.nat.'!$D:$S,7,FALSE))," ",VLOOKUP($A74,'calc.nat.'!$D:$S,7,FALSE))</f>
        <v xml:space="preserve"> </v>
      </c>
      <c r="H74" s="262" t="str">
        <f>IF(ISERROR(VLOOKUP($A74,'calc.nat.'!$D:$S,8,FALSE))," ",VLOOKUP($A74,'calc.nat.'!$D:$S,8,FALSE))</f>
        <v xml:space="preserve"> </v>
      </c>
      <c r="I74" s="251" t="str">
        <f>IF(ISERROR(VLOOKUP($A74,'calc.nat.'!$D:$S,9,FALSE))," ",VLOOKUP($A74,'calc.nat.'!$D:$S,9,FALSE))</f>
        <v xml:space="preserve"> </v>
      </c>
      <c r="J74" s="252" t="str">
        <f>IF(ISERROR(VLOOKUP($A74,'calc.nat.'!$D:$S,10,FALSE))," ",VLOOKUP($A74,'calc.nat.'!$D:$S,10,FALSE))</f>
        <v xml:space="preserve"> </v>
      </c>
      <c r="K74" s="262" t="str">
        <f>IF(ISERROR(VLOOKUP($A74,'calc.nat.'!$D:$S,11,FALSE))," ",VLOOKUP($A74,'calc.nat.'!$D:$S,11,FALSE))</f>
        <v xml:space="preserve"> </v>
      </c>
      <c r="L74" s="251" t="str">
        <f>IF(ISERROR(VLOOKUP($A74,'calc.nat.'!$D:$S,12,FALSE))," ",VLOOKUP($A74,'calc.nat.'!$D:$S,12,FALSE))</f>
        <v xml:space="preserve"> </v>
      </c>
      <c r="M74" s="252" t="str">
        <f>IF(ISERROR(VLOOKUP($A74,'calc.nat.'!$D:$S,13,FALSE))," ",VLOOKUP($A74,'calc.nat.'!$D:$S,13,FALSE))</f>
        <v xml:space="preserve"> </v>
      </c>
      <c r="N74" s="263" t="str">
        <f>IF(ISERROR(VLOOKUP($A74,'calc.nat.'!$D:$S,14,FALSE))," ",VLOOKUP($A74,'calc.nat.'!$D:$S,14,FALSE))</f>
        <v xml:space="preserve"> </v>
      </c>
      <c r="O74" s="253" t="str">
        <f>IF(ISERROR(VLOOKUP($A74,'calc.nat.'!$D:$S,15,FALSE))," ",VLOOKUP($A74,'calc.nat.'!$D:$S,15,FALSE))</f>
        <v xml:space="preserve"> </v>
      </c>
      <c r="P74" s="254" t="str">
        <f>IF(ISERROR(VLOOKUP($A74,'calc.nat.'!$D:$S,16,FALSE))," ",VLOOKUP($A74,'calc.nat.'!$D:$S,16,FALSE))</f>
        <v xml:space="preserve"> </v>
      </c>
      <c r="R74" s="147"/>
      <c r="S74" s="147"/>
      <c r="T74" s="147"/>
      <c r="U74" s="147"/>
      <c r="V74" s="147"/>
      <c r="W74" s="147"/>
      <c r="X74" s="147"/>
      <c r="Y74" s="147"/>
      <c r="Z74" s="147"/>
      <c r="AA74" s="147"/>
    </row>
    <row r="75" spans="1:27" s="146" customFormat="1" ht="18" customHeight="1" x14ac:dyDescent="0.25">
      <c r="A75" s="146">
        <v>64</v>
      </c>
      <c r="B75" s="180" t="str">
        <f>IF(ISERROR(VLOOKUP($A75,'calc.nat.'!$D:$S,2,FALSE))," ",VLOOKUP($A75,'calc.nat.'!$D:$S,2,FALSE))</f>
        <v xml:space="preserve"> </v>
      </c>
      <c r="C75" s="215" t="str">
        <f>IF(ISERROR(VLOOKUP($A75,'calc.nat.'!$D:$S,3,FALSE))," ",VLOOKUP($A75,'calc.nat.'!$D:$S,3,FALSE))</f>
        <v xml:space="preserve"> </v>
      </c>
      <c r="D75" s="189" t="str">
        <f>IF(ISERROR(VLOOKUP($A75,'calc.nat.'!$D:$S,4,FALSE))," ",VLOOKUP($A75,'calc.nat.'!$D:$S,4,FALSE))</f>
        <v xml:space="preserve"> </v>
      </c>
      <c r="E75" s="261" t="str">
        <f>IF(ISERROR(VLOOKUP($A75,'calc.nat.'!$D:$S,5,FALSE))," ",VLOOKUP($A75,'calc.nat.'!$D:$S,5,FALSE))</f>
        <v xml:space="preserve"> </v>
      </c>
      <c r="F75" s="266" t="str">
        <f>IF(ISERROR(VLOOKUP($A75,'calc.nat.'!$D:$S,6,FALSE))," ",VLOOKUP($A75,'calc.nat.'!$D:$S,6,FALSE))</f>
        <v xml:space="preserve"> </v>
      </c>
      <c r="G75" s="268" t="str">
        <f>IF(ISERROR(VLOOKUP($A75,'calc.nat.'!$D:$S,7,FALSE))," ",VLOOKUP($A75,'calc.nat.'!$D:$S,7,FALSE))</f>
        <v xml:space="preserve"> </v>
      </c>
      <c r="H75" s="262" t="str">
        <f>IF(ISERROR(VLOOKUP($A75,'calc.nat.'!$D:$S,8,FALSE))," ",VLOOKUP($A75,'calc.nat.'!$D:$S,8,FALSE))</f>
        <v xml:space="preserve"> </v>
      </c>
      <c r="I75" s="251" t="str">
        <f>IF(ISERROR(VLOOKUP($A75,'calc.nat.'!$D:$S,9,FALSE))," ",VLOOKUP($A75,'calc.nat.'!$D:$S,9,FALSE))</f>
        <v xml:space="preserve"> </v>
      </c>
      <c r="J75" s="252" t="str">
        <f>IF(ISERROR(VLOOKUP($A75,'calc.nat.'!$D:$S,10,FALSE))," ",VLOOKUP($A75,'calc.nat.'!$D:$S,10,FALSE))</f>
        <v xml:space="preserve"> </v>
      </c>
      <c r="K75" s="262" t="str">
        <f>IF(ISERROR(VLOOKUP($A75,'calc.nat.'!$D:$S,11,FALSE))," ",VLOOKUP($A75,'calc.nat.'!$D:$S,11,FALSE))</f>
        <v xml:space="preserve"> </v>
      </c>
      <c r="L75" s="251" t="str">
        <f>IF(ISERROR(VLOOKUP($A75,'calc.nat.'!$D:$S,12,FALSE))," ",VLOOKUP($A75,'calc.nat.'!$D:$S,12,FALSE))</f>
        <v xml:space="preserve"> </v>
      </c>
      <c r="M75" s="252" t="str">
        <f>IF(ISERROR(VLOOKUP($A75,'calc.nat.'!$D:$S,13,FALSE))," ",VLOOKUP($A75,'calc.nat.'!$D:$S,13,FALSE))</f>
        <v xml:space="preserve"> </v>
      </c>
      <c r="N75" s="263" t="str">
        <f>IF(ISERROR(VLOOKUP($A75,'calc.nat.'!$D:$S,14,FALSE))," ",VLOOKUP($A75,'calc.nat.'!$D:$S,14,FALSE))</f>
        <v xml:space="preserve"> </v>
      </c>
      <c r="O75" s="253" t="str">
        <f>IF(ISERROR(VLOOKUP($A75,'calc.nat.'!$D:$S,15,FALSE))," ",VLOOKUP($A75,'calc.nat.'!$D:$S,15,FALSE))</f>
        <v xml:space="preserve"> </v>
      </c>
      <c r="P75" s="254" t="str">
        <f>IF(ISERROR(VLOOKUP($A75,'calc.nat.'!$D:$S,16,FALSE))," ",VLOOKUP($A75,'calc.nat.'!$D:$S,16,FALSE))</f>
        <v xml:space="preserve"> </v>
      </c>
      <c r="R75" s="147"/>
      <c r="S75" s="147"/>
      <c r="T75" s="147"/>
      <c r="U75" s="147"/>
      <c r="V75" s="147"/>
      <c r="W75" s="147"/>
      <c r="X75" s="147"/>
      <c r="Y75" s="147"/>
      <c r="Z75" s="147"/>
      <c r="AA75" s="147"/>
    </row>
    <row r="76" spans="1:27" s="146" customFormat="1" ht="18" customHeight="1" x14ac:dyDescent="0.25">
      <c r="A76" s="146">
        <v>65</v>
      </c>
      <c r="B76" s="180" t="str">
        <f>IF(ISERROR(VLOOKUP($A76,'calc.nat.'!$D:$S,2,FALSE))," ",VLOOKUP($A76,'calc.nat.'!$D:$S,2,FALSE))</f>
        <v xml:space="preserve"> </v>
      </c>
      <c r="C76" s="215" t="str">
        <f>IF(ISERROR(VLOOKUP($A76,'calc.nat.'!$D:$S,3,FALSE))," ",VLOOKUP($A76,'calc.nat.'!$D:$S,3,FALSE))</f>
        <v xml:space="preserve"> </v>
      </c>
      <c r="D76" s="189" t="str">
        <f>IF(ISERROR(VLOOKUP($A76,'calc.nat.'!$D:$S,4,FALSE))," ",VLOOKUP($A76,'calc.nat.'!$D:$S,4,FALSE))</f>
        <v xml:space="preserve"> </v>
      </c>
      <c r="E76" s="261" t="str">
        <f>IF(ISERROR(VLOOKUP($A76,'calc.nat.'!$D:$S,5,FALSE))," ",VLOOKUP($A76,'calc.nat.'!$D:$S,5,FALSE))</f>
        <v xml:space="preserve"> </v>
      </c>
      <c r="F76" s="266" t="str">
        <f>IF(ISERROR(VLOOKUP($A76,'calc.nat.'!$D:$S,6,FALSE))," ",VLOOKUP($A76,'calc.nat.'!$D:$S,6,FALSE))</f>
        <v xml:space="preserve"> </v>
      </c>
      <c r="G76" s="268" t="str">
        <f>IF(ISERROR(VLOOKUP($A76,'calc.nat.'!$D:$S,7,FALSE))," ",VLOOKUP($A76,'calc.nat.'!$D:$S,7,FALSE))</f>
        <v xml:space="preserve"> </v>
      </c>
      <c r="H76" s="262" t="str">
        <f>IF(ISERROR(VLOOKUP($A76,'calc.nat.'!$D:$S,8,FALSE))," ",VLOOKUP($A76,'calc.nat.'!$D:$S,8,FALSE))</f>
        <v xml:space="preserve"> </v>
      </c>
      <c r="I76" s="251" t="str">
        <f>IF(ISERROR(VLOOKUP($A76,'calc.nat.'!$D:$S,9,FALSE))," ",VLOOKUP($A76,'calc.nat.'!$D:$S,9,FALSE))</f>
        <v xml:space="preserve"> </v>
      </c>
      <c r="J76" s="252" t="str">
        <f>IF(ISERROR(VLOOKUP($A76,'calc.nat.'!$D:$S,10,FALSE))," ",VLOOKUP($A76,'calc.nat.'!$D:$S,10,FALSE))</f>
        <v xml:space="preserve"> </v>
      </c>
      <c r="K76" s="262" t="str">
        <f>IF(ISERROR(VLOOKUP($A76,'calc.nat.'!$D:$S,11,FALSE))," ",VLOOKUP($A76,'calc.nat.'!$D:$S,11,FALSE))</f>
        <v xml:space="preserve"> </v>
      </c>
      <c r="L76" s="251" t="str">
        <f>IF(ISERROR(VLOOKUP($A76,'calc.nat.'!$D:$S,12,FALSE))," ",VLOOKUP($A76,'calc.nat.'!$D:$S,12,FALSE))</f>
        <v xml:space="preserve"> </v>
      </c>
      <c r="M76" s="252" t="str">
        <f>IF(ISERROR(VLOOKUP($A76,'calc.nat.'!$D:$S,13,FALSE))," ",VLOOKUP($A76,'calc.nat.'!$D:$S,13,FALSE))</f>
        <v xml:space="preserve"> </v>
      </c>
      <c r="N76" s="263" t="str">
        <f>IF(ISERROR(VLOOKUP($A76,'calc.nat.'!$D:$S,14,FALSE))," ",VLOOKUP($A76,'calc.nat.'!$D:$S,14,FALSE))</f>
        <v xml:space="preserve"> </v>
      </c>
      <c r="O76" s="253" t="str">
        <f>IF(ISERROR(VLOOKUP($A76,'calc.nat.'!$D:$S,15,FALSE))," ",VLOOKUP($A76,'calc.nat.'!$D:$S,15,FALSE))</f>
        <v xml:space="preserve"> </v>
      </c>
      <c r="P76" s="254" t="str">
        <f>IF(ISERROR(VLOOKUP($A76,'calc.nat.'!$D:$S,16,FALSE))," ",VLOOKUP($A76,'calc.nat.'!$D:$S,16,FALSE))</f>
        <v xml:space="preserve"> </v>
      </c>
      <c r="R76" s="147"/>
      <c r="S76" s="147"/>
      <c r="T76" s="147"/>
      <c r="U76" s="147"/>
      <c r="V76" s="147"/>
      <c r="W76" s="147"/>
      <c r="X76" s="147"/>
      <c r="Y76" s="147"/>
      <c r="Z76" s="147"/>
      <c r="AA76" s="147"/>
    </row>
    <row r="77" spans="1:27" ht="16.149999999999999" customHeight="1" x14ac:dyDescent="0.25"/>
    <row r="78" spans="1:27" ht="16.149999999999999" customHeight="1" x14ac:dyDescent="0.25"/>
    <row r="79" spans="1:27" ht="16.149999999999999" customHeight="1" x14ac:dyDescent="0.25"/>
    <row r="80" spans="1:27" ht="16.149999999999999" customHeight="1" x14ac:dyDescent="0.25"/>
    <row r="81" ht="16.149999999999999" customHeight="1" x14ac:dyDescent="0.25"/>
    <row r="82" ht="16.149999999999999" customHeight="1" x14ac:dyDescent="0.25"/>
    <row r="83" ht="16.149999999999999" customHeight="1" x14ac:dyDescent="0.25"/>
    <row r="84" ht="16.149999999999999" customHeight="1" x14ac:dyDescent="0.25"/>
  </sheetData>
  <sheetProtection algorithmName="SHA-512" hashValue="lUdmLqXGQkgoON+FOjOvxVOJJ8gUQ2+4PLallzECMV5b12oMX6rZOAQ4lLRdiP4zNrdXFtqWC7bckv72ZHAAKw==" saltValue="U+6ZSH3IBPtA6f0szlr3NQ==" spinCount="100000" sheet="1" objects="1" scenarios="1"/>
  <mergeCells count="17">
    <mergeCell ref="B4:P4"/>
    <mergeCell ref="B8:D8"/>
    <mergeCell ref="B10:B11"/>
    <mergeCell ref="C10:D11"/>
    <mergeCell ref="E10:G10"/>
    <mergeCell ref="H10:J10"/>
    <mergeCell ref="K10:M10"/>
    <mergeCell ref="N10:P10"/>
    <mergeCell ref="B5:D7"/>
    <mergeCell ref="R1:T3"/>
    <mergeCell ref="B2:P2"/>
    <mergeCell ref="C3:E3"/>
    <mergeCell ref="F3:H3"/>
    <mergeCell ref="I3:J3"/>
    <mergeCell ref="K3:M3"/>
    <mergeCell ref="B1:K1"/>
    <mergeCell ref="L1:O1"/>
  </mergeCells>
  <hyperlinks>
    <hyperlink ref="R1:T3" location="SELEKTION!A1" display="SELEKTION!A1" xr:uid="{02C66265-0213-42BE-A39A-2EB89F14F8A8}"/>
  </hyperlinks>
  <printOptions horizontalCentered="1" verticalCentered="1"/>
  <pageMargins left="0" right="0" top="0.39370078740157483" bottom="0.59055118110236227" header="0.31496062992125984" footer="0.31496062992125984"/>
  <pageSetup paperSize="9" orientation="portrait" horizontalDpi="4294967293" verticalDpi="4294967293" r:id="rId1"/>
  <headerFooter>
    <oddFooter>&amp;Lall data compiled by Franz Singraber &amp;CPage &amp;P of &amp;N&amp;Rf.singraber@aon.at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58BB8-301A-483D-A4B3-B88E5E420EF0}">
  <sheetPr>
    <tabColor theme="1"/>
  </sheetPr>
  <dimension ref="A1:CH142"/>
  <sheetViews>
    <sheetView showZeros="0" zoomScale="90" zoomScaleNormal="90" workbookViewId="0">
      <pane xSplit="10" ySplit="2" topLeftCell="K3" activePane="bottomRight" state="frozen"/>
      <selection pane="topRight" activeCell="D1" sqref="D1"/>
      <selection pane="bottomLeft" activeCell="A3" sqref="A3"/>
      <selection pane="bottomRight" activeCell="J28" sqref="J28"/>
    </sheetView>
  </sheetViews>
  <sheetFormatPr baseColWidth="10" defaultRowHeight="18" customHeight="1" x14ac:dyDescent="0.25"/>
  <cols>
    <col min="1" max="1" width="4.42578125" style="392" bestFit="1" customWidth="1"/>
    <col min="2" max="2" width="6.7109375" style="392" bestFit="1" customWidth="1"/>
    <col min="3" max="3" width="7.7109375" style="392" bestFit="1" customWidth="1"/>
    <col min="4" max="4" width="3.28515625" style="392" bestFit="1" customWidth="1"/>
    <col min="5" max="5" width="7.42578125" style="437" bestFit="1" customWidth="1"/>
    <col min="6" max="6" width="35.85546875" style="392" bestFit="1" customWidth="1"/>
    <col min="7" max="7" width="5.7109375" style="392" bestFit="1" customWidth="1"/>
    <col min="8" max="8" width="8.42578125" style="437" bestFit="1" customWidth="1"/>
    <col min="9" max="9" width="6.42578125" style="437" bestFit="1" customWidth="1"/>
    <col min="10" max="10" width="6.5703125" style="437" bestFit="1" customWidth="1"/>
    <col min="11" max="11" width="7.28515625" style="437" bestFit="1" customWidth="1"/>
    <col min="12" max="15" width="7.28515625" style="392" customWidth="1"/>
    <col min="16" max="70" width="5.7109375" style="392" customWidth="1"/>
    <col min="71" max="16384" width="11.42578125" style="392"/>
  </cols>
  <sheetData>
    <row r="1" spans="1:86" ht="24" customHeight="1" x14ac:dyDescent="0.25">
      <c r="E1" s="393"/>
      <c r="F1" s="394" t="str">
        <f>UPPER(SELEKTION!$D$22)</f>
        <v/>
      </c>
      <c r="G1" s="395"/>
      <c r="H1" s="396" t="str">
        <f>$F$1&amp;"G"</f>
        <v>G</v>
      </c>
      <c r="I1" s="396" t="str">
        <f>$F$1&amp;"S"</f>
        <v>S</v>
      </c>
      <c r="J1" s="396" t="str">
        <f>$F$1&amp;"B"</f>
        <v>B</v>
      </c>
      <c r="K1" s="396" t="s">
        <v>210</v>
      </c>
      <c r="L1" s="397" t="s">
        <v>622</v>
      </c>
      <c r="M1" s="397" t="s">
        <v>623</v>
      </c>
      <c r="N1" s="397" t="s">
        <v>624</v>
      </c>
      <c r="O1" s="398" t="s">
        <v>625</v>
      </c>
      <c r="P1" s="399" t="s">
        <v>133</v>
      </c>
      <c r="Q1" s="400" t="s">
        <v>134</v>
      </c>
      <c r="R1" s="401" t="s">
        <v>135</v>
      </c>
      <c r="S1" s="402" t="s">
        <v>136</v>
      </c>
      <c r="T1" s="400" t="s">
        <v>137</v>
      </c>
      <c r="U1" s="401" t="s">
        <v>138</v>
      </c>
      <c r="V1" s="402" t="s">
        <v>139</v>
      </c>
      <c r="W1" s="400" t="s">
        <v>140</v>
      </c>
      <c r="X1" s="401" t="s">
        <v>141</v>
      </c>
      <c r="Y1" s="402" t="s">
        <v>142</v>
      </c>
      <c r="Z1" s="400" t="s">
        <v>143</v>
      </c>
      <c r="AA1" s="401" t="s">
        <v>144</v>
      </c>
      <c r="AB1" s="402" t="s">
        <v>145</v>
      </c>
      <c r="AC1" s="400" t="s">
        <v>146</v>
      </c>
      <c r="AD1" s="401" t="s">
        <v>147</v>
      </c>
      <c r="AE1" s="402" t="s">
        <v>148</v>
      </c>
      <c r="AF1" s="400" t="s">
        <v>149</v>
      </c>
      <c r="AG1" s="401" t="s">
        <v>150</v>
      </c>
      <c r="AH1" s="402" t="s">
        <v>151</v>
      </c>
      <c r="AI1" s="400" t="s">
        <v>152</v>
      </c>
      <c r="AJ1" s="401" t="s">
        <v>153</v>
      </c>
      <c r="AK1" s="402" t="s">
        <v>154</v>
      </c>
      <c r="AL1" s="400" t="s">
        <v>155</v>
      </c>
      <c r="AM1" s="401" t="s">
        <v>156</v>
      </c>
      <c r="AN1" s="402" t="s">
        <v>157</v>
      </c>
      <c r="AO1" s="400" t="s">
        <v>159</v>
      </c>
      <c r="AP1" s="403" t="s">
        <v>158</v>
      </c>
      <c r="AQ1" s="404"/>
      <c r="AR1" s="405" t="s">
        <v>170</v>
      </c>
      <c r="AS1" s="406" t="s">
        <v>171</v>
      </c>
      <c r="AT1" s="407" t="s">
        <v>172</v>
      </c>
      <c r="AU1" s="405" t="s">
        <v>173</v>
      </c>
      <c r="AV1" s="406" t="s">
        <v>174</v>
      </c>
      <c r="AW1" s="407" t="s">
        <v>175</v>
      </c>
      <c r="AX1" s="405" t="s">
        <v>176</v>
      </c>
      <c r="AY1" s="406" t="s">
        <v>177</v>
      </c>
      <c r="AZ1" s="407" t="s">
        <v>178</v>
      </c>
      <c r="BA1" s="405" t="s">
        <v>179</v>
      </c>
      <c r="BB1" s="406" t="s">
        <v>180</v>
      </c>
      <c r="BC1" s="407" t="s">
        <v>181</v>
      </c>
      <c r="BD1" s="405" t="s">
        <v>182</v>
      </c>
      <c r="BE1" s="406" t="s">
        <v>183</v>
      </c>
      <c r="BF1" s="407" t="s">
        <v>184</v>
      </c>
      <c r="BG1" s="405" t="s">
        <v>185</v>
      </c>
      <c r="BH1" s="406" t="s">
        <v>186</v>
      </c>
      <c r="BI1" s="407" t="s">
        <v>187</v>
      </c>
      <c r="BJ1" s="405" t="s">
        <v>188</v>
      </c>
      <c r="BK1" s="406" t="s">
        <v>189</v>
      </c>
      <c r="BL1" s="407" t="s">
        <v>190</v>
      </c>
      <c r="BM1" s="405" t="s">
        <v>191</v>
      </c>
      <c r="BN1" s="406" t="s">
        <v>192</v>
      </c>
      <c r="BO1" s="407" t="s">
        <v>193</v>
      </c>
      <c r="BP1" s="405" t="s">
        <v>194</v>
      </c>
      <c r="BQ1" s="406" t="s">
        <v>195</v>
      </c>
      <c r="BR1" s="408" t="s">
        <v>196</v>
      </c>
      <c r="BS1" s="409"/>
      <c r="CH1" s="409"/>
    </row>
    <row r="2" spans="1:86" s="410" customFormat="1" ht="18" customHeight="1" x14ac:dyDescent="0.25">
      <c r="E2" s="411" t="s">
        <v>359</v>
      </c>
      <c r="F2" s="412" t="s">
        <v>435</v>
      </c>
      <c r="G2" s="413" t="s">
        <v>436</v>
      </c>
      <c r="H2" s="414"/>
      <c r="I2" s="414"/>
      <c r="J2" s="414"/>
      <c r="K2" s="414"/>
      <c r="L2" s="415"/>
      <c r="M2" s="415"/>
      <c r="N2" s="415"/>
      <c r="O2" s="416"/>
      <c r="P2" s="417">
        <f>SUM(P3:P142)</f>
        <v>56</v>
      </c>
      <c r="Q2" s="418">
        <f t="shared" ref="Q2:AP2" si="0">SUM(Q3:Q142)</f>
        <v>41</v>
      </c>
      <c r="R2" s="418">
        <f t="shared" si="0"/>
        <v>51</v>
      </c>
      <c r="S2" s="418">
        <f t="shared" si="0"/>
        <v>43</v>
      </c>
      <c r="T2" s="418">
        <f t="shared" si="0"/>
        <v>43</v>
      </c>
      <c r="U2" s="418">
        <f t="shared" si="0"/>
        <v>43</v>
      </c>
      <c r="V2" s="418">
        <f t="shared" si="0"/>
        <v>43</v>
      </c>
      <c r="W2" s="418">
        <f t="shared" si="0"/>
        <v>43</v>
      </c>
      <c r="X2" s="418">
        <f t="shared" si="0"/>
        <v>43</v>
      </c>
      <c r="Y2" s="418">
        <f t="shared" si="0"/>
        <v>46</v>
      </c>
      <c r="Z2" s="418">
        <f t="shared" si="0"/>
        <v>45</v>
      </c>
      <c r="AA2" s="418">
        <f t="shared" si="0"/>
        <v>44</v>
      </c>
      <c r="AB2" s="418">
        <f t="shared" si="0"/>
        <v>34</v>
      </c>
      <c r="AC2" s="418">
        <f t="shared" si="0"/>
        <v>34</v>
      </c>
      <c r="AD2" s="418">
        <f t="shared" si="0"/>
        <v>34</v>
      </c>
      <c r="AE2" s="418">
        <f t="shared" si="0"/>
        <v>45</v>
      </c>
      <c r="AF2" s="418">
        <f t="shared" si="0"/>
        <v>45</v>
      </c>
      <c r="AG2" s="418">
        <f t="shared" si="0"/>
        <v>46</v>
      </c>
      <c r="AH2" s="418">
        <f t="shared" si="0"/>
        <v>9</v>
      </c>
      <c r="AI2" s="418">
        <f t="shared" si="0"/>
        <v>9</v>
      </c>
      <c r="AJ2" s="418">
        <f t="shared" si="0"/>
        <v>9</v>
      </c>
      <c r="AK2" s="418">
        <f t="shared" si="0"/>
        <v>8</v>
      </c>
      <c r="AL2" s="418">
        <f t="shared" si="0"/>
        <v>8</v>
      </c>
      <c r="AM2" s="418">
        <f t="shared" si="0"/>
        <v>8</v>
      </c>
      <c r="AN2" s="418">
        <f t="shared" si="0"/>
        <v>8</v>
      </c>
      <c r="AO2" s="418">
        <f t="shared" si="0"/>
        <v>8</v>
      </c>
      <c r="AP2" s="418">
        <f t="shared" si="0"/>
        <v>8</v>
      </c>
      <c r="AQ2" s="419"/>
      <c r="AR2" s="418">
        <f t="shared" ref="AR2:BR2" si="1">SUM(AR3:AR142)</f>
        <v>31</v>
      </c>
      <c r="AS2" s="418">
        <f t="shared" si="1"/>
        <v>31</v>
      </c>
      <c r="AT2" s="418">
        <f t="shared" si="1"/>
        <v>31</v>
      </c>
      <c r="AU2" s="418">
        <f t="shared" si="1"/>
        <v>29</v>
      </c>
      <c r="AV2" s="418">
        <f t="shared" si="1"/>
        <v>29</v>
      </c>
      <c r="AW2" s="418">
        <f t="shared" si="1"/>
        <v>29</v>
      </c>
      <c r="AX2" s="418">
        <f t="shared" si="1"/>
        <v>29</v>
      </c>
      <c r="AY2" s="418">
        <f t="shared" si="1"/>
        <v>29</v>
      </c>
      <c r="AZ2" s="418">
        <f t="shared" si="1"/>
        <v>29</v>
      </c>
      <c r="BA2" s="418">
        <f t="shared" si="1"/>
        <v>29</v>
      </c>
      <c r="BB2" s="418">
        <f t="shared" si="1"/>
        <v>29</v>
      </c>
      <c r="BC2" s="418">
        <f t="shared" si="1"/>
        <v>29</v>
      </c>
      <c r="BD2" s="418">
        <f t="shared" si="1"/>
        <v>28</v>
      </c>
      <c r="BE2" s="418">
        <f t="shared" si="1"/>
        <v>28</v>
      </c>
      <c r="BF2" s="418">
        <f t="shared" si="1"/>
        <v>27</v>
      </c>
      <c r="BG2" s="418">
        <f t="shared" si="1"/>
        <v>27</v>
      </c>
      <c r="BH2" s="418">
        <f t="shared" si="1"/>
        <v>27</v>
      </c>
      <c r="BI2" s="418">
        <f t="shared" si="1"/>
        <v>28</v>
      </c>
      <c r="BJ2" s="418">
        <f t="shared" si="1"/>
        <v>9</v>
      </c>
      <c r="BK2" s="418">
        <f t="shared" si="1"/>
        <v>9</v>
      </c>
      <c r="BL2" s="418">
        <f t="shared" si="1"/>
        <v>9</v>
      </c>
      <c r="BM2" s="418">
        <f t="shared" si="1"/>
        <v>7</v>
      </c>
      <c r="BN2" s="418">
        <f t="shared" si="1"/>
        <v>8</v>
      </c>
      <c r="BO2" s="418">
        <f t="shared" si="1"/>
        <v>6</v>
      </c>
      <c r="BP2" s="418">
        <f t="shared" si="1"/>
        <v>7</v>
      </c>
      <c r="BQ2" s="418">
        <f t="shared" si="1"/>
        <v>7</v>
      </c>
      <c r="BR2" s="418">
        <f t="shared" si="1"/>
        <v>7</v>
      </c>
      <c r="BS2" s="420"/>
      <c r="CH2" s="420"/>
    </row>
    <row r="3" spans="1:86" ht="18" customHeight="1" x14ac:dyDescent="0.25">
      <c r="A3" s="392">
        <v>1</v>
      </c>
      <c r="B3" s="392">
        <f>ROUND(A3/1000,3)</f>
        <v>1E-3</v>
      </c>
      <c r="C3" s="392" t="e">
        <f t="shared" ref="C3:C6" si="2">IF(O3&gt;0,E3+B3," ")</f>
        <v>#N/A</v>
      </c>
      <c r="D3" s="392" t="e">
        <f>IF(O3&gt;0,RANK(C3,$C$3:$C$142,1)," ")</f>
        <v>#N/A</v>
      </c>
      <c r="E3" s="421" t="e">
        <f>IF(O3&gt;0,RANK(O3,$O$3:$O$142)," ")</f>
        <v>#N/A</v>
      </c>
      <c r="F3" s="422" t="s">
        <v>437</v>
      </c>
      <c r="G3" s="423" t="s">
        <v>438</v>
      </c>
      <c r="H3" s="424" t="e" cm="1">
        <f t="array" ref="H3">INDEX($P$3:$BR$142,ROW()-2,MATCH(H$1,$P$1:$BR$1,0))</f>
        <v>#N/A</v>
      </c>
      <c r="I3" s="424" t="e" cm="1">
        <f t="array" ref="I3">INDEX($P$3:$BR$142,ROW()-2,MATCH(I$1,$P$1:$BR$1,0))</f>
        <v>#N/A</v>
      </c>
      <c r="J3" s="424" t="e" cm="1">
        <f t="array" ref="J3">INDEX($P$3:$BR$142,ROW()-2,MATCH(J$1,$P$1:$BR$1,0))</f>
        <v>#N/A</v>
      </c>
      <c r="K3" s="424" t="e">
        <f>SUM(H3:J3)</f>
        <v>#N/A</v>
      </c>
      <c r="L3" s="425" t="e">
        <f>H3*100</f>
        <v>#N/A</v>
      </c>
      <c r="M3" s="425" t="e">
        <f>I3*10</f>
        <v>#N/A</v>
      </c>
      <c r="N3" s="425" t="e">
        <f>J3</f>
        <v>#N/A</v>
      </c>
      <c r="O3" s="426" t="e">
        <f>SUM(L3:N3)</f>
        <v>#N/A</v>
      </c>
      <c r="P3" s="427">
        <f>COUNTIF('enter-data'!G$8:G$94,'calc.disziplin'!$G3)</f>
        <v>0</v>
      </c>
      <c r="Q3" s="361">
        <f>COUNTIF('enter-data'!H$8:H$94,'calc.disziplin'!$G3)</f>
        <v>0</v>
      </c>
      <c r="R3" s="428">
        <f>COUNTIF('enter-data'!I$8:I$94,'calc.disziplin'!$G3)</f>
        <v>0</v>
      </c>
      <c r="S3" s="429">
        <f>COUNTIF('enter-data'!J$8:J$94,'calc.disziplin'!$G3)</f>
        <v>0</v>
      </c>
      <c r="T3" s="361">
        <f>COUNTIF('enter-data'!K$8:K$94,'calc.disziplin'!$G3)</f>
        <v>0</v>
      </c>
      <c r="U3" s="428">
        <f>COUNTIF('enter-data'!L$8:L$94,'calc.disziplin'!$G3)</f>
        <v>0</v>
      </c>
      <c r="V3" s="429">
        <f>COUNTIF('enter-data'!M$8:M$94,'calc.disziplin'!$G3)</f>
        <v>0</v>
      </c>
      <c r="W3" s="361">
        <f>COUNTIF('enter-data'!N$8:N$94,'calc.disziplin'!$G3)</f>
        <v>0</v>
      </c>
      <c r="X3" s="428">
        <f>COUNTIF('enter-data'!O$8:O$94,'calc.disziplin'!$G3)</f>
        <v>0</v>
      </c>
      <c r="Y3" s="429">
        <f>COUNTIF('enter-data'!P$8:P$94,'calc.disziplin'!$G3)</f>
        <v>0</v>
      </c>
      <c r="Z3" s="361">
        <f>COUNTIF('enter-data'!Q$8:Q$94,'calc.disziplin'!$G3)</f>
        <v>0</v>
      </c>
      <c r="AA3" s="428">
        <f>COUNTIF('enter-data'!R$8:R$94,'calc.disziplin'!$G3)</f>
        <v>0</v>
      </c>
      <c r="AB3" s="429">
        <f>COUNTIF('enter-data'!S$8:S$94,'calc.disziplin'!$G3)</f>
        <v>0</v>
      </c>
      <c r="AC3" s="361">
        <f>COUNTIF('enter-data'!T$8:T$94,'calc.disziplin'!$G3)</f>
        <v>0</v>
      </c>
      <c r="AD3" s="428">
        <f>COUNTIF('enter-data'!U$8:U$94,'calc.disziplin'!$G3)</f>
        <v>0</v>
      </c>
      <c r="AE3" s="429">
        <f>COUNTIF('enter-data'!V$8:V$94,'calc.disziplin'!$G3)</f>
        <v>0</v>
      </c>
      <c r="AF3" s="361">
        <f>COUNTIF('enter-data'!W$8:W$94,'calc.disziplin'!$G3)</f>
        <v>0</v>
      </c>
      <c r="AG3" s="428">
        <f>COUNTIF('enter-data'!X$8:X$94,'calc.disziplin'!$G3)</f>
        <v>0</v>
      </c>
      <c r="AH3" s="429">
        <f>COUNTIF('enter-data'!Y$8:Y$94,'calc.disziplin'!$G3)</f>
        <v>0</v>
      </c>
      <c r="AI3" s="361">
        <f>COUNTIF('enter-data'!Z$8:Z$94,'calc.disziplin'!$G3)</f>
        <v>0</v>
      </c>
      <c r="AJ3" s="428">
        <f>COUNTIF('enter-data'!AA$8:AA$94,'calc.disziplin'!$G3)</f>
        <v>0</v>
      </c>
      <c r="AK3" s="429">
        <f>COUNTIF('enter-data'!AB$8:AB$94,'calc.disziplin'!$G3)</f>
        <v>0</v>
      </c>
      <c r="AL3" s="361">
        <f>COUNTIF('enter-data'!AC$8:AC$94,'calc.disziplin'!$G3)</f>
        <v>0</v>
      </c>
      <c r="AM3" s="428">
        <f>COUNTIF('enter-data'!AD$8:AD$94,'calc.disziplin'!$G3)</f>
        <v>0</v>
      </c>
      <c r="AN3" s="429">
        <f>COUNTIF('enter-data'!AE$8:AE$94,'calc.disziplin'!$G3)</f>
        <v>0</v>
      </c>
      <c r="AO3" s="361">
        <f>COUNTIF('enter-data'!AF$8:AF$94,'calc.disziplin'!$G3)</f>
        <v>0</v>
      </c>
      <c r="AP3" s="430">
        <f>COUNTIF('enter-data'!AG$8:AG$94,'calc.disziplin'!$G3)</f>
        <v>0</v>
      </c>
      <c r="AQ3" s="292"/>
      <c r="AR3" s="429">
        <f>COUNTIF('enter-data'!AI$8:AI$94,'calc.disziplin'!$G3)</f>
        <v>0</v>
      </c>
      <c r="AS3" s="361">
        <f>COUNTIF('enter-data'!AJ$8:AJ$94,'calc.disziplin'!$G3)</f>
        <v>0</v>
      </c>
      <c r="AT3" s="428">
        <f>COUNTIF('enter-data'!AK$8:AK$94,'calc.disziplin'!$G3)</f>
        <v>0</v>
      </c>
      <c r="AU3" s="429">
        <f>COUNTIF('enter-data'!AL$8:AL$94,'calc.disziplin'!$G3)</f>
        <v>0</v>
      </c>
      <c r="AV3" s="361">
        <f>COUNTIF('enter-data'!AM$8:AM$94,'calc.disziplin'!$G3)</f>
        <v>0</v>
      </c>
      <c r="AW3" s="428">
        <f>COUNTIF('enter-data'!AN$8:AN$94,'calc.disziplin'!$G3)</f>
        <v>0</v>
      </c>
      <c r="AX3" s="429">
        <f>COUNTIF('enter-data'!AO$8:AO$94,'calc.disziplin'!$G3)</f>
        <v>0</v>
      </c>
      <c r="AY3" s="361">
        <f>COUNTIF('enter-data'!AP$8:AP$94,'calc.disziplin'!$G3)</f>
        <v>0</v>
      </c>
      <c r="AZ3" s="428">
        <f>COUNTIF('enter-data'!AQ$8:AQ$94,'calc.disziplin'!$G3)</f>
        <v>0</v>
      </c>
      <c r="BA3" s="429">
        <f>COUNTIF('enter-data'!AR$8:AR$94,'calc.disziplin'!$G3)</f>
        <v>0</v>
      </c>
      <c r="BB3" s="361">
        <f>COUNTIF('enter-data'!AS$8:AS$94,'calc.disziplin'!$G3)</f>
        <v>0</v>
      </c>
      <c r="BC3" s="428">
        <f>COUNTIF('enter-data'!AT$8:AT$94,'calc.disziplin'!$G3)</f>
        <v>0</v>
      </c>
      <c r="BD3" s="429">
        <f>COUNTIF('enter-data'!AU$8:AU$94,'calc.disziplin'!$G3)</f>
        <v>0</v>
      </c>
      <c r="BE3" s="361">
        <f>COUNTIF('enter-data'!AV$8:AV$94,'calc.disziplin'!$G3)</f>
        <v>0</v>
      </c>
      <c r="BF3" s="428">
        <f>COUNTIF('enter-data'!AW$8:AW$94,'calc.disziplin'!$G3)</f>
        <v>0</v>
      </c>
      <c r="BG3" s="429">
        <f>COUNTIF('enter-data'!AX$8:AX$94,'calc.disziplin'!$G3)</f>
        <v>0</v>
      </c>
      <c r="BH3" s="361">
        <f>COUNTIF('enter-data'!AY$8:AY$94,'calc.disziplin'!$G3)</f>
        <v>0</v>
      </c>
      <c r="BI3" s="428">
        <f>COUNTIF('enter-data'!AZ$8:AZ$94,'calc.disziplin'!$G3)</f>
        <v>0</v>
      </c>
      <c r="BJ3" s="429">
        <f>COUNTIF('enter-data'!BA$8:BA$94,'calc.disziplin'!$G3)</f>
        <v>0</v>
      </c>
      <c r="BK3" s="361">
        <f>COUNTIF('enter-data'!BB$8:BB$94,'calc.disziplin'!$G3)</f>
        <v>0</v>
      </c>
      <c r="BL3" s="428">
        <f>COUNTIF('enter-data'!BC$8:BC$94,'calc.disziplin'!$G3)</f>
        <v>0</v>
      </c>
      <c r="BM3" s="429">
        <f>COUNTIF('enter-data'!BD$8:BD$94,'calc.disziplin'!$G3)</f>
        <v>0</v>
      </c>
      <c r="BN3" s="361">
        <f>COUNTIF('enter-data'!BE$8:BE$94,'calc.disziplin'!$G3)</f>
        <v>0</v>
      </c>
      <c r="BO3" s="428">
        <f>COUNTIF('enter-data'!BF$8:BF$94,'calc.disziplin'!$G3)</f>
        <v>0</v>
      </c>
      <c r="BP3" s="429">
        <f>COUNTIF('enter-data'!BG$8:BG$94,'calc.disziplin'!$G3)</f>
        <v>0</v>
      </c>
      <c r="BQ3" s="361">
        <f>COUNTIF('enter-data'!BH$8:BH$94,'calc.disziplin'!$G3)</f>
        <v>0</v>
      </c>
      <c r="BR3" s="430">
        <f>COUNTIF('enter-data'!BI$8:BI$94,'calc.disziplin'!$G3)</f>
        <v>0</v>
      </c>
    </row>
    <row r="4" spans="1:86" ht="18" customHeight="1" x14ac:dyDescent="0.25">
      <c r="A4" s="392">
        <v>2</v>
      </c>
      <c r="B4" s="431">
        <f t="shared" ref="B4:B67" si="3">ROUND(A4/1000,3)</f>
        <v>2E-3</v>
      </c>
      <c r="C4" s="392" t="e">
        <f t="shared" si="2"/>
        <v>#N/A</v>
      </c>
      <c r="D4" s="392" t="e">
        <f t="shared" ref="D4:D67" si="4">IF(O4&gt;0,RANK(C4,$C$3:$C$142,1)," ")</f>
        <v>#N/A</v>
      </c>
      <c r="E4" s="421" t="e">
        <f t="shared" ref="E4:E67" si="5">IF(O4&gt;0,RANK(O4,$O$3:$O$142)," ")</f>
        <v>#N/A</v>
      </c>
      <c r="F4" s="422" t="s">
        <v>290</v>
      </c>
      <c r="G4" s="423" t="s">
        <v>289</v>
      </c>
      <c r="H4" s="424" t="e" cm="1">
        <f t="array" ref="H4">INDEX($P$3:$BR$142,ROW()-2,MATCH(H$1,$P$1:$BR$1,0))</f>
        <v>#N/A</v>
      </c>
      <c r="I4" s="424" t="e" cm="1">
        <f t="array" ref="I4">INDEX($P$3:$BR$142,ROW()-2,MATCH(I$1,$P$1:$BR$1,0))</f>
        <v>#N/A</v>
      </c>
      <c r="J4" s="424" t="e" cm="1">
        <f t="array" ref="J4">INDEX($P$3:$BR$142,ROW()-2,MATCH(J$1,$P$1:$BR$1,0))</f>
        <v>#N/A</v>
      </c>
      <c r="K4" s="424" t="e">
        <f t="shared" ref="K4:K67" si="6">SUM(H4:J4)</f>
        <v>#N/A</v>
      </c>
      <c r="L4" s="425" t="e">
        <f t="shared" ref="L4:L67" si="7">H4*100</f>
        <v>#N/A</v>
      </c>
      <c r="M4" s="425" t="e">
        <f t="shared" ref="M4:M67" si="8">I4*10</f>
        <v>#N/A</v>
      </c>
      <c r="N4" s="425" t="e">
        <f t="shared" ref="N4:N67" si="9">J4</f>
        <v>#N/A</v>
      </c>
      <c r="O4" s="426" t="e">
        <f t="shared" ref="O4:O67" si="10">SUM(L4:N4)</f>
        <v>#N/A</v>
      </c>
      <c r="P4" s="427">
        <f>COUNTIF('enter-data'!G$8:G$94,'calc.disziplin'!$G4)</f>
        <v>0</v>
      </c>
      <c r="Q4" s="361">
        <f>COUNTIF('enter-data'!H$8:H$94,'calc.disziplin'!$G4)</f>
        <v>0</v>
      </c>
      <c r="R4" s="428">
        <f>COUNTIF('enter-data'!I$8:I$94,'calc.disziplin'!$G4)</f>
        <v>0</v>
      </c>
      <c r="S4" s="429">
        <f>COUNTIF('enter-data'!J$8:J$94,'calc.disziplin'!$G4)</f>
        <v>0</v>
      </c>
      <c r="T4" s="361">
        <f>COUNTIF('enter-data'!K$8:K$94,'calc.disziplin'!$G4)</f>
        <v>0</v>
      </c>
      <c r="U4" s="428">
        <f>COUNTIF('enter-data'!L$8:L$94,'calc.disziplin'!$G4)</f>
        <v>0</v>
      </c>
      <c r="V4" s="429">
        <f>COUNTIF('enter-data'!M$8:M$94,'calc.disziplin'!$G4)</f>
        <v>0</v>
      </c>
      <c r="W4" s="361">
        <f>COUNTIF('enter-data'!N$8:N$94,'calc.disziplin'!$G4)</f>
        <v>0</v>
      </c>
      <c r="X4" s="428">
        <f>COUNTIF('enter-data'!O$8:O$94,'calc.disziplin'!$G4)</f>
        <v>0</v>
      </c>
      <c r="Y4" s="429">
        <f>COUNTIF('enter-data'!P$8:P$94,'calc.disziplin'!$G4)</f>
        <v>0</v>
      </c>
      <c r="Z4" s="361">
        <f>COUNTIF('enter-data'!Q$8:Q$94,'calc.disziplin'!$G4)</f>
        <v>0</v>
      </c>
      <c r="AA4" s="428">
        <f>COUNTIF('enter-data'!R$8:R$94,'calc.disziplin'!$G4)</f>
        <v>0</v>
      </c>
      <c r="AB4" s="429">
        <f>COUNTIF('enter-data'!S$8:S$94,'calc.disziplin'!$G4)</f>
        <v>0</v>
      </c>
      <c r="AC4" s="361">
        <f>COUNTIF('enter-data'!T$8:T$94,'calc.disziplin'!$G4)</f>
        <v>0</v>
      </c>
      <c r="AD4" s="428">
        <f>COUNTIF('enter-data'!U$8:U$94,'calc.disziplin'!$G4)</f>
        <v>0</v>
      </c>
      <c r="AE4" s="429">
        <f>COUNTIF('enter-data'!V$8:V$94,'calc.disziplin'!$G4)</f>
        <v>0</v>
      </c>
      <c r="AF4" s="361">
        <f>COUNTIF('enter-data'!W$8:W$94,'calc.disziplin'!$G4)</f>
        <v>0</v>
      </c>
      <c r="AG4" s="428">
        <f>COUNTIF('enter-data'!X$8:X$94,'calc.disziplin'!$G4)</f>
        <v>0</v>
      </c>
      <c r="AH4" s="429">
        <f>COUNTIF('enter-data'!Y$8:Y$94,'calc.disziplin'!$G4)</f>
        <v>0</v>
      </c>
      <c r="AI4" s="361">
        <f>COUNTIF('enter-data'!Z$8:Z$94,'calc.disziplin'!$G4)</f>
        <v>0</v>
      </c>
      <c r="AJ4" s="428">
        <f>COUNTIF('enter-data'!AA$8:AA$94,'calc.disziplin'!$G4)</f>
        <v>0</v>
      </c>
      <c r="AK4" s="429">
        <f>COUNTIF('enter-data'!AB$8:AB$94,'calc.disziplin'!$G4)</f>
        <v>0</v>
      </c>
      <c r="AL4" s="361">
        <f>COUNTIF('enter-data'!AC$8:AC$94,'calc.disziplin'!$G4)</f>
        <v>0</v>
      </c>
      <c r="AM4" s="428">
        <f>COUNTIF('enter-data'!AD$8:AD$94,'calc.disziplin'!$G4)</f>
        <v>0</v>
      </c>
      <c r="AN4" s="429">
        <f>COUNTIF('enter-data'!AE$8:AE$94,'calc.disziplin'!$G4)</f>
        <v>0</v>
      </c>
      <c r="AO4" s="361">
        <f>COUNTIF('enter-data'!AF$8:AF$94,'calc.disziplin'!$G4)</f>
        <v>0</v>
      </c>
      <c r="AP4" s="430">
        <f>COUNTIF('enter-data'!AG$8:AG$94,'calc.disziplin'!$G4)</f>
        <v>0</v>
      </c>
      <c r="AQ4" s="292"/>
      <c r="AR4" s="429">
        <f>COUNTIF('enter-data'!AI$8:AI$94,'calc.disziplin'!$G4)</f>
        <v>0</v>
      </c>
      <c r="AS4" s="361">
        <f>COUNTIF('enter-data'!AJ$8:AJ$94,'calc.disziplin'!$G4)</f>
        <v>0</v>
      </c>
      <c r="AT4" s="428">
        <f>COUNTIF('enter-data'!AK$8:AK$94,'calc.disziplin'!$G4)</f>
        <v>0</v>
      </c>
      <c r="AU4" s="429">
        <f>COUNTIF('enter-data'!AL$8:AL$94,'calc.disziplin'!$G4)</f>
        <v>0</v>
      </c>
      <c r="AV4" s="361">
        <f>COUNTIF('enter-data'!AM$8:AM$94,'calc.disziplin'!$G4)</f>
        <v>0</v>
      </c>
      <c r="AW4" s="428">
        <f>COUNTIF('enter-data'!AN$8:AN$94,'calc.disziplin'!$G4)</f>
        <v>0</v>
      </c>
      <c r="AX4" s="429">
        <f>COUNTIF('enter-data'!AO$8:AO$94,'calc.disziplin'!$G4)</f>
        <v>0</v>
      </c>
      <c r="AY4" s="361">
        <f>COUNTIF('enter-data'!AP$8:AP$94,'calc.disziplin'!$G4)</f>
        <v>0</v>
      </c>
      <c r="AZ4" s="428">
        <f>COUNTIF('enter-data'!AQ$8:AQ$94,'calc.disziplin'!$G4)</f>
        <v>0</v>
      </c>
      <c r="BA4" s="429">
        <f>COUNTIF('enter-data'!AR$8:AR$94,'calc.disziplin'!$G4)</f>
        <v>0</v>
      </c>
      <c r="BB4" s="361">
        <f>COUNTIF('enter-data'!AS$8:AS$94,'calc.disziplin'!$G4)</f>
        <v>0</v>
      </c>
      <c r="BC4" s="428">
        <f>COUNTIF('enter-data'!AT$8:AT$94,'calc.disziplin'!$G4)</f>
        <v>0</v>
      </c>
      <c r="BD4" s="429">
        <f>COUNTIF('enter-data'!AU$8:AU$94,'calc.disziplin'!$G4)</f>
        <v>0</v>
      </c>
      <c r="BE4" s="361">
        <f>COUNTIF('enter-data'!AV$8:AV$94,'calc.disziplin'!$G4)</f>
        <v>0</v>
      </c>
      <c r="BF4" s="428">
        <f>COUNTIF('enter-data'!AW$8:AW$94,'calc.disziplin'!$G4)</f>
        <v>0</v>
      </c>
      <c r="BG4" s="429">
        <f>COUNTIF('enter-data'!AX$8:AX$94,'calc.disziplin'!$G4)</f>
        <v>0</v>
      </c>
      <c r="BH4" s="361">
        <f>COUNTIF('enter-data'!AY$8:AY$94,'calc.disziplin'!$G4)</f>
        <v>0</v>
      </c>
      <c r="BI4" s="428">
        <f>COUNTIF('enter-data'!AZ$8:AZ$94,'calc.disziplin'!$G4)</f>
        <v>0</v>
      </c>
      <c r="BJ4" s="429">
        <f>COUNTIF('enter-data'!BA$8:BA$94,'calc.disziplin'!$G4)</f>
        <v>0</v>
      </c>
      <c r="BK4" s="361">
        <f>COUNTIF('enter-data'!BB$8:BB$94,'calc.disziplin'!$G4)</f>
        <v>0</v>
      </c>
      <c r="BL4" s="428">
        <f>COUNTIF('enter-data'!BC$8:BC$94,'calc.disziplin'!$G4)</f>
        <v>0</v>
      </c>
      <c r="BM4" s="429">
        <f>COUNTIF('enter-data'!BD$8:BD$94,'calc.disziplin'!$G4)</f>
        <v>0</v>
      </c>
      <c r="BN4" s="361">
        <f>COUNTIF('enter-data'!BE$8:BE$94,'calc.disziplin'!$G4)</f>
        <v>0</v>
      </c>
      <c r="BO4" s="428">
        <f>COUNTIF('enter-data'!BF$8:BF$94,'calc.disziplin'!$G4)</f>
        <v>0</v>
      </c>
      <c r="BP4" s="429">
        <f>COUNTIF('enter-data'!BG$8:BG$94,'calc.disziplin'!$G4)</f>
        <v>0</v>
      </c>
      <c r="BQ4" s="361">
        <f>COUNTIF('enter-data'!BH$8:BH$94,'calc.disziplin'!$G4)</f>
        <v>0</v>
      </c>
      <c r="BR4" s="430">
        <f>COUNTIF('enter-data'!BI$8:BI$94,'calc.disziplin'!$G4)</f>
        <v>0</v>
      </c>
    </row>
    <row r="5" spans="1:86" ht="18" customHeight="1" x14ac:dyDescent="0.25">
      <c r="A5" s="392">
        <v>3</v>
      </c>
      <c r="B5" s="431">
        <f t="shared" si="3"/>
        <v>3.0000000000000001E-3</v>
      </c>
      <c r="C5" s="392" t="e">
        <f t="shared" si="2"/>
        <v>#N/A</v>
      </c>
      <c r="D5" s="392" t="e">
        <f t="shared" si="4"/>
        <v>#N/A</v>
      </c>
      <c r="E5" s="421" t="e">
        <f t="shared" si="5"/>
        <v>#N/A</v>
      </c>
      <c r="F5" s="422" t="s">
        <v>439</v>
      </c>
      <c r="G5" s="423" t="s">
        <v>440</v>
      </c>
      <c r="H5" s="424" t="e" cm="1">
        <f t="array" ref="H5">INDEX($P$3:$BR$142,ROW()-2,MATCH(H$1,$P$1:$BR$1,0))</f>
        <v>#N/A</v>
      </c>
      <c r="I5" s="424" t="e" cm="1">
        <f t="array" ref="I5">INDEX($P$3:$BR$142,ROW()-2,MATCH(I$1,$P$1:$BR$1,0))</f>
        <v>#N/A</v>
      </c>
      <c r="J5" s="424" t="e" cm="1">
        <f t="array" ref="J5">INDEX($P$3:$BR$142,ROW()-2,MATCH(J$1,$P$1:$BR$1,0))</f>
        <v>#N/A</v>
      </c>
      <c r="K5" s="424" t="e">
        <f t="shared" si="6"/>
        <v>#N/A</v>
      </c>
      <c r="L5" s="425" t="e">
        <f t="shared" si="7"/>
        <v>#N/A</v>
      </c>
      <c r="M5" s="425" t="e">
        <f t="shared" si="8"/>
        <v>#N/A</v>
      </c>
      <c r="N5" s="425" t="e">
        <f t="shared" si="9"/>
        <v>#N/A</v>
      </c>
      <c r="O5" s="426" t="e">
        <f t="shared" si="10"/>
        <v>#N/A</v>
      </c>
      <c r="P5" s="427">
        <f>COUNTIF('enter-data'!G$8:G$94,'calc.disziplin'!$G5)</f>
        <v>0</v>
      </c>
      <c r="Q5" s="361">
        <f>COUNTIF('enter-data'!H$8:H$94,'calc.disziplin'!$G5)</f>
        <v>0</v>
      </c>
      <c r="R5" s="428">
        <f>COUNTIF('enter-data'!I$8:I$94,'calc.disziplin'!$G5)</f>
        <v>0</v>
      </c>
      <c r="S5" s="429">
        <f>COUNTIF('enter-data'!J$8:J$94,'calc.disziplin'!$G5)</f>
        <v>0</v>
      </c>
      <c r="T5" s="361">
        <f>COUNTIF('enter-data'!K$8:K$94,'calc.disziplin'!$G5)</f>
        <v>0</v>
      </c>
      <c r="U5" s="428">
        <f>COUNTIF('enter-data'!L$8:L$94,'calc.disziplin'!$G5)</f>
        <v>0</v>
      </c>
      <c r="V5" s="429">
        <f>COUNTIF('enter-data'!M$8:M$94,'calc.disziplin'!$G5)</f>
        <v>0</v>
      </c>
      <c r="W5" s="361">
        <f>COUNTIF('enter-data'!N$8:N$94,'calc.disziplin'!$G5)</f>
        <v>0</v>
      </c>
      <c r="X5" s="428">
        <f>COUNTIF('enter-data'!O$8:O$94,'calc.disziplin'!$G5)</f>
        <v>0</v>
      </c>
      <c r="Y5" s="429">
        <f>COUNTIF('enter-data'!P$8:P$94,'calc.disziplin'!$G5)</f>
        <v>0</v>
      </c>
      <c r="Z5" s="361">
        <f>COUNTIF('enter-data'!Q$8:Q$94,'calc.disziplin'!$G5)</f>
        <v>0</v>
      </c>
      <c r="AA5" s="428">
        <f>COUNTIF('enter-data'!R$8:R$94,'calc.disziplin'!$G5)</f>
        <v>0</v>
      </c>
      <c r="AB5" s="429">
        <f>COUNTIF('enter-data'!S$8:S$94,'calc.disziplin'!$G5)</f>
        <v>0</v>
      </c>
      <c r="AC5" s="361">
        <f>COUNTIF('enter-data'!T$8:T$94,'calc.disziplin'!$G5)</f>
        <v>0</v>
      </c>
      <c r="AD5" s="428">
        <f>COUNTIF('enter-data'!U$8:U$94,'calc.disziplin'!$G5)</f>
        <v>0</v>
      </c>
      <c r="AE5" s="429">
        <f>COUNTIF('enter-data'!V$8:V$94,'calc.disziplin'!$G5)</f>
        <v>0</v>
      </c>
      <c r="AF5" s="361">
        <f>COUNTIF('enter-data'!W$8:W$94,'calc.disziplin'!$G5)</f>
        <v>0</v>
      </c>
      <c r="AG5" s="428">
        <f>COUNTIF('enter-data'!X$8:X$94,'calc.disziplin'!$G5)</f>
        <v>0</v>
      </c>
      <c r="AH5" s="429">
        <f>COUNTIF('enter-data'!Y$8:Y$94,'calc.disziplin'!$G5)</f>
        <v>0</v>
      </c>
      <c r="AI5" s="361">
        <f>COUNTIF('enter-data'!Z$8:Z$94,'calc.disziplin'!$G5)</f>
        <v>0</v>
      </c>
      <c r="AJ5" s="428">
        <f>COUNTIF('enter-data'!AA$8:AA$94,'calc.disziplin'!$G5)</f>
        <v>0</v>
      </c>
      <c r="AK5" s="429">
        <f>COUNTIF('enter-data'!AB$8:AB$94,'calc.disziplin'!$G5)</f>
        <v>0</v>
      </c>
      <c r="AL5" s="361">
        <f>COUNTIF('enter-data'!AC$8:AC$94,'calc.disziplin'!$G5)</f>
        <v>0</v>
      </c>
      <c r="AM5" s="428">
        <f>COUNTIF('enter-data'!AD$8:AD$94,'calc.disziplin'!$G5)</f>
        <v>0</v>
      </c>
      <c r="AN5" s="429">
        <f>COUNTIF('enter-data'!AE$8:AE$94,'calc.disziplin'!$G5)</f>
        <v>0</v>
      </c>
      <c r="AO5" s="361">
        <f>COUNTIF('enter-data'!AF$8:AF$94,'calc.disziplin'!$G5)</f>
        <v>0</v>
      </c>
      <c r="AP5" s="430">
        <f>COUNTIF('enter-data'!AG$8:AG$94,'calc.disziplin'!$G5)</f>
        <v>0</v>
      </c>
      <c r="AQ5" s="292"/>
      <c r="AR5" s="429">
        <f>COUNTIF('enter-data'!AI$8:AI$94,'calc.disziplin'!$G5)</f>
        <v>0</v>
      </c>
      <c r="AS5" s="361">
        <f>COUNTIF('enter-data'!AJ$8:AJ$94,'calc.disziplin'!$G5)</f>
        <v>0</v>
      </c>
      <c r="AT5" s="428">
        <f>COUNTIF('enter-data'!AK$8:AK$94,'calc.disziplin'!$G5)</f>
        <v>0</v>
      </c>
      <c r="AU5" s="429">
        <f>COUNTIF('enter-data'!AL$8:AL$94,'calc.disziplin'!$G5)</f>
        <v>0</v>
      </c>
      <c r="AV5" s="361">
        <f>COUNTIF('enter-data'!AM$8:AM$94,'calc.disziplin'!$G5)</f>
        <v>0</v>
      </c>
      <c r="AW5" s="428">
        <f>COUNTIF('enter-data'!AN$8:AN$94,'calc.disziplin'!$G5)</f>
        <v>0</v>
      </c>
      <c r="AX5" s="429">
        <f>COUNTIF('enter-data'!AO$8:AO$94,'calc.disziplin'!$G5)</f>
        <v>0</v>
      </c>
      <c r="AY5" s="361">
        <f>COUNTIF('enter-data'!AP$8:AP$94,'calc.disziplin'!$G5)</f>
        <v>0</v>
      </c>
      <c r="AZ5" s="428">
        <f>COUNTIF('enter-data'!AQ$8:AQ$94,'calc.disziplin'!$G5)</f>
        <v>0</v>
      </c>
      <c r="BA5" s="429">
        <f>COUNTIF('enter-data'!AR$8:AR$94,'calc.disziplin'!$G5)</f>
        <v>0</v>
      </c>
      <c r="BB5" s="361">
        <f>COUNTIF('enter-data'!AS$8:AS$94,'calc.disziplin'!$G5)</f>
        <v>0</v>
      </c>
      <c r="BC5" s="428">
        <f>COUNTIF('enter-data'!AT$8:AT$94,'calc.disziplin'!$G5)</f>
        <v>0</v>
      </c>
      <c r="BD5" s="429">
        <f>COUNTIF('enter-data'!AU$8:AU$94,'calc.disziplin'!$G5)</f>
        <v>0</v>
      </c>
      <c r="BE5" s="361">
        <f>COUNTIF('enter-data'!AV$8:AV$94,'calc.disziplin'!$G5)</f>
        <v>0</v>
      </c>
      <c r="BF5" s="428">
        <f>COUNTIF('enter-data'!AW$8:AW$94,'calc.disziplin'!$G5)</f>
        <v>0</v>
      </c>
      <c r="BG5" s="429">
        <f>COUNTIF('enter-data'!AX$8:AX$94,'calc.disziplin'!$G5)</f>
        <v>0</v>
      </c>
      <c r="BH5" s="361">
        <f>COUNTIF('enter-data'!AY$8:AY$94,'calc.disziplin'!$G5)</f>
        <v>0</v>
      </c>
      <c r="BI5" s="428">
        <f>COUNTIF('enter-data'!AZ$8:AZ$94,'calc.disziplin'!$G5)</f>
        <v>0</v>
      </c>
      <c r="BJ5" s="429">
        <f>COUNTIF('enter-data'!BA$8:BA$94,'calc.disziplin'!$G5)</f>
        <v>0</v>
      </c>
      <c r="BK5" s="361">
        <f>COUNTIF('enter-data'!BB$8:BB$94,'calc.disziplin'!$G5)</f>
        <v>0</v>
      </c>
      <c r="BL5" s="428">
        <f>COUNTIF('enter-data'!BC$8:BC$94,'calc.disziplin'!$G5)</f>
        <v>0</v>
      </c>
      <c r="BM5" s="429">
        <f>COUNTIF('enter-data'!BD$8:BD$94,'calc.disziplin'!$G5)</f>
        <v>0</v>
      </c>
      <c r="BN5" s="361">
        <f>COUNTIF('enter-data'!BE$8:BE$94,'calc.disziplin'!$G5)</f>
        <v>0</v>
      </c>
      <c r="BO5" s="428">
        <f>COUNTIF('enter-data'!BF$8:BF$94,'calc.disziplin'!$G5)</f>
        <v>0</v>
      </c>
      <c r="BP5" s="429">
        <f>COUNTIF('enter-data'!BG$8:BG$94,'calc.disziplin'!$G5)</f>
        <v>0</v>
      </c>
      <c r="BQ5" s="361">
        <f>COUNTIF('enter-data'!BH$8:BH$94,'calc.disziplin'!$G5)</f>
        <v>0</v>
      </c>
      <c r="BR5" s="430">
        <f>COUNTIF('enter-data'!BI$8:BI$94,'calc.disziplin'!$G5)</f>
        <v>0</v>
      </c>
    </row>
    <row r="6" spans="1:86" ht="18" customHeight="1" x14ac:dyDescent="0.25">
      <c r="A6" s="392">
        <v>4</v>
      </c>
      <c r="B6" s="431">
        <f t="shared" si="3"/>
        <v>4.0000000000000001E-3</v>
      </c>
      <c r="C6" s="392" t="e">
        <f t="shared" si="2"/>
        <v>#N/A</v>
      </c>
      <c r="D6" s="392" t="e">
        <f t="shared" si="4"/>
        <v>#N/A</v>
      </c>
      <c r="E6" s="421" t="e">
        <f t="shared" si="5"/>
        <v>#N/A</v>
      </c>
      <c r="F6" s="422" t="s">
        <v>235</v>
      </c>
      <c r="G6" s="423" t="s">
        <v>73</v>
      </c>
      <c r="H6" s="424" t="e" cm="1">
        <f t="array" ref="H6">INDEX($P$3:$BR$142,ROW()-2,MATCH(H$1,$P$1:$BR$1,0))</f>
        <v>#N/A</v>
      </c>
      <c r="I6" s="424" t="e" cm="1">
        <f t="array" ref="I6">INDEX($P$3:$BR$142,ROW()-2,MATCH(I$1,$P$1:$BR$1,0))</f>
        <v>#N/A</v>
      </c>
      <c r="J6" s="424" t="e" cm="1">
        <f t="array" ref="J6">INDEX($P$3:$BR$142,ROW()-2,MATCH(J$1,$P$1:$BR$1,0))</f>
        <v>#N/A</v>
      </c>
      <c r="K6" s="424" t="e">
        <f t="shared" si="6"/>
        <v>#N/A</v>
      </c>
      <c r="L6" s="425" t="e">
        <f t="shared" si="7"/>
        <v>#N/A</v>
      </c>
      <c r="M6" s="425" t="e">
        <f t="shared" si="8"/>
        <v>#N/A</v>
      </c>
      <c r="N6" s="425" t="e">
        <f t="shared" si="9"/>
        <v>#N/A</v>
      </c>
      <c r="O6" s="426" t="e">
        <f t="shared" si="10"/>
        <v>#N/A</v>
      </c>
      <c r="P6" s="427">
        <f>COUNTIF('enter-data'!G$8:G$94,'calc.disziplin'!$G6)</f>
        <v>0</v>
      </c>
      <c r="Q6" s="361">
        <f>COUNTIF('enter-data'!H$8:H$94,'calc.disziplin'!$G6)</f>
        <v>0</v>
      </c>
      <c r="R6" s="428">
        <f>COUNTIF('enter-data'!I$8:I$94,'calc.disziplin'!$G6)</f>
        <v>0</v>
      </c>
      <c r="S6" s="429">
        <f>COUNTIF('enter-data'!J$8:J$94,'calc.disziplin'!$G6)</f>
        <v>0</v>
      </c>
      <c r="T6" s="361">
        <f>COUNTIF('enter-data'!K$8:K$94,'calc.disziplin'!$G6)</f>
        <v>0</v>
      </c>
      <c r="U6" s="428">
        <f>COUNTIF('enter-data'!L$8:L$94,'calc.disziplin'!$G6)</f>
        <v>0</v>
      </c>
      <c r="V6" s="429">
        <f>COUNTIF('enter-data'!M$8:M$94,'calc.disziplin'!$G6)</f>
        <v>0</v>
      </c>
      <c r="W6" s="361">
        <f>COUNTIF('enter-data'!N$8:N$94,'calc.disziplin'!$G6)</f>
        <v>0</v>
      </c>
      <c r="X6" s="428">
        <f>COUNTIF('enter-data'!O$8:O$94,'calc.disziplin'!$G6)</f>
        <v>0</v>
      </c>
      <c r="Y6" s="429">
        <f>COUNTIF('enter-data'!P$8:P$94,'calc.disziplin'!$G6)</f>
        <v>0</v>
      </c>
      <c r="Z6" s="361">
        <f>COUNTIF('enter-data'!Q$8:Q$94,'calc.disziplin'!$G6)</f>
        <v>0</v>
      </c>
      <c r="AA6" s="428">
        <f>COUNTIF('enter-data'!R$8:R$94,'calc.disziplin'!$G6)</f>
        <v>0</v>
      </c>
      <c r="AB6" s="429">
        <f>COUNTIF('enter-data'!S$8:S$94,'calc.disziplin'!$G6)</f>
        <v>0</v>
      </c>
      <c r="AC6" s="361">
        <f>COUNTIF('enter-data'!T$8:T$94,'calc.disziplin'!$G6)</f>
        <v>0</v>
      </c>
      <c r="AD6" s="428">
        <f>COUNTIF('enter-data'!U$8:U$94,'calc.disziplin'!$G6)</f>
        <v>0</v>
      </c>
      <c r="AE6" s="429">
        <f>COUNTIF('enter-data'!V$8:V$94,'calc.disziplin'!$G6)</f>
        <v>0</v>
      </c>
      <c r="AF6" s="361">
        <f>COUNTIF('enter-data'!W$8:W$94,'calc.disziplin'!$G6)</f>
        <v>0</v>
      </c>
      <c r="AG6" s="428">
        <f>COUNTIF('enter-data'!X$8:X$94,'calc.disziplin'!$G6)</f>
        <v>0</v>
      </c>
      <c r="AH6" s="429">
        <f>COUNTIF('enter-data'!Y$8:Y$94,'calc.disziplin'!$G6)</f>
        <v>0</v>
      </c>
      <c r="AI6" s="361">
        <f>COUNTIF('enter-data'!Z$8:Z$94,'calc.disziplin'!$G6)</f>
        <v>0</v>
      </c>
      <c r="AJ6" s="428">
        <f>COUNTIF('enter-data'!AA$8:AA$94,'calc.disziplin'!$G6)</f>
        <v>0</v>
      </c>
      <c r="AK6" s="429">
        <f>COUNTIF('enter-data'!AB$8:AB$94,'calc.disziplin'!$G6)</f>
        <v>0</v>
      </c>
      <c r="AL6" s="361">
        <f>COUNTIF('enter-data'!AC$8:AC$94,'calc.disziplin'!$G6)</f>
        <v>0</v>
      </c>
      <c r="AM6" s="428">
        <f>COUNTIF('enter-data'!AD$8:AD$94,'calc.disziplin'!$G6)</f>
        <v>0</v>
      </c>
      <c r="AN6" s="429">
        <f>COUNTIF('enter-data'!AE$8:AE$94,'calc.disziplin'!$G6)</f>
        <v>0</v>
      </c>
      <c r="AO6" s="361">
        <f>COUNTIF('enter-data'!AF$8:AF$94,'calc.disziplin'!$G6)</f>
        <v>0</v>
      </c>
      <c r="AP6" s="430">
        <f>COUNTIF('enter-data'!AG$8:AG$94,'calc.disziplin'!$G6)</f>
        <v>0</v>
      </c>
      <c r="AQ6" s="292"/>
      <c r="AR6" s="429">
        <f>COUNTIF('enter-data'!AI$8:AI$94,'calc.disziplin'!$G6)</f>
        <v>0</v>
      </c>
      <c r="AS6" s="361">
        <f>COUNTIF('enter-data'!AJ$8:AJ$94,'calc.disziplin'!$G6)</f>
        <v>0</v>
      </c>
      <c r="AT6" s="428">
        <f>COUNTIF('enter-data'!AK$8:AK$94,'calc.disziplin'!$G6)</f>
        <v>0</v>
      </c>
      <c r="AU6" s="429">
        <f>COUNTIF('enter-data'!AL$8:AL$94,'calc.disziplin'!$G6)</f>
        <v>0</v>
      </c>
      <c r="AV6" s="361">
        <f>COUNTIF('enter-data'!AM$8:AM$94,'calc.disziplin'!$G6)</f>
        <v>0</v>
      </c>
      <c r="AW6" s="428">
        <f>COUNTIF('enter-data'!AN$8:AN$94,'calc.disziplin'!$G6)</f>
        <v>0</v>
      </c>
      <c r="AX6" s="429">
        <f>COUNTIF('enter-data'!AO$8:AO$94,'calc.disziplin'!$G6)</f>
        <v>0</v>
      </c>
      <c r="AY6" s="361">
        <f>COUNTIF('enter-data'!AP$8:AP$94,'calc.disziplin'!$G6)</f>
        <v>0</v>
      </c>
      <c r="AZ6" s="428">
        <f>COUNTIF('enter-data'!AQ$8:AQ$94,'calc.disziplin'!$G6)</f>
        <v>0</v>
      </c>
      <c r="BA6" s="429">
        <f>COUNTIF('enter-data'!AR$8:AR$94,'calc.disziplin'!$G6)</f>
        <v>0</v>
      </c>
      <c r="BB6" s="361">
        <f>COUNTIF('enter-data'!AS$8:AS$94,'calc.disziplin'!$G6)</f>
        <v>0</v>
      </c>
      <c r="BC6" s="428">
        <f>COUNTIF('enter-data'!AT$8:AT$94,'calc.disziplin'!$G6)</f>
        <v>0</v>
      </c>
      <c r="BD6" s="429">
        <f>COUNTIF('enter-data'!AU$8:AU$94,'calc.disziplin'!$G6)</f>
        <v>0</v>
      </c>
      <c r="BE6" s="361">
        <f>COUNTIF('enter-data'!AV$8:AV$94,'calc.disziplin'!$G6)</f>
        <v>0</v>
      </c>
      <c r="BF6" s="428">
        <f>COUNTIF('enter-data'!AW$8:AW$94,'calc.disziplin'!$G6)</f>
        <v>0</v>
      </c>
      <c r="BG6" s="429">
        <f>COUNTIF('enter-data'!AX$8:AX$94,'calc.disziplin'!$G6)</f>
        <v>0</v>
      </c>
      <c r="BH6" s="361">
        <f>COUNTIF('enter-data'!AY$8:AY$94,'calc.disziplin'!$G6)</f>
        <v>0</v>
      </c>
      <c r="BI6" s="428">
        <f>COUNTIF('enter-data'!AZ$8:AZ$94,'calc.disziplin'!$G6)</f>
        <v>0</v>
      </c>
      <c r="BJ6" s="429">
        <f>COUNTIF('enter-data'!BA$8:BA$94,'calc.disziplin'!$G6)</f>
        <v>0</v>
      </c>
      <c r="BK6" s="361">
        <f>COUNTIF('enter-data'!BB$8:BB$94,'calc.disziplin'!$G6)</f>
        <v>0</v>
      </c>
      <c r="BL6" s="428">
        <f>COUNTIF('enter-data'!BC$8:BC$94,'calc.disziplin'!$G6)</f>
        <v>0</v>
      </c>
      <c r="BM6" s="429">
        <f>COUNTIF('enter-data'!BD$8:BD$94,'calc.disziplin'!$G6)</f>
        <v>0</v>
      </c>
      <c r="BN6" s="361">
        <f>COUNTIF('enter-data'!BE$8:BE$94,'calc.disziplin'!$G6)</f>
        <v>0</v>
      </c>
      <c r="BO6" s="428">
        <f>COUNTIF('enter-data'!BF$8:BF$94,'calc.disziplin'!$G6)</f>
        <v>0</v>
      </c>
      <c r="BP6" s="429">
        <f>COUNTIF('enter-data'!BG$8:BG$94,'calc.disziplin'!$G6)</f>
        <v>0</v>
      </c>
      <c r="BQ6" s="361">
        <f>COUNTIF('enter-data'!BH$8:BH$94,'calc.disziplin'!$G6)</f>
        <v>0</v>
      </c>
      <c r="BR6" s="430">
        <f>COUNTIF('enter-data'!BI$8:BI$94,'calc.disziplin'!$G6)</f>
        <v>0</v>
      </c>
    </row>
    <row r="7" spans="1:86" ht="18" customHeight="1" x14ac:dyDescent="0.25">
      <c r="A7" s="392">
        <v>5</v>
      </c>
      <c r="B7" s="431">
        <f t="shared" si="3"/>
        <v>5.0000000000000001E-3</v>
      </c>
      <c r="C7" s="392" t="e">
        <f>IF(O7&gt;0,E7+B7," ")</f>
        <v>#N/A</v>
      </c>
      <c r="D7" s="392" t="e">
        <f t="shared" si="4"/>
        <v>#N/A</v>
      </c>
      <c r="E7" s="421" t="e">
        <f t="shared" si="5"/>
        <v>#N/A</v>
      </c>
      <c r="F7" s="422" t="s">
        <v>214</v>
      </c>
      <c r="G7" s="423" t="s">
        <v>10</v>
      </c>
      <c r="H7" s="424" t="e" cm="1">
        <f t="array" ref="H7">INDEX($P$3:$BR$142,ROW()-2,MATCH(H$1,$P$1:$BR$1,0))</f>
        <v>#N/A</v>
      </c>
      <c r="I7" s="424" t="e" cm="1">
        <f t="array" ref="I7">INDEX($P$3:$BR$142,ROW()-2,MATCH(I$1,$P$1:$BR$1,0))</f>
        <v>#N/A</v>
      </c>
      <c r="J7" s="424" t="e" cm="1">
        <f t="array" ref="J7">INDEX($P$3:$BR$142,ROW()-2,MATCH(J$1,$P$1:$BR$1,0))</f>
        <v>#N/A</v>
      </c>
      <c r="K7" s="424" t="e">
        <f t="shared" si="6"/>
        <v>#N/A</v>
      </c>
      <c r="L7" s="425" t="e">
        <f t="shared" si="7"/>
        <v>#N/A</v>
      </c>
      <c r="M7" s="425" t="e">
        <f t="shared" si="8"/>
        <v>#N/A</v>
      </c>
      <c r="N7" s="425" t="e">
        <f t="shared" si="9"/>
        <v>#N/A</v>
      </c>
      <c r="O7" s="426" t="e">
        <f t="shared" si="10"/>
        <v>#N/A</v>
      </c>
      <c r="P7" s="427">
        <f>COUNTIF('enter-data'!G$8:G$94,'calc.disziplin'!$G7)</f>
        <v>9</v>
      </c>
      <c r="Q7" s="361">
        <f>COUNTIF('enter-data'!H$8:H$94,'calc.disziplin'!$G7)</f>
        <v>6</v>
      </c>
      <c r="R7" s="428">
        <f>COUNTIF('enter-data'!I$8:I$94,'calc.disziplin'!$G7)</f>
        <v>4</v>
      </c>
      <c r="S7" s="429">
        <f>COUNTIF('enter-data'!J$8:J$94,'calc.disziplin'!$G7)</f>
        <v>10</v>
      </c>
      <c r="T7" s="361">
        <f>COUNTIF('enter-data'!K$8:K$94,'calc.disziplin'!$G7)</f>
        <v>6</v>
      </c>
      <c r="U7" s="428">
        <f>COUNTIF('enter-data'!L$8:L$94,'calc.disziplin'!$G7)</f>
        <v>3</v>
      </c>
      <c r="V7" s="429">
        <f>COUNTIF('enter-data'!M$8:M$94,'calc.disziplin'!$G7)</f>
        <v>8</v>
      </c>
      <c r="W7" s="361">
        <f>COUNTIF('enter-data'!N$8:N$94,'calc.disziplin'!$G7)</f>
        <v>7</v>
      </c>
      <c r="X7" s="428">
        <f>COUNTIF('enter-data'!O$8:O$94,'calc.disziplin'!$G7)</f>
        <v>8</v>
      </c>
      <c r="Y7" s="429">
        <f>COUNTIF('enter-data'!P$8:P$94,'calc.disziplin'!$G7)</f>
        <v>8</v>
      </c>
      <c r="Z7" s="361">
        <f>COUNTIF('enter-data'!Q$8:Q$94,'calc.disziplin'!$G7)</f>
        <v>5</v>
      </c>
      <c r="AA7" s="428">
        <f>COUNTIF('enter-data'!R$8:R$94,'calc.disziplin'!$G7)</f>
        <v>4</v>
      </c>
      <c r="AB7" s="429">
        <f>COUNTIF('enter-data'!S$8:S$94,'calc.disziplin'!$G7)</f>
        <v>0</v>
      </c>
      <c r="AC7" s="361">
        <f>COUNTIF('enter-data'!T$8:T$94,'calc.disziplin'!$G7)</f>
        <v>6</v>
      </c>
      <c r="AD7" s="428">
        <f>COUNTIF('enter-data'!U$8:U$94,'calc.disziplin'!$G7)</f>
        <v>9</v>
      </c>
      <c r="AE7" s="429">
        <f>COUNTIF('enter-data'!V$8:V$94,'calc.disziplin'!$G7)</f>
        <v>9</v>
      </c>
      <c r="AF7" s="361">
        <f>COUNTIF('enter-data'!W$8:W$94,'calc.disziplin'!$G7)</f>
        <v>6</v>
      </c>
      <c r="AG7" s="428">
        <f>COUNTIF('enter-data'!X$8:X$94,'calc.disziplin'!$G7)</f>
        <v>10</v>
      </c>
      <c r="AH7" s="429">
        <f>COUNTIF('enter-data'!Y$8:Y$94,'calc.disziplin'!$G7)</f>
        <v>2</v>
      </c>
      <c r="AI7" s="361">
        <f>COUNTIF('enter-data'!Z$8:Z$94,'calc.disziplin'!$G7)</f>
        <v>1</v>
      </c>
      <c r="AJ7" s="428">
        <f>COUNTIF('enter-data'!AA$8:AA$94,'calc.disziplin'!$G7)</f>
        <v>1</v>
      </c>
      <c r="AK7" s="429">
        <f>COUNTIF('enter-data'!AB$8:AB$94,'calc.disziplin'!$G7)</f>
        <v>2</v>
      </c>
      <c r="AL7" s="361">
        <f>COUNTIF('enter-data'!AC$8:AC$94,'calc.disziplin'!$G7)</f>
        <v>5</v>
      </c>
      <c r="AM7" s="428">
        <f>COUNTIF('enter-data'!AD$8:AD$94,'calc.disziplin'!$G7)</f>
        <v>2</v>
      </c>
      <c r="AN7" s="429">
        <f>COUNTIF('enter-data'!AE$8:AE$94,'calc.disziplin'!$G7)</f>
        <v>3</v>
      </c>
      <c r="AO7" s="361">
        <f>COUNTIF('enter-data'!AF$8:AF$94,'calc.disziplin'!$G7)</f>
        <v>2</v>
      </c>
      <c r="AP7" s="430">
        <f>COUNTIF('enter-data'!AG$8:AG$94,'calc.disziplin'!$G7)</f>
        <v>1</v>
      </c>
      <c r="AQ7" s="292"/>
      <c r="AR7" s="429">
        <f>COUNTIF('enter-data'!AI$8:AI$94,'calc.disziplin'!$G7)</f>
        <v>1</v>
      </c>
      <c r="AS7" s="361">
        <f>COUNTIF('enter-data'!AJ$8:AJ$94,'calc.disziplin'!$G7)</f>
        <v>0</v>
      </c>
      <c r="AT7" s="428">
        <f>COUNTIF('enter-data'!AK$8:AK$94,'calc.disziplin'!$G7)</f>
        <v>0</v>
      </c>
      <c r="AU7" s="429">
        <f>COUNTIF('enter-data'!AL$8:AL$94,'calc.disziplin'!$G7)</f>
        <v>1</v>
      </c>
      <c r="AV7" s="361">
        <f>COUNTIF('enter-data'!AM$8:AM$94,'calc.disziplin'!$G7)</f>
        <v>3</v>
      </c>
      <c r="AW7" s="428">
        <f>COUNTIF('enter-data'!AN$8:AN$94,'calc.disziplin'!$G7)</f>
        <v>2</v>
      </c>
      <c r="AX7" s="429">
        <f>COUNTIF('enter-data'!AO$8:AO$94,'calc.disziplin'!$G7)</f>
        <v>2</v>
      </c>
      <c r="AY7" s="361">
        <f>COUNTIF('enter-data'!AP$8:AP$94,'calc.disziplin'!$G7)</f>
        <v>0</v>
      </c>
      <c r="AZ7" s="428">
        <f>COUNTIF('enter-data'!AQ$8:AQ$94,'calc.disziplin'!$G7)</f>
        <v>2</v>
      </c>
      <c r="BA7" s="429">
        <f>COUNTIF('enter-data'!AR$8:AR$94,'calc.disziplin'!$G7)</f>
        <v>0</v>
      </c>
      <c r="BB7" s="361">
        <f>COUNTIF('enter-data'!AS$8:AS$94,'calc.disziplin'!$G7)</f>
        <v>0</v>
      </c>
      <c r="BC7" s="428">
        <f>COUNTIF('enter-data'!AT$8:AT$94,'calc.disziplin'!$G7)</f>
        <v>0</v>
      </c>
      <c r="BD7" s="429">
        <f>COUNTIF('enter-data'!AU$8:AU$94,'calc.disziplin'!$G7)</f>
        <v>0</v>
      </c>
      <c r="BE7" s="361">
        <f>COUNTIF('enter-data'!AV$8:AV$94,'calc.disziplin'!$G7)</f>
        <v>0</v>
      </c>
      <c r="BF7" s="428">
        <f>COUNTIF('enter-data'!AW$8:AW$94,'calc.disziplin'!$G7)</f>
        <v>0</v>
      </c>
      <c r="BG7" s="429">
        <f>COUNTIF('enter-data'!AX$8:AX$94,'calc.disziplin'!$G7)</f>
        <v>0</v>
      </c>
      <c r="BH7" s="361">
        <f>COUNTIF('enter-data'!AY$8:AY$94,'calc.disziplin'!$G7)</f>
        <v>0</v>
      </c>
      <c r="BI7" s="428">
        <f>COUNTIF('enter-data'!AZ$8:AZ$94,'calc.disziplin'!$G7)</f>
        <v>0</v>
      </c>
      <c r="BJ7" s="429">
        <f>COUNTIF('enter-data'!BA$8:BA$94,'calc.disziplin'!$G7)</f>
        <v>1</v>
      </c>
      <c r="BK7" s="361">
        <f>COUNTIF('enter-data'!BB$8:BB$94,'calc.disziplin'!$G7)</f>
        <v>1</v>
      </c>
      <c r="BL7" s="428">
        <f>COUNTIF('enter-data'!BC$8:BC$94,'calc.disziplin'!$G7)</f>
        <v>1</v>
      </c>
      <c r="BM7" s="429">
        <f>COUNTIF('enter-data'!BD$8:BD$94,'calc.disziplin'!$G7)</f>
        <v>1</v>
      </c>
      <c r="BN7" s="361">
        <f>COUNTIF('enter-data'!BE$8:BE$94,'calc.disziplin'!$G7)</f>
        <v>2</v>
      </c>
      <c r="BO7" s="428">
        <f>COUNTIF('enter-data'!BF$8:BF$94,'calc.disziplin'!$G7)</f>
        <v>0</v>
      </c>
      <c r="BP7" s="429">
        <f>COUNTIF('enter-data'!BG$8:BG$94,'calc.disziplin'!$G7)</f>
        <v>1</v>
      </c>
      <c r="BQ7" s="361">
        <f>COUNTIF('enter-data'!BH$8:BH$94,'calc.disziplin'!$G7)</f>
        <v>1</v>
      </c>
      <c r="BR7" s="430">
        <f>COUNTIF('enter-data'!BI$8:BI$94,'calc.disziplin'!$G7)</f>
        <v>2</v>
      </c>
    </row>
    <row r="8" spans="1:86" ht="18" customHeight="1" x14ac:dyDescent="0.25">
      <c r="A8" s="392">
        <v>6</v>
      </c>
      <c r="B8" s="431">
        <f t="shared" si="3"/>
        <v>6.0000000000000001E-3</v>
      </c>
      <c r="C8" s="392" t="e">
        <f t="shared" ref="C8:C71" si="11">IF(O8&gt;0,E8+B8," ")</f>
        <v>#N/A</v>
      </c>
      <c r="D8" s="392" t="e">
        <f t="shared" si="4"/>
        <v>#N/A</v>
      </c>
      <c r="E8" s="421" t="e">
        <f t="shared" si="5"/>
        <v>#N/A</v>
      </c>
      <c r="F8" s="422" t="s">
        <v>340</v>
      </c>
      <c r="G8" s="423" t="s">
        <v>339</v>
      </c>
      <c r="H8" s="424" t="e" cm="1">
        <f t="array" ref="H8">INDEX($P$3:$BR$142,ROW()-2,MATCH(H$1,$P$1:$BR$1,0))</f>
        <v>#N/A</v>
      </c>
      <c r="I8" s="424" t="e" cm="1">
        <f t="array" ref="I8">INDEX($P$3:$BR$142,ROW()-2,MATCH(I$1,$P$1:$BR$1,0))</f>
        <v>#N/A</v>
      </c>
      <c r="J8" s="424" t="e" cm="1">
        <f t="array" ref="J8">INDEX($P$3:$BR$142,ROW()-2,MATCH(J$1,$P$1:$BR$1,0))</f>
        <v>#N/A</v>
      </c>
      <c r="K8" s="424" t="e">
        <f t="shared" si="6"/>
        <v>#N/A</v>
      </c>
      <c r="L8" s="425" t="e">
        <f t="shared" si="7"/>
        <v>#N/A</v>
      </c>
      <c r="M8" s="425" t="e">
        <f t="shared" si="8"/>
        <v>#N/A</v>
      </c>
      <c r="N8" s="425" t="e">
        <f t="shared" si="9"/>
        <v>#N/A</v>
      </c>
      <c r="O8" s="426" t="e">
        <f t="shared" si="10"/>
        <v>#N/A</v>
      </c>
      <c r="P8" s="427">
        <f>COUNTIF('enter-data'!G$8:G$94,'calc.disziplin'!$G8)</f>
        <v>0</v>
      </c>
      <c r="Q8" s="361">
        <f>COUNTIF('enter-data'!H$8:H$94,'calc.disziplin'!$G8)</f>
        <v>0</v>
      </c>
      <c r="R8" s="428">
        <f>COUNTIF('enter-data'!I$8:I$94,'calc.disziplin'!$G8)</f>
        <v>0</v>
      </c>
      <c r="S8" s="429">
        <f>COUNTIF('enter-data'!J$8:J$94,'calc.disziplin'!$G8)</f>
        <v>0</v>
      </c>
      <c r="T8" s="361">
        <f>COUNTIF('enter-data'!K$8:K$94,'calc.disziplin'!$G8)</f>
        <v>0</v>
      </c>
      <c r="U8" s="428">
        <f>COUNTIF('enter-data'!L$8:L$94,'calc.disziplin'!$G8)</f>
        <v>0</v>
      </c>
      <c r="V8" s="429">
        <f>COUNTIF('enter-data'!M$8:M$94,'calc.disziplin'!$G8)</f>
        <v>0</v>
      </c>
      <c r="W8" s="361">
        <f>COUNTIF('enter-data'!N$8:N$94,'calc.disziplin'!$G8)</f>
        <v>0</v>
      </c>
      <c r="X8" s="428">
        <f>COUNTIF('enter-data'!O$8:O$94,'calc.disziplin'!$G8)</f>
        <v>0</v>
      </c>
      <c r="Y8" s="429">
        <f>COUNTIF('enter-data'!P$8:P$94,'calc.disziplin'!$G8)</f>
        <v>0</v>
      </c>
      <c r="Z8" s="361">
        <f>COUNTIF('enter-data'!Q$8:Q$94,'calc.disziplin'!$G8)</f>
        <v>0</v>
      </c>
      <c r="AA8" s="428">
        <f>COUNTIF('enter-data'!R$8:R$94,'calc.disziplin'!$G8)</f>
        <v>0</v>
      </c>
      <c r="AB8" s="429">
        <f>COUNTIF('enter-data'!S$8:S$94,'calc.disziplin'!$G8)</f>
        <v>0</v>
      </c>
      <c r="AC8" s="361">
        <f>COUNTIF('enter-data'!T$8:T$94,'calc.disziplin'!$G8)</f>
        <v>0</v>
      </c>
      <c r="AD8" s="428">
        <f>COUNTIF('enter-data'!U$8:U$94,'calc.disziplin'!$G8)</f>
        <v>0</v>
      </c>
      <c r="AE8" s="429">
        <f>COUNTIF('enter-data'!V$8:V$94,'calc.disziplin'!$G8)</f>
        <v>0</v>
      </c>
      <c r="AF8" s="361">
        <f>COUNTIF('enter-data'!W$8:W$94,'calc.disziplin'!$G8)</f>
        <v>0</v>
      </c>
      <c r="AG8" s="428">
        <f>COUNTIF('enter-data'!X$8:X$94,'calc.disziplin'!$G8)</f>
        <v>0</v>
      </c>
      <c r="AH8" s="429">
        <f>COUNTIF('enter-data'!Y$8:Y$94,'calc.disziplin'!$G8)</f>
        <v>0</v>
      </c>
      <c r="AI8" s="361">
        <f>COUNTIF('enter-data'!Z$8:Z$94,'calc.disziplin'!$G8)</f>
        <v>0</v>
      </c>
      <c r="AJ8" s="428">
        <f>COUNTIF('enter-data'!AA$8:AA$94,'calc.disziplin'!$G8)</f>
        <v>0</v>
      </c>
      <c r="AK8" s="429">
        <f>COUNTIF('enter-data'!AB$8:AB$94,'calc.disziplin'!$G8)</f>
        <v>0</v>
      </c>
      <c r="AL8" s="361">
        <f>COUNTIF('enter-data'!AC$8:AC$94,'calc.disziplin'!$G8)</f>
        <v>0</v>
      </c>
      <c r="AM8" s="428">
        <f>COUNTIF('enter-data'!AD$8:AD$94,'calc.disziplin'!$G8)</f>
        <v>0</v>
      </c>
      <c r="AN8" s="429">
        <f>COUNTIF('enter-data'!AE$8:AE$94,'calc.disziplin'!$G8)</f>
        <v>0</v>
      </c>
      <c r="AO8" s="361">
        <f>COUNTIF('enter-data'!AF$8:AF$94,'calc.disziplin'!$G8)</f>
        <v>0</v>
      </c>
      <c r="AP8" s="430">
        <f>COUNTIF('enter-data'!AG$8:AG$94,'calc.disziplin'!$G8)</f>
        <v>0</v>
      </c>
      <c r="AQ8" s="292"/>
      <c r="AR8" s="429">
        <f>COUNTIF('enter-data'!AI$8:AI$94,'calc.disziplin'!$G8)</f>
        <v>0</v>
      </c>
      <c r="AS8" s="361">
        <f>COUNTIF('enter-data'!AJ$8:AJ$94,'calc.disziplin'!$G8)</f>
        <v>0</v>
      </c>
      <c r="AT8" s="428">
        <f>COUNTIF('enter-data'!AK$8:AK$94,'calc.disziplin'!$G8)</f>
        <v>0</v>
      </c>
      <c r="AU8" s="429">
        <f>COUNTIF('enter-data'!AL$8:AL$94,'calc.disziplin'!$G8)</f>
        <v>0</v>
      </c>
      <c r="AV8" s="361">
        <f>COUNTIF('enter-data'!AM$8:AM$94,'calc.disziplin'!$G8)</f>
        <v>0</v>
      </c>
      <c r="AW8" s="428">
        <f>COUNTIF('enter-data'!AN$8:AN$94,'calc.disziplin'!$G8)</f>
        <v>0</v>
      </c>
      <c r="AX8" s="429">
        <f>COUNTIF('enter-data'!AO$8:AO$94,'calc.disziplin'!$G8)</f>
        <v>0</v>
      </c>
      <c r="AY8" s="361">
        <f>COUNTIF('enter-data'!AP$8:AP$94,'calc.disziplin'!$G8)</f>
        <v>0</v>
      </c>
      <c r="AZ8" s="428">
        <f>COUNTIF('enter-data'!AQ$8:AQ$94,'calc.disziplin'!$G8)</f>
        <v>0</v>
      </c>
      <c r="BA8" s="429">
        <f>COUNTIF('enter-data'!AR$8:AR$94,'calc.disziplin'!$G8)</f>
        <v>0</v>
      </c>
      <c r="BB8" s="361">
        <f>COUNTIF('enter-data'!AS$8:AS$94,'calc.disziplin'!$G8)</f>
        <v>0</v>
      </c>
      <c r="BC8" s="428">
        <f>COUNTIF('enter-data'!AT$8:AT$94,'calc.disziplin'!$G8)</f>
        <v>0</v>
      </c>
      <c r="BD8" s="429">
        <f>COUNTIF('enter-data'!AU$8:AU$94,'calc.disziplin'!$G8)</f>
        <v>0</v>
      </c>
      <c r="BE8" s="361">
        <f>COUNTIF('enter-data'!AV$8:AV$94,'calc.disziplin'!$G8)</f>
        <v>0</v>
      </c>
      <c r="BF8" s="428">
        <f>COUNTIF('enter-data'!AW$8:AW$94,'calc.disziplin'!$G8)</f>
        <v>0</v>
      </c>
      <c r="BG8" s="429">
        <f>COUNTIF('enter-data'!AX$8:AX$94,'calc.disziplin'!$G8)</f>
        <v>0</v>
      </c>
      <c r="BH8" s="361">
        <f>COUNTIF('enter-data'!AY$8:AY$94,'calc.disziplin'!$G8)</f>
        <v>0</v>
      </c>
      <c r="BI8" s="428">
        <f>COUNTIF('enter-data'!AZ$8:AZ$94,'calc.disziplin'!$G8)</f>
        <v>0</v>
      </c>
      <c r="BJ8" s="429">
        <f>COUNTIF('enter-data'!BA$8:BA$94,'calc.disziplin'!$G8)</f>
        <v>0</v>
      </c>
      <c r="BK8" s="361">
        <f>COUNTIF('enter-data'!BB$8:BB$94,'calc.disziplin'!$G8)</f>
        <v>0</v>
      </c>
      <c r="BL8" s="428">
        <f>COUNTIF('enter-data'!BC$8:BC$94,'calc.disziplin'!$G8)</f>
        <v>0</v>
      </c>
      <c r="BM8" s="429">
        <f>COUNTIF('enter-data'!BD$8:BD$94,'calc.disziplin'!$G8)</f>
        <v>0</v>
      </c>
      <c r="BN8" s="361">
        <f>COUNTIF('enter-data'!BE$8:BE$94,'calc.disziplin'!$G8)</f>
        <v>0</v>
      </c>
      <c r="BO8" s="428">
        <f>COUNTIF('enter-data'!BF$8:BF$94,'calc.disziplin'!$G8)</f>
        <v>0</v>
      </c>
      <c r="BP8" s="429">
        <f>COUNTIF('enter-data'!BG$8:BG$94,'calc.disziplin'!$G8)</f>
        <v>0</v>
      </c>
      <c r="BQ8" s="361">
        <f>COUNTIF('enter-data'!BH$8:BH$94,'calc.disziplin'!$G8)</f>
        <v>0</v>
      </c>
      <c r="BR8" s="430">
        <f>COUNTIF('enter-data'!BI$8:BI$94,'calc.disziplin'!$G8)</f>
        <v>0</v>
      </c>
    </row>
    <row r="9" spans="1:86" ht="18" customHeight="1" x14ac:dyDescent="0.25">
      <c r="A9" s="392">
        <v>7</v>
      </c>
      <c r="B9" s="431">
        <f t="shared" si="3"/>
        <v>7.0000000000000001E-3</v>
      </c>
      <c r="C9" s="392" t="e">
        <f t="shared" si="11"/>
        <v>#N/A</v>
      </c>
      <c r="D9" s="392" t="e">
        <f t="shared" si="4"/>
        <v>#N/A</v>
      </c>
      <c r="E9" s="421" t="e">
        <f t="shared" si="5"/>
        <v>#N/A</v>
      </c>
      <c r="F9" s="422" t="s">
        <v>273</v>
      </c>
      <c r="G9" s="423" t="s">
        <v>272</v>
      </c>
      <c r="H9" s="424" t="e" cm="1">
        <f t="array" ref="H9">INDEX($P$3:$BR$142,ROW()-2,MATCH(H$1,$P$1:$BR$1,0))</f>
        <v>#N/A</v>
      </c>
      <c r="I9" s="424" t="e" cm="1">
        <f t="array" ref="I9">INDEX($P$3:$BR$142,ROW()-2,MATCH(I$1,$P$1:$BR$1,0))</f>
        <v>#N/A</v>
      </c>
      <c r="J9" s="424" t="e" cm="1">
        <f t="array" ref="J9">INDEX($P$3:$BR$142,ROW()-2,MATCH(J$1,$P$1:$BR$1,0))</f>
        <v>#N/A</v>
      </c>
      <c r="K9" s="424" t="e">
        <f t="shared" si="6"/>
        <v>#N/A</v>
      </c>
      <c r="L9" s="425" t="e">
        <f t="shared" si="7"/>
        <v>#N/A</v>
      </c>
      <c r="M9" s="425" t="e">
        <f t="shared" si="8"/>
        <v>#N/A</v>
      </c>
      <c r="N9" s="425" t="e">
        <f t="shared" si="9"/>
        <v>#N/A</v>
      </c>
      <c r="O9" s="426" t="e">
        <f t="shared" si="10"/>
        <v>#N/A</v>
      </c>
      <c r="P9" s="427">
        <f>COUNTIF('enter-data'!G$8:G$94,'calc.disziplin'!$G9)</f>
        <v>0</v>
      </c>
      <c r="Q9" s="361">
        <f>COUNTIF('enter-data'!H$8:H$94,'calc.disziplin'!$G9)</f>
        <v>0</v>
      </c>
      <c r="R9" s="428">
        <f>COUNTIF('enter-data'!I$8:I$94,'calc.disziplin'!$G9)</f>
        <v>0</v>
      </c>
      <c r="S9" s="429">
        <f>COUNTIF('enter-data'!J$8:J$94,'calc.disziplin'!$G9)</f>
        <v>0</v>
      </c>
      <c r="T9" s="361">
        <f>COUNTIF('enter-data'!K$8:K$94,'calc.disziplin'!$G9)</f>
        <v>0</v>
      </c>
      <c r="U9" s="428">
        <f>COUNTIF('enter-data'!L$8:L$94,'calc.disziplin'!$G9)</f>
        <v>0</v>
      </c>
      <c r="V9" s="429">
        <f>COUNTIF('enter-data'!M$8:M$94,'calc.disziplin'!$G9)</f>
        <v>0</v>
      </c>
      <c r="W9" s="361">
        <f>COUNTIF('enter-data'!N$8:N$94,'calc.disziplin'!$G9)</f>
        <v>0</v>
      </c>
      <c r="X9" s="428">
        <f>COUNTIF('enter-data'!O$8:O$94,'calc.disziplin'!$G9)</f>
        <v>0</v>
      </c>
      <c r="Y9" s="429">
        <f>COUNTIF('enter-data'!P$8:P$94,'calc.disziplin'!$G9)</f>
        <v>0</v>
      </c>
      <c r="Z9" s="361">
        <f>COUNTIF('enter-data'!Q$8:Q$94,'calc.disziplin'!$G9)</f>
        <v>0</v>
      </c>
      <c r="AA9" s="428">
        <f>COUNTIF('enter-data'!R$8:R$94,'calc.disziplin'!$G9)</f>
        <v>0</v>
      </c>
      <c r="AB9" s="429">
        <f>COUNTIF('enter-data'!S$8:S$94,'calc.disziplin'!$G9)</f>
        <v>0</v>
      </c>
      <c r="AC9" s="361">
        <f>COUNTIF('enter-data'!T$8:T$94,'calc.disziplin'!$G9)</f>
        <v>0</v>
      </c>
      <c r="AD9" s="428">
        <f>COUNTIF('enter-data'!U$8:U$94,'calc.disziplin'!$G9)</f>
        <v>0</v>
      </c>
      <c r="AE9" s="429">
        <f>COUNTIF('enter-data'!V$8:V$94,'calc.disziplin'!$G9)</f>
        <v>0</v>
      </c>
      <c r="AF9" s="361">
        <f>COUNTIF('enter-data'!W$8:W$94,'calc.disziplin'!$G9)</f>
        <v>0</v>
      </c>
      <c r="AG9" s="428">
        <f>COUNTIF('enter-data'!X$8:X$94,'calc.disziplin'!$G9)</f>
        <v>0</v>
      </c>
      <c r="AH9" s="429">
        <f>COUNTIF('enter-data'!Y$8:Y$94,'calc.disziplin'!$G9)</f>
        <v>0</v>
      </c>
      <c r="AI9" s="361">
        <f>COUNTIF('enter-data'!Z$8:Z$94,'calc.disziplin'!$G9)</f>
        <v>0</v>
      </c>
      <c r="AJ9" s="428">
        <f>COUNTIF('enter-data'!AA$8:AA$94,'calc.disziplin'!$G9)</f>
        <v>0</v>
      </c>
      <c r="AK9" s="429">
        <f>COUNTIF('enter-data'!AB$8:AB$94,'calc.disziplin'!$G9)</f>
        <v>0</v>
      </c>
      <c r="AL9" s="361">
        <f>COUNTIF('enter-data'!AC$8:AC$94,'calc.disziplin'!$G9)</f>
        <v>0</v>
      </c>
      <c r="AM9" s="428">
        <f>COUNTIF('enter-data'!AD$8:AD$94,'calc.disziplin'!$G9)</f>
        <v>0</v>
      </c>
      <c r="AN9" s="429">
        <f>COUNTIF('enter-data'!AE$8:AE$94,'calc.disziplin'!$G9)</f>
        <v>0</v>
      </c>
      <c r="AO9" s="361">
        <f>COUNTIF('enter-data'!AF$8:AF$94,'calc.disziplin'!$G9)</f>
        <v>0</v>
      </c>
      <c r="AP9" s="430">
        <f>COUNTIF('enter-data'!AG$8:AG$94,'calc.disziplin'!$G9)</f>
        <v>0</v>
      </c>
      <c r="AQ9" s="292"/>
      <c r="AR9" s="429">
        <f>COUNTIF('enter-data'!AI$8:AI$94,'calc.disziplin'!$G9)</f>
        <v>0</v>
      </c>
      <c r="AS9" s="361">
        <f>COUNTIF('enter-data'!AJ$8:AJ$94,'calc.disziplin'!$G9)</f>
        <v>0</v>
      </c>
      <c r="AT9" s="428">
        <f>COUNTIF('enter-data'!AK$8:AK$94,'calc.disziplin'!$G9)</f>
        <v>0</v>
      </c>
      <c r="AU9" s="429">
        <f>COUNTIF('enter-data'!AL$8:AL$94,'calc.disziplin'!$G9)</f>
        <v>0</v>
      </c>
      <c r="AV9" s="361">
        <f>COUNTIF('enter-data'!AM$8:AM$94,'calc.disziplin'!$G9)</f>
        <v>0</v>
      </c>
      <c r="AW9" s="428">
        <f>COUNTIF('enter-data'!AN$8:AN$94,'calc.disziplin'!$G9)</f>
        <v>0</v>
      </c>
      <c r="AX9" s="429">
        <f>COUNTIF('enter-data'!AO$8:AO$94,'calc.disziplin'!$G9)</f>
        <v>0</v>
      </c>
      <c r="AY9" s="361">
        <f>COUNTIF('enter-data'!AP$8:AP$94,'calc.disziplin'!$G9)</f>
        <v>0</v>
      </c>
      <c r="AZ9" s="428">
        <f>COUNTIF('enter-data'!AQ$8:AQ$94,'calc.disziplin'!$G9)</f>
        <v>0</v>
      </c>
      <c r="BA9" s="429">
        <f>COUNTIF('enter-data'!AR$8:AR$94,'calc.disziplin'!$G9)</f>
        <v>0</v>
      </c>
      <c r="BB9" s="361">
        <f>COUNTIF('enter-data'!AS$8:AS$94,'calc.disziplin'!$G9)</f>
        <v>0</v>
      </c>
      <c r="BC9" s="428">
        <f>COUNTIF('enter-data'!AT$8:AT$94,'calc.disziplin'!$G9)</f>
        <v>0</v>
      </c>
      <c r="BD9" s="429">
        <f>COUNTIF('enter-data'!AU$8:AU$94,'calc.disziplin'!$G9)</f>
        <v>0</v>
      </c>
      <c r="BE9" s="361">
        <f>COUNTIF('enter-data'!AV$8:AV$94,'calc.disziplin'!$G9)</f>
        <v>0</v>
      </c>
      <c r="BF9" s="428">
        <f>COUNTIF('enter-data'!AW$8:AW$94,'calc.disziplin'!$G9)</f>
        <v>0</v>
      </c>
      <c r="BG9" s="429">
        <f>COUNTIF('enter-data'!AX$8:AX$94,'calc.disziplin'!$G9)</f>
        <v>0</v>
      </c>
      <c r="BH9" s="361">
        <f>COUNTIF('enter-data'!AY$8:AY$94,'calc.disziplin'!$G9)</f>
        <v>0</v>
      </c>
      <c r="BI9" s="428">
        <f>COUNTIF('enter-data'!AZ$8:AZ$94,'calc.disziplin'!$G9)</f>
        <v>0</v>
      </c>
      <c r="BJ9" s="429">
        <f>COUNTIF('enter-data'!BA$8:BA$94,'calc.disziplin'!$G9)</f>
        <v>0</v>
      </c>
      <c r="BK9" s="361">
        <f>COUNTIF('enter-data'!BB$8:BB$94,'calc.disziplin'!$G9)</f>
        <v>0</v>
      </c>
      <c r="BL9" s="428">
        <f>COUNTIF('enter-data'!BC$8:BC$94,'calc.disziplin'!$G9)</f>
        <v>0</v>
      </c>
      <c r="BM9" s="429">
        <f>COUNTIF('enter-data'!BD$8:BD$94,'calc.disziplin'!$G9)</f>
        <v>0</v>
      </c>
      <c r="BN9" s="361">
        <f>COUNTIF('enter-data'!BE$8:BE$94,'calc.disziplin'!$G9)</f>
        <v>0</v>
      </c>
      <c r="BO9" s="428">
        <f>COUNTIF('enter-data'!BF$8:BF$94,'calc.disziplin'!$G9)</f>
        <v>0</v>
      </c>
      <c r="BP9" s="429">
        <f>COUNTIF('enter-data'!BG$8:BG$94,'calc.disziplin'!$G9)</f>
        <v>0</v>
      </c>
      <c r="BQ9" s="361">
        <f>COUNTIF('enter-data'!BH$8:BH$94,'calc.disziplin'!$G9)</f>
        <v>0</v>
      </c>
      <c r="BR9" s="430">
        <f>COUNTIF('enter-data'!BI$8:BI$94,'calc.disziplin'!$G9)</f>
        <v>0</v>
      </c>
    </row>
    <row r="10" spans="1:86" ht="18" customHeight="1" x14ac:dyDescent="0.25">
      <c r="A10" s="392">
        <v>8</v>
      </c>
      <c r="B10" s="431">
        <f t="shared" si="3"/>
        <v>8.0000000000000002E-3</v>
      </c>
      <c r="C10" s="392" t="e">
        <f t="shared" si="11"/>
        <v>#N/A</v>
      </c>
      <c r="D10" s="392" t="e">
        <f t="shared" si="4"/>
        <v>#N/A</v>
      </c>
      <c r="E10" s="421" t="e">
        <f t="shared" si="5"/>
        <v>#N/A</v>
      </c>
      <c r="F10" s="422" t="s">
        <v>265</v>
      </c>
      <c r="G10" s="423" t="s">
        <v>264</v>
      </c>
      <c r="H10" s="424" t="e" cm="1">
        <f t="array" ref="H10">INDEX($P$3:$BR$142,ROW()-2,MATCH(H$1,$P$1:$BR$1,0))</f>
        <v>#N/A</v>
      </c>
      <c r="I10" s="424" t="e" cm="1">
        <f t="array" ref="I10">INDEX($P$3:$BR$142,ROW()-2,MATCH(I$1,$P$1:$BR$1,0))</f>
        <v>#N/A</v>
      </c>
      <c r="J10" s="424" t="e" cm="1">
        <f t="array" ref="J10">INDEX($P$3:$BR$142,ROW()-2,MATCH(J$1,$P$1:$BR$1,0))</f>
        <v>#N/A</v>
      </c>
      <c r="K10" s="424" t="e">
        <f t="shared" si="6"/>
        <v>#N/A</v>
      </c>
      <c r="L10" s="425" t="e">
        <f t="shared" si="7"/>
        <v>#N/A</v>
      </c>
      <c r="M10" s="425" t="e">
        <f t="shared" si="8"/>
        <v>#N/A</v>
      </c>
      <c r="N10" s="425" t="e">
        <f t="shared" si="9"/>
        <v>#N/A</v>
      </c>
      <c r="O10" s="426" t="e">
        <f t="shared" si="10"/>
        <v>#N/A</v>
      </c>
      <c r="P10" s="427">
        <f>COUNTIF('enter-data'!G$8:G$94,'calc.disziplin'!$G10)</f>
        <v>0</v>
      </c>
      <c r="Q10" s="361">
        <f>COUNTIF('enter-data'!H$8:H$94,'calc.disziplin'!$G10)</f>
        <v>0</v>
      </c>
      <c r="R10" s="428">
        <f>COUNTIF('enter-data'!I$8:I$94,'calc.disziplin'!$G10)</f>
        <v>0</v>
      </c>
      <c r="S10" s="429">
        <f>COUNTIF('enter-data'!J$8:J$94,'calc.disziplin'!$G10)</f>
        <v>0</v>
      </c>
      <c r="T10" s="361">
        <f>COUNTIF('enter-data'!K$8:K$94,'calc.disziplin'!$G10)</f>
        <v>0</v>
      </c>
      <c r="U10" s="428">
        <f>COUNTIF('enter-data'!L$8:L$94,'calc.disziplin'!$G10)</f>
        <v>0</v>
      </c>
      <c r="V10" s="429">
        <f>COUNTIF('enter-data'!M$8:M$94,'calc.disziplin'!$G10)</f>
        <v>0</v>
      </c>
      <c r="W10" s="361">
        <f>COUNTIF('enter-data'!N$8:N$94,'calc.disziplin'!$G10)</f>
        <v>0</v>
      </c>
      <c r="X10" s="428">
        <f>COUNTIF('enter-data'!O$8:O$94,'calc.disziplin'!$G10)</f>
        <v>0</v>
      </c>
      <c r="Y10" s="429">
        <f>COUNTIF('enter-data'!P$8:P$94,'calc.disziplin'!$G10)</f>
        <v>0</v>
      </c>
      <c r="Z10" s="361">
        <f>COUNTIF('enter-data'!Q$8:Q$94,'calc.disziplin'!$G10)</f>
        <v>0</v>
      </c>
      <c r="AA10" s="428">
        <f>COUNTIF('enter-data'!R$8:R$94,'calc.disziplin'!$G10)</f>
        <v>0</v>
      </c>
      <c r="AB10" s="429">
        <f>COUNTIF('enter-data'!S$8:S$94,'calc.disziplin'!$G10)</f>
        <v>0</v>
      </c>
      <c r="AC10" s="361">
        <f>COUNTIF('enter-data'!T$8:T$94,'calc.disziplin'!$G10)</f>
        <v>0</v>
      </c>
      <c r="AD10" s="428">
        <f>COUNTIF('enter-data'!U$8:U$94,'calc.disziplin'!$G10)</f>
        <v>0</v>
      </c>
      <c r="AE10" s="429">
        <f>COUNTIF('enter-data'!V$8:V$94,'calc.disziplin'!$G10)</f>
        <v>0</v>
      </c>
      <c r="AF10" s="361">
        <f>COUNTIF('enter-data'!W$8:W$94,'calc.disziplin'!$G10)</f>
        <v>0</v>
      </c>
      <c r="AG10" s="428">
        <f>COUNTIF('enter-data'!X$8:X$94,'calc.disziplin'!$G10)</f>
        <v>0</v>
      </c>
      <c r="AH10" s="429">
        <f>COUNTIF('enter-data'!Y$8:Y$94,'calc.disziplin'!$G10)</f>
        <v>0</v>
      </c>
      <c r="AI10" s="361">
        <f>COUNTIF('enter-data'!Z$8:Z$94,'calc.disziplin'!$G10)</f>
        <v>0</v>
      </c>
      <c r="AJ10" s="428">
        <f>COUNTIF('enter-data'!AA$8:AA$94,'calc.disziplin'!$G10)</f>
        <v>0</v>
      </c>
      <c r="AK10" s="429">
        <f>COUNTIF('enter-data'!AB$8:AB$94,'calc.disziplin'!$G10)</f>
        <v>0</v>
      </c>
      <c r="AL10" s="361">
        <f>COUNTIF('enter-data'!AC$8:AC$94,'calc.disziplin'!$G10)</f>
        <v>0</v>
      </c>
      <c r="AM10" s="428">
        <f>COUNTIF('enter-data'!AD$8:AD$94,'calc.disziplin'!$G10)</f>
        <v>0</v>
      </c>
      <c r="AN10" s="429">
        <f>COUNTIF('enter-data'!AE$8:AE$94,'calc.disziplin'!$G10)</f>
        <v>0</v>
      </c>
      <c r="AO10" s="361">
        <f>COUNTIF('enter-data'!AF$8:AF$94,'calc.disziplin'!$G10)</f>
        <v>0</v>
      </c>
      <c r="AP10" s="430">
        <f>COUNTIF('enter-data'!AG$8:AG$94,'calc.disziplin'!$G10)</f>
        <v>0</v>
      </c>
      <c r="AQ10" s="292"/>
      <c r="AR10" s="429">
        <f>COUNTIF('enter-data'!AI$8:AI$94,'calc.disziplin'!$G10)</f>
        <v>0</v>
      </c>
      <c r="AS10" s="361">
        <f>COUNTIF('enter-data'!AJ$8:AJ$94,'calc.disziplin'!$G10)</f>
        <v>0</v>
      </c>
      <c r="AT10" s="428">
        <f>COUNTIF('enter-data'!AK$8:AK$94,'calc.disziplin'!$G10)</f>
        <v>0</v>
      </c>
      <c r="AU10" s="429">
        <f>COUNTIF('enter-data'!AL$8:AL$94,'calc.disziplin'!$G10)</f>
        <v>0</v>
      </c>
      <c r="AV10" s="361">
        <f>COUNTIF('enter-data'!AM$8:AM$94,'calc.disziplin'!$G10)</f>
        <v>0</v>
      </c>
      <c r="AW10" s="428">
        <f>COUNTIF('enter-data'!AN$8:AN$94,'calc.disziplin'!$G10)</f>
        <v>0</v>
      </c>
      <c r="AX10" s="429">
        <f>COUNTIF('enter-data'!AO$8:AO$94,'calc.disziplin'!$G10)</f>
        <v>0</v>
      </c>
      <c r="AY10" s="361">
        <f>COUNTIF('enter-data'!AP$8:AP$94,'calc.disziplin'!$G10)</f>
        <v>0</v>
      </c>
      <c r="AZ10" s="428">
        <f>COUNTIF('enter-data'!AQ$8:AQ$94,'calc.disziplin'!$G10)</f>
        <v>0</v>
      </c>
      <c r="BA10" s="429">
        <f>COUNTIF('enter-data'!AR$8:AR$94,'calc.disziplin'!$G10)</f>
        <v>0</v>
      </c>
      <c r="BB10" s="361">
        <f>COUNTIF('enter-data'!AS$8:AS$94,'calc.disziplin'!$G10)</f>
        <v>0</v>
      </c>
      <c r="BC10" s="428">
        <f>COUNTIF('enter-data'!AT$8:AT$94,'calc.disziplin'!$G10)</f>
        <v>0</v>
      </c>
      <c r="BD10" s="429">
        <f>COUNTIF('enter-data'!AU$8:AU$94,'calc.disziplin'!$G10)</f>
        <v>0</v>
      </c>
      <c r="BE10" s="361">
        <f>COUNTIF('enter-data'!AV$8:AV$94,'calc.disziplin'!$G10)</f>
        <v>0</v>
      </c>
      <c r="BF10" s="428">
        <f>COUNTIF('enter-data'!AW$8:AW$94,'calc.disziplin'!$G10)</f>
        <v>0</v>
      </c>
      <c r="BG10" s="429">
        <f>COUNTIF('enter-data'!AX$8:AX$94,'calc.disziplin'!$G10)</f>
        <v>0</v>
      </c>
      <c r="BH10" s="361">
        <f>COUNTIF('enter-data'!AY$8:AY$94,'calc.disziplin'!$G10)</f>
        <v>0</v>
      </c>
      <c r="BI10" s="428">
        <f>COUNTIF('enter-data'!AZ$8:AZ$94,'calc.disziplin'!$G10)</f>
        <v>0</v>
      </c>
      <c r="BJ10" s="429">
        <f>COUNTIF('enter-data'!BA$8:BA$94,'calc.disziplin'!$G10)</f>
        <v>0</v>
      </c>
      <c r="BK10" s="361">
        <f>COUNTIF('enter-data'!BB$8:BB$94,'calc.disziplin'!$G10)</f>
        <v>0</v>
      </c>
      <c r="BL10" s="428">
        <f>COUNTIF('enter-data'!BC$8:BC$94,'calc.disziplin'!$G10)</f>
        <v>0</v>
      </c>
      <c r="BM10" s="429">
        <f>COUNTIF('enter-data'!BD$8:BD$94,'calc.disziplin'!$G10)</f>
        <v>0</v>
      </c>
      <c r="BN10" s="361">
        <f>COUNTIF('enter-data'!BE$8:BE$94,'calc.disziplin'!$G10)</f>
        <v>0</v>
      </c>
      <c r="BO10" s="428">
        <f>COUNTIF('enter-data'!BF$8:BF$94,'calc.disziplin'!$G10)</f>
        <v>0</v>
      </c>
      <c r="BP10" s="429">
        <f>COUNTIF('enter-data'!BG$8:BG$94,'calc.disziplin'!$G10)</f>
        <v>0</v>
      </c>
      <c r="BQ10" s="361">
        <f>COUNTIF('enter-data'!BH$8:BH$94,'calc.disziplin'!$G10)</f>
        <v>0</v>
      </c>
      <c r="BR10" s="430">
        <f>COUNTIF('enter-data'!BI$8:BI$94,'calc.disziplin'!$G10)</f>
        <v>0</v>
      </c>
    </row>
    <row r="11" spans="1:86" ht="18" customHeight="1" x14ac:dyDescent="0.25">
      <c r="A11" s="392">
        <v>9</v>
      </c>
      <c r="B11" s="431">
        <f t="shared" si="3"/>
        <v>8.9999999999999993E-3</v>
      </c>
      <c r="C11" s="392" t="e">
        <f t="shared" si="11"/>
        <v>#N/A</v>
      </c>
      <c r="D11" s="392" t="e">
        <f t="shared" si="4"/>
        <v>#N/A</v>
      </c>
      <c r="E11" s="421" t="e">
        <f t="shared" si="5"/>
        <v>#N/A</v>
      </c>
      <c r="F11" s="422" t="s">
        <v>441</v>
      </c>
      <c r="G11" s="423" t="s">
        <v>442</v>
      </c>
      <c r="H11" s="424" t="e" cm="1">
        <f t="array" ref="H11">INDEX($P$3:$BR$142,ROW()-2,MATCH(H$1,$P$1:$BR$1,0))</f>
        <v>#N/A</v>
      </c>
      <c r="I11" s="424" t="e" cm="1">
        <f t="array" ref="I11">INDEX($P$3:$BR$142,ROW()-2,MATCH(I$1,$P$1:$BR$1,0))</f>
        <v>#N/A</v>
      </c>
      <c r="J11" s="424" t="e" cm="1">
        <f t="array" ref="J11">INDEX($P$3:$BR$142,ROW()-2,MATCH(J$1,$P$1:$BR$1,0))</f>
        <v>#N/A</v>
      </c>
      <c r="K11" s="424" t="e">
        <f t="shared" si="6"/>
        <v>#N/A</v>
      </c>
      <c r="L11" s="425" t="e">
        <f t="shared" si="7"/>
        <v>#N/A</v>
      </c>
      <c r="M11" s="425" t="e">
        <f t="shared" si="8"/>
        <v>#N/A</v>
      </c>
      <c r="N11" s="425" t="e">
        <f t="shared" si="9"/>
        <v>#N/A</v>
      </c>
      <c r="O11" s="426" t="e">
        <f t="shared" si="10"/>
        <v>#N/A</v>
      </c>
      <c r="P11" s="427">
        <f>COUNTIF('enter-data'!G$8:G$94,'calc.disziplin'!$G11)</f>
        <v>0</v>
      </c>
      <c r="Q11" s="361">
        <f>COUNTIF('enter-data'!H$8:H$94,'calc.disziplin'!$G11)</f>
        <v>0</v>
      </c>
      <c r="R11" s="428">
        <f>COUNTIF('enter-data'!I$8:I$94,'calc.disziplin'!$G11)</f>
        <v>0</v>
      </c>
      <c r="S11" s="429">
        <f>COUNTIF('enter-data'!J$8:J$94,'calc.disziplin'!$G11)</f>
        <v>0</v>
      </c>
      <c r="T11" s="361">
        <f>COUNTIF('enter-data'!K$8:K$94,'calc.disziplin'!$G11)</f>
        <v>0</v>
      </c>
      <c r="U11" s="428">
        <f>COUNTIF('enter-data'!L$8:L$94,'calc.disziplin'!$G11)</f>
        <v>0</v>
      </c>
      <c r="V11" s="429">
        <f>COUNTIF('enter-data'!M$8:M$94,'calc.disziplin'!$G11)</f>
        <v>0</v>
      </c>
      <c r="W11" s="361">
        <f>COUNTIF('enter-data'!N$8:N$94,'calc.disziplin'!$G11)</f>
        <v>0</v>
      </c>
      <c r="X11" s="428">
        <f>COUNTIF('enter-data'!O$8:O$94,'calc.disziplin'!$G11)</f>
        <v>0</v>
      </c>
      <c r="Y11" s="429">
        <f>COUNTIF('enter-data'!P$8:P$94,'calc.disziplin'!$G11)</f>
        <v>0</v>
      </c>
      <c r="Z11" s="361">
        <f>COUNTIF('enter-data'!Q$8:Q$94,'calc.disziplin'!$G11)</f>
        <v>0</v>
      </c>
      <c r="AA11" s="428">
        <f>COUNTIF('enter-data'!R$8:R$94,'calc.disziplin'!$G11)</f>
        <v>0</v>
      </c>
      <c r="AB11" s="429">
        <f>COUNTIF('enter-data'!S$8:S$94,'calc.disziplin'!$G11)</f>
        <v>0</v>
      </c>
      <c r="AC11" s="361">
        <f>COUNTIF('enter-data'!T$8:T$94,'calc.disziplin'!$G11)</f>
        <v>0</v>
      </c>
      <c r="AD11" s="428">
        <f>COUNTIF('enter-data'!U$8:U$94,'calc.disziplin'!$G11)</f>
        <v>0</v>
      </c>
      <c r="AE11" s="429">
        <f>COUNTIF('enter-data'!V$8:V$94,'calc.disziplin'!$G11)</f>
        <v>0</v>
      </c>
      <c r="AF11" s="361">
        <f>COUNTIF('enter-data'!W$8:W$94,'calc.disziplin'!$G11)</f>
        <v>0</v>
      </c>
      <c r="AG11" s="428">
        <f>COUNTIF('enter-data'!X$8:X$94,'calc.disziplin'!$G11)</f>
        <v>0</v>
      </c>
      <c r="AH11" s="429">
        <f>COUNTIF('enter-data'!Y$8:Y$94,'calc.disziplin'!$G11)</f>
        <v>0</v>
      </c>
      <c r="AI11" s="361">
        <f>COUNTIF('enter-data'!Z$8:Z$94,'calc.disziplin'!$G11)</f>
        <v>0</v>
      </c>
      <c r="AJ11" s="428">
        <f>COUNTIF('enter-data'!AA$8:AA$94,'calc.disziplin'!$G11)</f>
        <v>0</v>
      </c>
      <c r="AK11" s="429">
        <f>COUNTIF('enter-data'!AB$8:AB$94,'calc.disziplin'!$G11)</f>
        <v>0</v>
      </c>
      <c r="AL11" s="361">
        <f>COUNTIF('enter-data'!AC$8:AC$94,'calc.disziplin'!$G11)</f>
        <v>0</v>
      </c>
      <c r="AM11" s="428">
        <f>COUNTIF('enter-data'!AD$8:AD$94,'calc.disziplin'!$G11)</f>
        <v>0</v>
      </c>
      <c r="AN11" s="429">
        <f>COUNTIF('enter-data'!AE$8:AE$94,'calc.disziplin'!$G11)</f>
        <v>0</v>
      </c>
      <c r="AO11" s="361">
        <f>COUNTIF('enter-data'!AF$8:AF$94,'calc.disziplin'!$G11)</f>
        <v>0</v>
      </c>
      <c r="AP11" s="430">
        <f>COUNTIF('enter-data'!AG$8:AG$94,'calc.disziplin'!$G11)</f>
        <v>0</v>
      </c>
      <c r="AQ11" s="292"/>
      <c r="AR11" s="429">
        <f>COUNTIF('enter-data'!AI$8:AI$94,'calc.disziplin'!$G11)</f>
        <v>0</v>
      </c>
      <c r="AS11" s="361">
        <f>COUNTIF('enter-data'!AJ$8:AJ$94,'calc.disziplin'!$G11)</f>
        <v>0</v>
      </c>
      <c r="AT11" s="428">
        <f>COUNTIF('enter-data'!AK$8:AK$94,'calc.disziplin'!$G11)</f>
        <v>0</v>
      </c>
      <c r="AU11" s="429">
        <f>COUNTIF('enter-data'!AL$8:AL$94,'calc.disziplin'!$G11)</f>
        <v>0</v>
      </c>
      <c r="AV11" s="361">
        <f>COUNTIF('enter-data'!AM$8:AM$94,'calc.disziplin'!$G11)</f>
        <v>0</v>
      </c>
      <c r="AW11" s="428">
        <f>COUNTIF('enter-data'!AN$8:AN$94,'calc.disziplin'!$G11)</f>
        <v>0</v>
      </c>
      <c r="AX11" s="429">
        <f>COUNTIF('enter-data'!AO$8:AO$94,'calc.disziplin'!$G11)</f>
        <v>0</v>
      </c>
      <c r="AY11" s="361">
        <f>COUNTIF('enter-data'!AP$8:AP$94,'calc.disziplin'!$G11)</f>
        <v>0</v>
      </c>
      <c r="AZ11" s="428">
        <f>COUNTIF('enter-data'!AQ$8:AQ$94,'calc.disziplin'!$G11)</f>
        <v>0</v>
      </c>
      <c r="BA11" s="429">
        <f>COUNTIF('enter-data'!AR$8:AR$94,'calc.disziplin'!$G11)</f>
        <v>0</v>
      </c>
      <c r="BB11" s="361">
        <f>COUNTIF('enter-data'!AS$8:AS$94,'calc.disziplin'!$G11)</f>
        <v>0</v>
      </c>
      <c r="BC11" s="428">
        <f>COUNTIF('enter-data'!AT$8:AT$94,'calc.disziplin'!$G11)</f>
        <v>0</v>
      </c>
      <c r="BD11" s="429">
        <f>COUNTIF('enter-data'!AU$8:AU$94,'calc.disziplin'!$G11)</f>
        <v>0</v>
      </c>
      <c r="BE11" s="361">
        <f>COUNTIF('enter-data'!AV$8:AV$94,'calc.disziplin'!$G11)</f>
        <v>0</v>
      </c>
      <c r="BF11" s="428">
        <f>COUNTIF('enter-data'!AW$8:AW$94,'calc.disziplin'!$G11)</f>
        <v>0</v>
      </c>
      <c r="BG11" s="429">
        <f>COUNTIF('enter-data'!AX$8:AX$94,'calc.disziplin'!$G11)</f>
        <v>0</v>
      </c>
      <c r="BH11" s="361">
        <f>COUNTIF('enter-data'!AY$8:AY$94,'calc.disziplin'!$G11)</f>
        <v>0</v>
      </c>
      <c r="BI11" s="428">
        <f>COUNTIF('enter-data'!AZ$8:AZ$94,'calc.disziplin'!$G11)</f>
        <v>0</v>
      </c>
      <c r="BJ11" s="429">
        <f>COUNTIF('enter-data'!BA$8:BA$94,'calc.disziplin'!$G11)</f>
        <v>0</v>
      </c>
      <c r="BK11" s="361">
        <f>COUNTIF('enter-data'!BB$8:BB$94,'calc.disziplin'!$G11)</f>
        <v>0</v>
      </c>
      <c r="BL11" s="428">
        <f>COUNTIF('enter-data'!BC$8:BC$94,'calc.disziplin'!$G11)</f>
        <v>0</v>
      </c>
      <c r="BM11" s="429">
        <f>COUNTIF('enter-data'!BD$8:BD$94,'calc.disziplin'!$G11)</f>
        <v>0</v>
      </c>
      <c r="BN11" s="361">
        <f>COUNTIF('enter-data'!BE$8:BE$94,'calc.disziplin'!$G11)</f>
        <v>0</v>
      </c>
      <c r="BO11" s="428">
        <f>COUNTIF('enter-data'!BF$8:BF$94,'calc.disziplin'!$G11)</f>
        <v>0</v>
      </c>
      <c r="BP11" s="429">
        <f>COUNTIF('enter-data'!BG$8:BG$94,'calc.disziplin'!$G11)</f>
        <v>0</v>
      </c>
      <c r="BQ11" s="361">
        <f>COUNTIF('enter-data'!BH$8:BH$94,'calc.disziplin'!$G11)</f>
        <v>0</v>
      </c>
      <c r="BR11" s="430">
        <f>COUNTIF('enter-data'!BI$8:BI$94,'calc.disziplin'!$G11)</f>
        <v>0</v>
      </c>
    </row>
    <row r="12" spans="1:86" ht="18" customHeight="1" x14ac:dyDescent="0.25">
      <c r="A12" s="392">
        <v>10</v>
      </c>
      <c r="B12" s="431">
        <f t="shared" si="3"/>
        <v>0.01</v>
      </c>
      <c r="C12" s="392" t="e">
        <f t="shared" si="11"/>
        <v>#N/A</v>
      </c>
      <c r="D12" s="392" t="e">
        <f t="shared" si="4"/>
        <v>#N/A</v>
      </c>
      <c r="E12" s="421" t="e">
        <f t="shared" si="5"/>
        <v>#N/A</v>
      </c>
      <c r="F12" s="422" t="s">
        <v>216</v>
      </c>
      <c r="G12" s="423" t="s">
        <v>25</v>
      </c>
      <c r="H12" s="424" t="e" cm="1">
        <f t="array" ref="H12">INDEX($P$3:$BR$142,ROW()-2,MATCH(H$1,$P$1:$BR$1,0))</f>
        <v>#N/A</v>
      </c>
      <c r="I12" s="424" t="e" cm="1">
        <f t="array" ref="I12">INDEX($P$3:$BR$142,ROW()-2,MATCH(I$1,$P$1:$BR$1,0))</f>
        <v>#N/A</v>
      </c>
      <c r="J12" s="424" t="e" cm="1">
        <f t="array" ref="J12">INDEX($P$3:$BR$142,ROW()-2,MATCH(J$1,$P$1:$BR$1,0))</f>
        <v>#N/A</v>
      </c>
      <c r="K12" s="424" t="e">
        <f t="shared" si="6"/>
        <v>#N/A</v>
      </c>
      <c r="L12" s="425" t="e">
        <f t="shared" si="7"/>
        <v>#N/A</v>
      </c>
      <c r="M12" s="425" t="e">
        <f t="shared" si="8"/>
        <v>#N/A</v>
      </c>
      <c r="N12" s="425" t="e">
        <f t="shared" si="9"/>
        <v>#N/A</v>
      </c>
      <c r="O12" s="426" t="e">
        <f t="shared" si="10"/>
        <v>#N/A</v>
      </c>
      <c r="P12" s="427">
        <f>COUNTIF('enter-data'!G$8:G$94,'calc.disziplin'!$G12)</f>
        <v>4</v>
      </c>
      <c r="Q12" s="361">
        <f>COUNTIF('enter-data'!H$8:H$94,'calc.disziplin'!$G12)</f>
        <v>1</v>
      </c>
      <c r="R12" s="428">
        <f>COUNTIF('enter-data'!I$8:I$94,'calc.disziplin'!$G12)</f>
        <v>4</v>
      </c>
      <c r="S12" s="429">
        <f>COUNTIF('enter-data'!J$8:J$94,'calc.disziplin'!$G12)</f>
        <v>0</v>
      </c>
      <c r="T12" s="361">
        <f>COUNTIF('enter-data'!K$8:K$94,'calc.disziplin'!$G12)</f>
        <v>0</v>
      </c>
      <c r="U12" s="428">
        <f>COUNTIF('enter-data'!L$8:L$94,'calc.disziplin'!$G12)</f>
        <v>1</v>
      </c>
      <c r="V12" s="429">
        <f>COUNTIF('enter-data'!M$8:M$94,'calc.disziplin'!$G12)</f>
        <v>0</v>
      </c>
      <c r="W12" s="361">
        <f>COUNTIF('enter-data'!N$8:N$94,'calc.disziplin'!$G12)</f>
        <v>0</v>
      </c>
      <c r="X12" s="428">
        <f>COUNTIF('enter-data'!O$8:O$94,'calc.disziplin'!$G12)</f>
        <v>1</v>
      </c>
      <c r="Y12" s="429">
        <f>COUNTIF('enter-data'!P$8:P$94,'calc.disziplin'!$G12)</f>
        <v>2</v>
      </c>
      <c r="Z12" s="361">
        <f>COUNTIF('enter-data'!Q$8:Q$94,'calc.disziplin'!$G12)</f>
        <v>4</v>
      </c>
      <c r="AA12" s="428">
        <f>COUNTIF('enter-data'!R$8:R$94,'calc.disziplin'!$G12)</f>
        <v>1</v>
      </c>
      <c r="AB12" s="429">
        <f>COUNTIF('enter-data'!S$8:S$94,'calc.disziplin'!$G12)</f>
        <v>3</v>
      </c>
      <c r="AC12" s="361">
        <f>COUNTIF('enter-data'!T$8:T$94,'calc.disziplin'!$G12)</f>
        <v>0</v>
      </c>
      <c r="AD12" s="428">
        <f>COUNTIF('enter-data'!U$8:U$94,'calc.disziplin'!$G12)</f>
        <v>1</v>
      </c>
      <c r="AE12" s="429">
        <f>COUNTIF('enter-data'!V$8:V$94,'calc.disziplin'!$G12)</f>
        <v>0</v>
      </c>
      <c r="AF12" s="361">
        <f>COUNTIF('enter-data'!W$8:W$94,'calc.disziplin'!$G12)</f>
        <v>1</v>
      </c>
      <c r="AG12" s="428">
        <f>COUNTIF('enter-data'!X$8:X$94,'calc.disziplin'!$G12)</f>
        <v>3</v>
      </c>
      <c r="AH12" s="429">
        <f>COUNTIF('enter-data'!Y$8:Y$94,'calc.disziplin'!$G12)</f>
        <v>0</v>
      </c>
      <c r="AI12" s="361">
        <f>COUNTIF('enter-data'!Z$8:Z$94,'calc.disziplin'!$G12)</f>
        <v>0</v>
      </c>
      <c r="AJ12" s="428">
        <f>COUNTIF('enter-data'!AA$8:AA$94,'calc.disziplin'!$G12)</f>
        <v>2</v>
      </c>
      <c r="AK12" s="429">
        <f>COUNTIF('enter-data'!AB$8:AB$94,'calc.disziplin'!$G12)</f>
        <v>0</v>
      </c>
      <c r="AL12" s="361">
        <f>COUNTIF('enter-data'!AC$8:AC$94,'calc.disziplin'!$G12)</f>
        <v>0</v>
      </c>
      <c r="AM12" s="428">
        <f>COUNTIF('enter-data'!AD$8:AD$94,'calc.disziplin'!$G12)</f>
        <v>1</v>
      </c>
      <c r="AN12" s="429">
        <f>COUNTIF('enter-data'!AE$8:AE$94,'calc.disziplin'!$G12)</f>
        <v>0</v>
      </c>
      <c r="AO12" s="361">
        <f>COUNTIF('enter-data'!AF$8:AF$94,'calc.disziplin'!$G12)</f>
        <v>0</v>
      </c>
      <c r="AP12" s="430">
        <f>COUNTIF('enter-data'!AG$8:AG$94,'calc.disziplin'!$G12)</f>
        <v>1</v>
      </c>
      <c r="AQ12" s="292"/>
      <c r="AR12" s="429">
        <f>COUNTIF('enter-data'!AI$8:AI$94,'calc.disziplin'!$G12)</f>
        <v>0</v>
      </c>
      <c r="AS12" s="361">
        <f>COUNTIF('enter-data'!AJ$8:AJ$94,'calc.disziplin'!$G12)</f>
        <v>0</v>
      </c>
      <c r="AT12" s="428">
        <f>COUNTIF('enter-data'!AK$8:AK$94,'calc.disziplin'!$G12)</f>
        <v>0</v>
      </c>
      <c r="AU12" s="429">
        <f>COUNTIF('enter-data'!AL$8:AL$94,'calc.disziplin'!$G12)</f>
        <v>0</v>
      </c>
      <c r="AV12" s="361">
        <f>COUNTIF('enter-data'!AM$8:AM$94,'calc.disziplin'!$G12)</f>
        <v>0</v>
      </c>
      <c r="AW12" s="428">
        <f>COUNTIF('enter-data'!AN$8:AN$94,'calc.disziplin'!$G12)</f>
        <v>0</v>
      </c>
      <c r="AX12" s="429">
        <f>COUNTIF('enter-data'!AO$8:AO$94,'calc.disziplin'!$G12)</f>
        <v>0</v>
      </c>
      <c r="AY12" s="361">
        <f>COUNTIF('enter-data'!AP$8:AP$94,'calc.disziplin'!$G12)</f>
        <v>0</v>
      </c>
      <c r="AZ12" s="428">
        <f>COUNTIF('enter-data'!AQ$8:AQ$94,'calc.disziplin'!$G12)</f>
        <v>0</v>
      </c>
      <c r="BA12" s="429">
        <f>COUNTIF('enter-data'!AR$8:AR$94,'calc.disziplin'!$G12)</f>
        <v>0</v>
      </c>
      <c r="BB12" s="361">
        <f>COUNTIF('enter-data'!AS$8:AS$94,'calc.disziplin'!$G12)</f>
        <v>0</v>
      </c>
      <c r="BC12" s="428">
        <f>COUNTIF('enter-data'!AT$8:AT$94,'calc.disziplin'!$G12)</f>
        <v>0</v>
      </c>
      <c r="BD12" s="429">
        <f>COUNTIF('enter-data'!AU$8:AU$94,'calc.disziplin'!$G12)</f>
        <v>0</v>
      </c>
      <c r="BE12" s="361">
        <f>COUNTIF('enter-data'!AV$8:AV$94,'calc.disziplin'!$G12)</f>
        <v>0</v>
      </c>
      <c r="BF12" s="428">
        <f>COUNTIF('enter-data'!AW$8:AW$94,'calc.disziplin'!$G12)</f>
        <v>0</v>
      </c>
      <c r="BG12" s="429">
        <f>COUNTIF('enter-data'!AX$8:AX$94,'calc.disziplin'!$G12)</f>
        <v>0</v>
      </c>
      <c r="BH12" s="361">
        <f>COUNTIF('enter-data'!AY$8:AY$94,'calc.disziplin'!$G12)</f>
        <v>0</v>
      </c>
      <c r="BI12" s="428">
        <f>COUNTIF('enter-data'!AZ$8:AZ$94,'calc.disziplin'!$G12)</f>
        <v>0</v>
      </c>
      <c r="BJ12" s="429">
        <f>COUNTIF('enter-data'!BA$8:BA$94,'calc.disziplin'!$G12)</f>
        <v>1</v>
      </c>
      <c r="BK12" s="361">
        <f>COUNTIF('enter-data'!BB$8:BB$94,'calc.disziplin'!$G12)</f>
        <v>0</v>
      </c>
      <c r="BL12" s="428">
        <f>COUNTIF('enter-data'!BC$8:BC$94,'calc.disziplin'!$G12)</f>
        <v>0</v>
      </c>
      <c r="BM12" s="429">
        <f>COUNTIF('enter-data'!BD$8:BD$94,'calc.disziplin'!$G12)</f>
        <v>1</v>
      </c>
      <c r="BN12" s="361">
        <f>COUNTIF('enter-data'!BE$8:BE$94,'calc.disziplin'!$G12)</f>
        <v>0</v>
      </c>
      <c r="BO12" s="428">
        <f>COUNTIF('enter-data'!BF$8:BF$94,'calc.disziplin'!$G12)</f>
        <v>0</v>
      </c>
      <c r="BP12" s="429">
        <f>COUNTIF('enter-data'!BG$8:BG$94,'calc.disziplin'!$G12)</f>
        <v>1</v>
      </c>
      <c r="BQ12" s="361">
        <f>COUNTIF('enter-data'!BH$8:BH$94,'calc.disziplin'!$G12)</f>
        <v>0</v>
      </c>
      <c r="BR12" s="430">
        <f>COUNTIF('enter-data'!BI$8:BI$94,'calc.disziplin'!$G12)</f>
        <v>0</v>
      </c>
    </row>
    <row r="13" spans="1:86" ht="18" customHeight="1" x14ac:dyDescent="0.25">
      <c r="A13" s="392">
        <v>11</v>
      </c>
      <c r="B13" s="431">
        <f t="shared" si="3"/>
        <v>1.0999999999999999E-2</v>
      </c>
      <c r="C13" s="392" t="e">
        <f t="shared" si="11"/>
        <v>#N/A</v>
      </c>
      <c r="D13" s="392" t="e">
        <f t="shared" si="4"/>
        <v>#N/A</v>
      </c>
      <c r="E13" s="421" t="e">
        <f t="shared" si="5"/>
        <v>#N/A</v>
      </c>
      <c r="F13" s="422" t="s">
        <v>443</v>
      </c>
      <c r="G13" s="423" t="s">
        <v>444</v>
      </c>
      <c r="H13" s="424" t="e" cm="1">
        <f t="array" ref="H13">INDEX($P$3:$BR$142,ROW()-2,MATCH(H$1,$P$1:$BR$1,0))</f>
        <v>#N/A</v>
      </c>
      <c r="I13" s="424" t="e" cm="1">
        <f t="array" ref="I13">INDEX($P$3:$BR$142,ROW()-2,MATCH(I$1,$P$1:$BR$1,0))</f>
        <v>#N/A</v>
      </c>
      <c r="J13" s="424" t="e" cm="1">
        <f t="array" ref="J13">INDEX($P$3:$BR$142,ROW()-2,MATCH(J$1,$P$1:$BR$1,0))</f>
        <v>#N/A</v>
      </c>
      <c r="K13" s="424" t="e">
        <f t="shared" si="6"/>
        <v>#N/A</v>
      </c>
      <c r="L13" s="425" t="e">
        <f t="shared" si="7"/>
        <v>#N/A</v>
      </c>
      <c r="M13" s="425" t="e">
        <f t="shared" si="8"/>
        <v>#N/A</v>
      </c>
      <c r="N13" s="425" t="e">
        <f t="shared" si="9"/>
        <v>#N/A</v>
      </c>
      <c r="O13" s="426" t="e">
        <f t="shared" si="10"/>
        <v>#N/A</v>
      </c>
      <c r="P13" s="427">
        <f>COUNTIF('enter-data'!G$8:G$94,'calc.disziplin'!$G13)</f>
        <v>0</v>
      </c>
      <c r="Q13" s="361">
        <f>COUNTIF('enter-data'!H$8:H$94,'calc.disziplin'!$G13)</f>
        <v>0</v>
      </c>
      <c r="R13" s="428">
        <f>COUNTIF('enter-data'!I$8:I$94,'calc.disziplin'!$G13)</f>
        <v>0</v>
      </c>
      <c r="S13" s="429">
        <f>COUNTIF('enter-data'!J$8:J$94,'calc.disziplin'!$G13)</f>
        <v>0</v>
      </c>
      <c r="T13" s="361">
        <f>COUNTIF('enter-data'!K$8:K$94,'calc.disziplin'!$G13)</f>
        <v>0</v>
      </c>
      <c r="U13" s="428">
        <f>COUNTIF('enter-data'!L$8:L$94,'calc.disziplin'!$G13)</f>
        <v>0</v>
      </c>
      <c r="V13" s="429">
        <f>COUNTIF('enter-data'!M$8:M$94,'calc.disziplin'!$G13)</f>
        <v>0</v>
      </c>
      <c r="W13" s="361">
        <f>COUNTIF('enter-data'!N$8:N$94,'calc.disziplin'!$G13)</f>
        <v>0</v>
      </c>
      <c r="X13" s="428">
        <f>COUNTIF('enter-data'!O$8:O$94,'calc.disziplin'!$G13)</f>
        <v>0</v>
      </c>
      <c r="Y13" s="429">
        <f>COUNTIF('enter-data'!P$8:P$94,'calc.disziplin'!$G13)</f>
        <v>0</v>
      </c>
      <c r="Z13" s="361">
        <f>COUNTIF('enter-data'!Q$8:Q$94,'calc.disziplin'!$G13)</f>
        <v>0</v>
      </c>
      <c r="AA13" s="428">
        <f>COUNTIF('enter-data'!R$8:R$94,'calc.disziplin'!$G13)</f>
        <v>0</v>
      </c>
      <c r="AB13" s="429">
        <f>COUNTIF('enter-data'!S$8:S$94,'calc.disziplin'!$G13)</f>
        <v>0</v>
      </c>
      <c r="AC13" s="361">
        <f>COUNTIF('enter-data'!T$8:T$94,'calc.disziplin'!$G13)</f>
        <v>0</v>
      </c>
      <c r="AD13" s="428">
        <f>COUNTIF('enter-data'!U$8:U$94,'calc.disziplin'!$G13)</f>
        <v>0</v>
      </c>
      <c r="AE13" s="429">
        <f>COUNTIF('enter-data'!V$8:V$94,'calc.disziplin'!$G13)</f>
        <v>0</v>
      </c>
      <c r="AF13" s="361">
        <f>COUNTIF('enter-data'!W$8:W$94,'calc.disziplin'!$G13)</f>
        <v>0</v>
      </c>
      <c r="AG13" s="428">
        <f>COUNTIF('enter-data'!X$8:X$94,'calc.disziplin'!$G13)</f>
        <v>0</v>
      </c>
      <c r="AH13" s="429">
        <f>COUNTIF('enter-data'!Y$8:Y$94,'calc.disziplin'!$G13)</f>
        <v>0</v>
      </c>
      <c r="AI13" s="361">
        <f>COUNTIF('enter-data'!Z$8:Z$94,'calc.disziplin'!$G13)</f>
        <v>0</v>
      </c>
      <c r="AJ13" s="428">
        <f>COUNTIF('enter-data'!AA$8:AA$94,'calc.disziplin'!$G13)</f>
        <v>0</v>
      </c>
      <c r="AK13" s="429">
        <f>COUNTIF('enter-data'!AB$8:AB$94,'calc.disziplin'!$G13)</f>
        <v>0</v>
      </c>
      <c r="AL13" s="361">
        <f>COUNTIF('enter-data'!AC$8:AC$94,'calc.disziplin'!$G13)</f>
        <v>0</v>
      </c>
      <c r="AM13" s="428">
        <f>COUNTIF('enter-data'!AD$8:AD$94,'calc.disziplin'!$G13)</f>
        <v>0</v>
      </c>
      <c r="AN13" s="429">
        <f>COUNTIF('enter-data'!AE$8:AE$94,'calc.disziplin'!$G13)</f>
        <v>0</v>
      </c>
      <c r="AO13" s="361">
        <f>COUNTIF('enter-data'!AF$8:AF$94,'calc.disziplin'!$G13)</f>
        <v>0</v>
      </c>
      <c r="AP13" s="430">
        <f>COUNTIF('enter-data'!AG$8:AG$94,'calc.disziplin'!$G13)</f>
        <v>0</v>
      </c>
      <c r="AQ13" s="292"/>
      <c r="AR13" s="429">
        <f>COUNTIF('enter-data'!AI$8:AI$94,'calc.disziplin'!$G13)</f>
        <v>0</v>
      </c>
      <c r="AS13" s="361">
        <f>COUNTIF('enter-data'!AJ$8:AJ$94,'calc.disziplin'!$G13)</f>
        <v>0</v>
      </c>
      <c r="AT13" s="428">
        <f>COUNTIF('enter-data'!AK$8:AK$94,'calc.disziplin'!$G13)</f>
        <v>0</v>
      </c>
      <c r="AU13" s="429">
        <f>COUNTIF('enter-data'!AL$8:AL$94,'calc.disziplin'!$G13)</f>
        <v>0</v>
      </c>
      <c r="AV13" s="361">
        <f>COUNTIF('enter-data'!AM$8:AM$94,'calc.disziplin'!$G13)</f>
        <v>0</v>
      </c>
      <c r="AW13" s="428">
        <f>COUNTIF('enter-data'!AN$8:AN$94,'calc.disziplin'!$G13)</f>
        <v>0</v>
      </c>
      <c r="AX13" s="429">
        <f>COUNTIF('enter-data'!AO$8:AO$94,'calc.disziplin'!$G13)</f>
        <v>0</v>
      </c>
      <c r="AY13" s="361">
        <f>COUNTIF('enter-data'!AP$8:AP$94,'calc.disziplin'!$G13)</f>
        <v>0</v>
      </c>
      <c r="AZ13" s="428">
        <f>COUNTIF('enter-data'!AQ$8:AQ$94,'calc.disziplin'!$G13)</f>
        <v>0</v>
      </c>
      <c r="BA13" s="429">
        <f>COUNTIF('enter-data'!AR$8:AR$94,'calc.disziplin'!$G13)</f>
        <v>0</v>
      </c>
      <c r="BB13" s="361">
        <f>COUNTIF('enter-data'!AS$8:AS$94,'calc.disziplin'!$G13)</f>
        <v>0</v>
      </c>
      <c r="BC13" s="428">
        <f>COUNTIF('enter-data'!AT$8:AT$94,'calc.disziplin'!$G13)</f>
        <v>0</v>
      </c>
      <c r="BD13" s="429">
        <f>COUNTIF('enter-data'!AU$8:AU$94,'calc.disziplin'!$G13)</f>
        <v>0</v>
      </c>
      <c r="BE13" s="361">
        <f>COUNTIF('enter-data'!AV$8:AV$94,'calc.disziplin'!$G13)</f>
        <v>0</v>
      </c>
      <c r="BF13" s="428">
        <f>COUNTIF('enter-data'!AW$8:AW$94,'calc.disziplin'!$G13)</f>
        <v>0</v>
      </c>
      <c r="BG13" s="429">
        <f>COUNTIF('enter-data'!AX$8:AX$94,'calc.disziplin'!$G13)</f>
        <v>0</v>
      </c>
      <c r="BH13" s="361">
        <f>COUNTIF('enter-data'!AY$8:AY$94,'calc.disziplin'!$G13)</f>
        <v>0</v>
      </c>
      <c r="BI13" s="428">
        <f>COUNTIF('enter-data'!AZ$8:AZ$94,'calc.disziplin'!$G13)</f>
        <v>0</v>
      </c>
      <c r="BJ13" s="429">
        <f>COUNTIF('enter-data'!BA$8:BA$94,'calc.disziplin'!$G13)</f>
        <v>0</v>
      </c>
      <c r="BK13" s="361">
        <f>COUNTIF('enter-data'!BB$8:BB$94,'calc.disziplin'!$G13)</f>
        <v>0</v>
      </c>
      <c r="BL13" s="428">
        <f>COUNTIF('enter-data'!BC$8:BC$94,'calc.disziplin'!$G13)</f>
        <v>0</v>
      </c>
      <c r="BM13" s="429">
        <f>COUNTIF('enter-data'!BD$8:BD$94,'calc.disziplin'!$G13)</f>
        <v>0</v>
      </c>
      <c r="BN13" s="361">
        <f>COUNTIF('enter-data'!BE$8:BE$94,'calc.disziplin'!$G13)</f>
        <v>0</v>
      </c>
      <c r="BO13" s="428">
        <f>COUNTIF('enter-data'!BF$8:BF$94,'calc.disziplin'!$G13)</f>
        <v>0</v>
      </c>
      <c r="BP13" s="429">
        <f>COUNTIF('enter-data'!BG$8:BG$94,'calc.disziplin'!$G13)</f>
        <v>0</v>
      </c>
      <c r="BQ13" s="361">
        <f>COUNTIF('enter-data'!BH$8:BH$94,'calc.disziplin'!$G13)</f>
        <v>0</v>
      </c>
      <c r="BR13" s="430">
        <f>COUNTIF('enter-data'!BI$8:BI$94,'calc.disziplin'!$G13)</f>
        <v>0</v>
      </c>
    </row>
    <row r="14" spans="1:86" ht="18" customHeight="1" x14ac:dyDescent="0.25">
      <c r="A14" s="392">
        <v>12</v>
      </c>
      <c r="B14" s="431">
        <f t="shared" si="3"/>
        <v>1.2E-2</v>
      </c>
      <c r="C14" s="392" t="e">
        <f t="shared" si="11"/>
        <v>#N/A</v>
      </c>
      <c r="D14" s="392" t="e">
        <f t="shared" si="4"/>
        <v>#N/A</v>
      </c>
      <c r="E14" s="421" t="e">
        <f t="shared" si="5"/>
        <v>#N/A</v>
      </c>
      <c r="F14" s="422" t="s">
        <v>254</v>
      </c>
      <c r="G14" s="423" t="s">
        <v>253</v>
      </c>
      <c r="H14" s="424" t="e" cm="1">
        <f t="array" ref="H14">INDEX($P$3:$BR$142,ROW()-2,MATCH(H$1,$P$1:$BR$1,0))</f>
        <v>#N/A</v>
      </c>
      <c r="I14" s="424" t="e" cm="1">
        <f t="array" ref="I14">INDEX($P$3:$BR$142,ROW()-2,MATCH(I$1,$P$1:$BR$1,0))</f>
        <v>#N/A</v>
      </c>
      <c r="J14" s="424" t="e" cm="1">
        <f t="array" ref="J14">INDEX($P$3:$BR$142,ROW()-2,MATCH(J$1,$P$1:$BR$1,0))</f>
        <v>#N/A</v>
      </c>
      <c r="K14" s="424" t="e">
        <f t="shared" si="6"/>
        <v>#N/A</v>
      </c>
      <c r="L14" s="425" t="e">
        <f t="shared" si="7"/>
        <v>#N/A</v>
      </c>
      <c r="M14" s="425" t="e">
        <f t="shared" si="8"/>
        <v>#N/A</v>
      </c>
      <c r="N14" s="425" t="e">
        <f t="shared" si="9"/>
        <v>#N/A</v>
      </c>
      <c r="O14" s="426" t="e">
        <f t="shared" si="10"/>
        <v>#N/A</v>
      </c>
      <c r="P14" s="427">
        <f>COUNTIF('enter-data'!G$8:G$94,'calc.disziplin'!$G14)</f>
        <v>0</v>
      </c>
      <c r="Q14" s="361">
        <f>COUNTIF('enter-data'!H$8:H$94,'calc.disziplin'!$G14)</f>
        <v>0</v>
      </c>
      <c r="R14" s="428">
        <f>COUNTIF('enter-data'!I$8:I$94,'calc.disziplin'!$G14)</f>
        <v>0</v>
      </c>
      <c r="S14" s="429">
        <f>COUNTIF('enter-data'!J$8:J$94,'calc.disziplin'!$G14)</f>
        <v>0</v>
      </c>
      <c r="T14" s="361">
        <f>COUNTIF('enter-data'!K$8:K$94,'calc.disziplin'!$G14)</f>
        <v>0</v>
      </c>
      <c r="U14" s="428">
        <f>COUNTIF('enter-data'!L$8:L$94,'calc.disziplin'!$G14)</f>
        <v>0</v>
      </c>
      <c r="V14" s="429">
        <f>COUNTIF('enter-data'!M$8:M$94,'calc.disziplin'!$G14)</f>
        <v>0</v>
      </c>
      <c r="W14" s="361">
        <f>COUNTIF('enter-data'!N$8:N$94,'calc.disziplin'!$G14)</f>
        <v>0</v>
      </c>
      <c r="X14" s="428">
        <f>COUNTIF('enter-data'!O$8:O$94,'calc.disziplin'!$G14)</f>
        <v>0</v>
      </c>
      <c r="Y14" s="429">
        <f>COUNTIF('enter-data'!P$8:P$94,'calc.disziplin'!$G14)</f>
        <v>0</v>
      </c>
      <c r="Z14" s="361">
        <f>COUNTIF('enter-data'!Q$8:Q$94,'calc.disziplin'!$G14)</f>
        <v>0</v>
      </c>
      <c r="AA14" s="428">
        <f>COUNTIF('enter-data'!R$8:R$94,'calc.disziplin'!$G14)</f>
        <v>0</v>
      </c>
      <c r="AB14" s="429">
        <f>COUNTIF('enter-data'!S$8:S$94,'calc.disziplin'!$G14)</f>
        <v>0</v>
      </c>
      <c r="AC14" s="361">
        <f>COUNTIF('enter-data'!T$8:T$94,'calc.disziplin'!$G14)</f>
        <v>0</v>
      </c>
      <c r="AD14" s="428">
        <f>COUNTIF('enter-data'!U$8:U$94,'calc.disziplin'!$G14)</f>
        <v>0</v>
      </c>
      <c r="AE14" s="429">
        <f>COUNTIF('enter-data'!V$8:V$94,'calc.disziplin'!$G14)</f>
        <v>0</v>
      </c>
      <c r="AF14" s="361">
        <f>COUNTIF('enter-data'!W$8:W$94,'calc.disziplin'!$G14)</f>
        <v>0</v>
      </c>
      <c r="AG14" s="428">
        <f>COUNTIF('enter-data'!X$8:X$94,'calc.disziplin'!$G14)</f>
        <v>0</v>
      </c>
      <c r="AH14" s="429">
        <f>COUNTIF('enter-data'!Y$8:Y$94,'calc.disziplin'!$G14)</f>
        <v>0</v>
      </c>
      <c r="AI14" s="361">
        <f>COUNTIF('enter-data'!Z$8:Z$94,'calc.disziplin'!$G14)</f>
        <v>0</v>
      </c>
      <c r="AJ14" s="428">
        <f>COUNTIF('enter-data'!AA$8:AA$94,'calc.disziplin'!$G14)</f>
        <v>0</v>
      </c>
      <c r="AK14" s="429">
        <f>COUNTIF('enter-data'!AB$8:AB$94,'calc.disziplin'!$G14)</f>
        <v>0</v>
      </c>
      <c r="AL14" s="361">
        <f>COUNTIF('enter-data'!AC$8:AC$94,'calc.disziplin'!$G14)</f>
        <v>0</v>
      </c>
      <c r="AM14" s="428">
        <f>COUNTIF('enter-data'!AD$8:AD$94,'calc.disziplin'!$G14)</f>
        <v>0</v>
      </c>
      <c r="AN14" s="429">
        <f>COUNTIF('enter-data'!AE$8:AE$94,'calc.disziplin'!$G14)</f>
        <v>0</v>
      </c>
      <c r="AO14" s="361">
        <f>COUNTIF('enter-data'!AF$8:AF$94,'calc.disziplin'!$G14)</f>
        <v>0</v>
      </c>
      <c r="AP14" s="430">
        <f>COUNTIF('enter-data'!AG$8:AG$94,'calc.disziplin'!$G14)</f>
        <v>0</v>
      </c>
      <c r="AQ14" s="292"/>
      <c r="AR14" s="429">
        <f>COUNTIF('enter-data'!AI$8:AI$94,'calc.disziplin'!$G14)</f>
        <v>0</v>
      </c>
      <c r="AS14" s="361">
        <f>COUNTIF('enter-data'!AJ$8:AJ$94,'calc.disziplin'!$G14)</f>
        <v>0</v>
      </c>
      <c r="AT14" s="428">
        <f>COUNTIF('enter-data'!AK$8:AK$94,'calc.disziplin'!$G14)</f>
        <v>0</v>
      </c>
      <c r="AU14" s="429">
        <f>COUNTIF('enter-data'!AL$8:AL$94,'calc.disziplin'!$G14)</f>
        <v>0</v>
      </c>
      <c r="AV14" s="361">
        <f>COUNTIF('enter-data'!AM$8:AM$94,'calc.disziplin'!$G14)</f>
        <v>0</v>
      </c>
      <c r="AW14" s="428">
        <f>COUNTIF('enter-data'!AN$8:AN$94,'calc.disziplin'!$G14)</f>
        <v>0</v>
      </c>
      <c r="AX14" s="429">
        <f>COUNTIF('enter-data'!AO$8:AO$94,'calc.disziplin'!$G14)</f>
        <v>0</v>
      </c>
      <c r="AY14" s="361">
        <f>COUNTIF('enter-data'!AP$8:AP$94,'calc.disziplin'!$G14)</f>
        <v>0</v>
      </c>
      <c r="AZ14" s="428">
        <f>COUNTIF('enter-data'!AQ$8:AQ$94,'calc.disziplin'!$G14)</f>
        <v>0</v>
      </c>
      <c r="BA14" s="429">
        <f>COUNTIF('enter-data'!AR$8:AR$94,'calc.disziplin'!$G14)</f>
        <v>0</v>
      </c>
      <c r="BB14" s="361">
        <f>COUNTIF('enter-data'!AS$8:AS$94,'calc.disziplin'!$G14)</f>
        <v>0</v>
      </c>
      <c r="BC14" s="428">
        <f>COUNTIF('enter-data'!AT$8:AT$94,'calc.disziplin'!$G14)</f>
        <v>0</v>
      </c>
      <c r="BD14" s="429">
        <f>COUNTIF('enter-data'!AU$8:AU$94,'calc.disziplin'!$G14)</f>
        <v>0</v>
      </c>
      <c r="BE14" s="361">
        <f>COUNTIF('enter-data'!AV$8:AV$94,'calc.disziplin'!$G14)</f>
        <v>0</v>
      </c>
      <c r="BF14" s="428">
        <f>COUNTIF('enter-data'!AW$8:AW$94,'calc.disziplin'!$G14)</f>
        <v>0</v>
      </c>
      <c r="BG14" s="429">
        <f>COUNTIF('enter-data'!AX$8:AX$94,'calc.disziplin'!$G14)</f>
        <v>0</v>
      </c>
      <c r="BH14" s="361">
        <f>COUNTIF('enter-data'!AY$8:AY$94,'calc.disziplin'!$G14)</f>
        <v>0</v>
      </c>
      <c r="BI14" s="428">
        <f>COUNTIF('enter-data'!AZ$8:AZ$94,'calc.disziplin'!$G14)</f>
        <v>0</v>
      </c>
      <c r="BJ14" s="429">
        <f>COUNTIF('enter-data'!BA$8:BA$94,'calc.disziplin'!$G14)</f>
        <v>0</v>
      </c>
      <c r="BK14" s="361">
        <f>COUNTIF('enter-data'!BB$8:BB$94,'calc.disziplin'!$G14)</f>
        <v>0</v>
      </c>
      <c r="BL14" s="428">
        <f>COUNTIF('enter-data'!BC$8:BC$94,'calc.disziplin'!$G14)</f>
        <v>0</v>
      </c>
      <c r="BM14" s="429">
        <f>COUNTIF('enter-data'!BD$8:BD$94,'calc.disziplin'!$G14)</f>
        <v>0</v>
      </c>
      <c r="BN14" s="361">
        <f>COUNTIF('enter-data'!BE$8:BE$94,'calc.disziplin'!$G14)</f>
        <v>0</v>
      </c>
      <c r="BO14" s="428">
        <f>COUNTIF('enter-data'!BF$8:BF$94,'calc.disziplin'!$G14)</f>
        <v>0</v>
      </c>
      <c r="BP14" s="429">
        <f>COUNTIF('enter-data'!BG$8:BG$94,'calc.disziplin'!$G14)</f>
        <v>0</v>
      </c>
      <c r="BQ14" s="361">
        <f>COUNTIF('enter-data'!BH$8:BH$94,'calc.disziplin'!$G14)</f>
        <v>0</v>
      </c>
      <c r="BR14" s="430">
        <f>COUNTIF('enter-data'!BI$8:BI$94,'calc.disziplin'!$G14)</f>
        <v>0</v>
      </c>
    </row>
    <row r="15" spans="1:86" ht="18" customHeight="1" x14ac:dyDescent="0.25">
      <c r="A15" s="392">
        <v>13</v>
      </c>
      <c r="B15" s="431">
        <f t="shared" si="3"/>
        <v>1.2999999999999999E-2</v>
      </c>
      <c r="C15" s="392" t="e">
        <f t="shared" si="11"/>
        <v>#N/A</v>
      </c>
      <c r="D15" s="392" t="e">
        <f t="shared" si="4"/>
        <v>#N/A</v>
      </c>
      <c r="E15" s="421" t="e">
        <f t="shared" si="5"/>
        <v>#N/A</v>
      </c>
      <c r="F15" s="422" t="s">
        <v>445</v>
      </c>
      <c r="G15" s="423" t="s">
        <v>446</v>
      </c>
      <c r="H15" s="424" t="e" cm="1">
        <f t="array" ref="H15">INDEX($P$3:$BR$142,ROW()-2,MATCH(H$1,$P$1:$BR$1,0))</f>
        <v>#N/A</v>
      </c>
      <c r="I15" s="424" t="e" cm="1">
        <f t="array" ref="I15">INDEX($P$3:$BR$142,ROW()-2,MATCH(I$1,$P$1:$BR$1,0))</f>
        <v>#N/A</v>
      </c>
      <c r="J15" s="424" t="e" cm="1">
        <f t="array" ref="J15">INDEX($P$3:$BR$142,ROW()-2,MATCH(J$1,$P$1:$BR$1,0))</f>
        <v>#N/A</v>
      </c>
      <c r="K15" s="424" t="e">
        <f t="shared" si="6"/>
        <v>#N/A</v>
      </c>
      <c r="L15" s="425" t="e">
        <f t="shared" si="7"/>
        <v>#N/A</v>
      </c>
      <c r="M15" s="425" t="e">
        <f t="shared" si="8"/>
        <v>#N/A</v>
      </c>
      <c r="N15" s="425" t="e">
        <f t="shared" si="9"/>
        <v>#N/A</v>
      </c>
      <c r="O15" s="426" t="e">
        <f t="shared" si="10"/>
        <v>#N/A</v>
      </c>
      <c r="P15" s="427">
        <f>COUNTIF('enter-data'!G$8:G$94,'calc.disziplin'!$G15)</f>
        <v>0</v>
      </c>
      <c r="Q15" s="361">
        <f>COUNTIF('enter-data'!H$8:H$94,'calc.disziplin'!$G15)</f>
        <v>0</v>
      </c>
      <c r="R15" s="428">
        <f>COUNTIF('enter-data'!I$8:I$94,'calc.disziplin'!$G15)</f>
        <v>0</v>
      </c>
      <c r="S15" s="429">
        <f>COUNTIF('enter-data'!J$8:J$94,'calc.disziplin'!$G15)</f>
        <v>0</v>
      </c>
      <c r="T15" s="361">
        <f>COUNTIF('enter-data'!K$8:K$94,'calc.disziplin'!$G15)</f>
        <v>0</v>
      </c>
      <c r="U15" s="428">
        <f>COUNTIF('enter-data'!L$8:L$94,'calc.disziplin'!$G15)</f>
        <v>0</v>
      </c>
      <c r="V15" s="429">
        <f>COUNTIF('enter-data'!M$8:M$94,'calc.disziplin'!$G15)</f>
        <v>0</v>
      </c>
      <c r="W15" s="361">
        <f>COUNTIF('enter-data'!N$8:N$94,'calc.disziplin'!$G15)</f>
        <v>0</v>
      </c>
      <c r="X15" s="428">
        <f>COUNTIF('enter-data'!O$8:O$94,'calc.disziplin'!$G15)</f>
        <v>0</v>
      </c>
      <c r="Y15" s="429">
        <f>COUNTIF('enter-data'!P$8:P$94,'calc.disziplin'!$G15)</f>
        <v>0</v>
      </c>
      <c r="Z15" s="361">
        <f>COUNTIF('enter-data'!Q$8:Q$94,'calc.disziplin'!$G15)</f>
        <v>0</v>
      </c>
      <c r="AA15" s="428">
        <f>COUNTIF('enter-data'!R$8:R$94,'calc.disziplin'!$G15)</f>
        <v>0</v>
      </c>
      <c r="AB15" s="429">
        <f>COUNTIF('enter-data'!S$8:S$94,'calc.disziplin'!$G15)</f>
        <v>0</v>
      </c>
      <c r="AC15" s="361">
        <f>COUNTIF('enter-data'!T$8:T$94,'calc.disziplin'!$G15)</f>
        <v>0</v>
      </c>
      <c r="AD15" s="428">
        <f>COUNTIF('enter-data'!U$8:U$94,'calc.disziplin'!$G15)</f>
        <v>0</v>
      </c>
      <c r="AE15" s="429">
        <f>COUNTIF('enter-data'!V$8:V$94,'calc.disziplin'!$G15)</f>
        <v>0</v>
      </c>
      <c r="AF15" s="361">
        <f>COUNTIF('enter-data'!W$8:W$94,'calc.disziplin'!$G15)</f>
        <v>0</v>
      </c>
      <c r="AG15" s="428">
        <f>COUNTIF('enter-data'!X$8:X$94,'calc.disziplin'!$G15)</f>
        <v>0</v>
      </c>
      <c r="AH15" s="429">
        <f>COUNTIF('enter-data'!Y$8:Y$94,'calc.disziplin'!$G15)</f>
        <v>0</v>
      </c>
      <c r="AI15" s="361">
        <f>COUNTIF('enter-data'!Z$8:Z$94,'calc.disziplin'!$G15)</f>
        <v>0</v>
      </c>
      <c r="AJ15" s="428">
        <f>COUNTIF('enter-data'!AA$8:AA$94,'calc.disziplin'!$G15)</f>
        <v>0</v>
      </c>
      <c r="AK15" s="429">
        <f>COUNTIF('enter-data'!AB$8:AB$94,'calc.disziplin'!$G15)</f>
        <v>0</v>
      </c>
      <c r="AL15" s="361">
        <f>COUNTIF('enter-data'!AC$8:AC$94,'calc.disziplin'!$G15)</f>
        <v>0</v>
      </c>
      <c r="AM15" s="428">
        <f>COUNTIF('enter-data'!AD$8:AD$94,'calc.disziplin'!$G15)</f>
        <v>0</v>
      </c>
      <c r="AN15" s="429">
        <f>COUNTIF('enter-data'!AE$8:AE$94,'calc.disziplin'!$G15)</f>
        <v>0</v>
      </c>
      <c r="AO15" s="361">
        <f>COUNTIF('enter-data'!AF$8:AF$94,'calc.disziplin'!$G15)</f>
        <v>0</v>
      </c>
      <c r="AP15" s="430">
        <f>COUNTIF('enter-data'!AG$8:AG$94,'calc.disziplin'!$G15)</f>
        <v>0</v>
      </c>
      <c r="AQ15" s="292"/>
      <c r="AR15" s="429">
        <f>COUNTIF('enter-data'!AI$8:AI$94,'calc.disziplin'!$G15)</f>
        <v>0</v>
      </c>
      <c r="AS15" s="361">
        <f>COUNTIF('enter-data'!AJ$8:AJ$94,'calc.disziplin'!$G15)</f>
        <v>0</v>
      </c>
      <c r="AT15" s="428">
        <f>COUNTIF('enter-data'!AK$8:AK$94,'calc.disziplin'!$G15)</f>
        <v>0</v>
      </c>
      <c r="AU15" s="429">
        <f>COUNTIF('enter-data'!AL$8:AL$94,'calc.disziplin'!$G15)</f>
        <v>0</v>
      </c>
      <c r="AV15" s="361">
        <f>COUNTIF('enter-data'!AM$8:AM$94,'calc.disziplin'!$G15)</f>
        <v>0</v>
      </c>
      <c r="AW15" s="428">
        <f>COUNTIF('enter-data'!AN$8:AN$94,'calc.disziplin'!$G15)</f>
        <v>0</v>
      </c>
      <c r="AX15" s="429">
        <f>COUNTIF('enter-data'!AO$8:AO$94,'calc.disziplin'!$G15)</f>
        <v>0</v>
      </c>
      <c r="AY15" s="361">
        <f>COUNTIF('enter-data'!AP$8:AP$94,'calc.disziplin'!$G15)</f>
        <v>0</v>
      </c>
      <c r="AZ15" s="428">
        <f>COUNTIF('enter-data'!AQ$8:AQ$94,'calc.disziplin'!$G15)</f>
        <v>0</v>
      </c>
      <c r="BA15" s="429">
        <f>COUNTIF('enter-data'!AR$8:AR$94,'calc.disziplin'!$G15)</f>
        <v>0</v>
      </c>
      <c r="BB15" s="361">
        <f>COUNTIF('enter-data'!AS$8:AS$94,'calc.disziplin'!$G15)</f>
        <v>0</v>
      </c>
      <c r="BC15" s="428">
        <f>COUNTIF('enter-data'!AT$8:AT$94,'calc.disziplin'!$G15)</f>
        <v>0</v>
      </c>
      <c r="BD15" s="429">
        <f>COUNTIF('enter-data'!AU$8:AU$94,'calc.disziplin'!$G15)</f>
        <v>0</v>
      </c>
      <c r="BE15" s="361">
        <f>COUNTIF('enter-data'!AV$8:AV$94,'calc.disziplin'!$G15)</f>
        <v>0</v>
      </c>
      <c r="BF15" s="428">
        <f>COUNTIF('enter-data'!AW$8:AW$94,'calc.disziplin'!$G15)</f>
        <v>0</v>
      </c>
      <c r="BG15" s="429">
        <f>COUNTIF('enter-data'!AX$8:AX$94,'calc.disziplin'!$G15)</f>
        <v>0</v>
      </c>
      <c r="BH15" s="361">
        <f>COUNTIF('enter-data'!AY$8:AY$94,'calc.disziplin'!$G15)</f>
        <v>0</v>
      </c>
      <c r="BI15" s="428">
        <f>COUNTIF('enter-data'!AZ$8:AZ$94,'calc.disziplin'!$G15)</f>
        <v>0</v>
      </c>
      <c r="BJ15" s="429">
        <f>COUNTIF('enter-data'!BA$8:BA$94,'calc.disziplin'!$G15)</f>
        <v>0</v>
      </c>
      <c r="BK15" s="361">
        <f>COUNTIF('enter-data'!BB$8:BB$94,'calc.disziplin'!$G15)</f>
        <v>0</v>
      </c>
      <c r="BL15" s="428">
        <f>COUNTIF('enter-data'!BC$8:BC$94,'calc.disziplin'!$G15)</f>
        <v>0</v>
      </c>
      <c r="BM15" s="429">
        <f>COUNTIF('enter-data'!BD$8:BD$94,'calc.disziplin'!$G15)</f>
        <v>0</v>
      </c>
      <c r="BN15" s="361">
        <f>COUNTIF('enter-data'!BE$8:BE$94,'calc.disziplin'!$G15)</f>
        <v>0</v>
      </c>
      <c r="BO15" s="428">
        <f>COUNTIF('enter-data'!BF$8:BF$94,'calc.disziplin'!$G15)</f>
        <v>0</v>
      </c>
      <c r="BP15" s="429">
        <f>COUNTIF('enter-data'!BG$8:BG$94,'calc.disziplin'!$G15)</f>
        <v>0</v>
      </c>
      <c r="BQ15" s="361">
        <f>COUNTIF('enter-data'!BH$8:BH$94,'calc.disziplin'!$G15)</f>
        <v>0</v>
      </c>
      <c r="BR15" s="430">
        <f>COUNTIF('enter-data'!BI$8:BI$94,'calc.disziplin'!$G15)</f>
        <v>0</v>
      </c>
    </row>
    <row r="16" spans="1:86" ht="18" customHeight="1" x14ac:dyDescent="0.25">
      <c r="A16" s="392">
        <v>14</v>
      </c>
      <c r="B16" s="431">
        <f t="shared" si="3"/>
        <v>1.4E-2</v>
      </c>
      <c r="C16" s="392" t="e">
        <f t="shared" si="11"/>
        <v>#N/A</v>
      </c>
      <c r="D16" s="392" t="e">
        <f t="shared" si="4"/>
        <v>#N/A</v>
      </c>
      <c r="E16" s="421" t="e">
        <f t="shared" si="5"/>
        <v>#N/A</v>
      </c>
      <c r="F16" s="422" t="s">
        <v>447</v>
      </c>
      <c r="G16" s="423" t="s">
        <v>448</v>
      </c>
      <c r="H16" s="424" t="e" cm="1">
        <f t="array" ref="H16">INDEX($P$3:$BR$142,ROW()-2,MATCH(H$1,$P$1:$BR$1,0))</f>
        <v>#N/A</v>
      </c>
      <c r="I16" s="424" t="e" cm="1">
        <f t="array" ref="I16">INDEX($P$3:$BR$142,ROW()-2,MATCH(I$1,$P$1:$BR$1,0))</f>
        <v>#N/A</v>
      </c>
      <c r="J16" s="424" t="e" cm="1">
        <f t="array" ref="J16">INDEX($P$3:$BR$142,ROW()-2,MATCH(J$1,$P$1:$BR$1,0))</f>
        <v>#N/A</v>
      </c>
      <c r="K16" s="424" t="e">
        <f t="shared" si="6"/>
        <v>#N/A</v>
      </c>
      <c r="L16" s="425" t="e">
        <f t="shared" si="7"/>
        <v>#N/A</v>
      </c>
      <c r="M16" s="425" t="e">
        <f t="shared" si="8"/>
        <v>#N/A</v>
      </c>
      <c r="N16" s="425" t="e">
        <f t="shared" si="9"/>
        <v>#N/A</v>
      </c>
      <c r="O16" s="426" t="e">
        <f t="shared" si="10"/>
        <v>#N/A</v>
      </c>
      <c r="P16" s="427">
        <f>COUNTIF('enter-data'!G$8:G$94,'calc.disziplin'!$G16)</f>
        <v>0</v>
      </c>
      <c r="Q16" s="361">
        <f>COUNTIF('enter-data'!H$8:H$94,'calc.disziplin'!$G16)</f>
        <v>0</v>
      </c>
      <c r="R16" s="428">
        <f>COUNTIF('enter-data'!I$8:I$94,'calc.disziplin'!$G16)</f>
        <v>0</v>
      </c>
      <c r="S16" s="429">
        <f>COUNTIF('enter-data'!J$8:J$94,'calc.disziplin'!$G16)</f>
        <v>0</v>
      </c>
      <c r="T16" s="361">
        <f>COUNTIF('enter-data'!K$8:K$94,'calc.disziplin'!$G16)</f>
        <v>0</v>
      </c>
      <c r="U16" s="428">
        <f>COUNTIF('enter-data'!L$8:L$94,'calc.disziplin'!$G16)</f>
        <v>0</v>
      </c>
      <c r="V16" s="429">
        <f>COUNTIF('enter-data'!M$8:M$94,'calc.disziplin'!$G16)</f>
        <v>0</v>
      </c>
      <c r="W16" s="361">
        <f>COUNTIF('enter-data'!N$8:N$94,'calc.disziplin'!$G16)</f>
        <v>0</v>
      </c>
      <c r="X16" s="428">
        <f>COUNTIF('enter-data'!O$8:O$94,'calc.disziplin'!$G16)</f>
        <v>0</v>
      </c>
      <c r="Y16" s="429">
        <f>COUNTIF('enter-data'!P$8:P$94,'calc.disziplin'!$G16)</f>
        <v>0</v>
      </c>
      <c r="Z16" s="361">
        <f>COUNTIF('enter-data'!Q$8:Q$94,'calc.disziplin'!$G16)</f>
        <v>0</v>
      </c>
      <c r="AA16" s="428">
        <f>COUNTIF('enter-data'!R$8:R$94,'calc.disziplin'!$G16)</f>
        <v>0</v>
      </c>
      <c r="AB16" s="429">
        <f>COUNTIF('enter-data'!S$8:S$94,'calc.disziplin'!$G16)</f>
        <v>0</v>
      </c>
      <c r="AC16" s="361">
        <f>COUNTIF('enter-data'!T$8:T$94,'calc.disziplin'!$G16)</f>
        <v>0</v>
      </c>
      <c r="AD16" s="428">
        <f>COUNTIF('enter-data'!U$8:U$94,'calc.disziplin'!$G16)</f>
        <v>0</v>
      </c>
      <c r="AE16" s="429">
        <f>COUNTIF('enter-data'!V$8:V$94,'calc.disziplin'!$G16)</f>
        <v>0</v>
      </c>
      <c r="AF16" s="361">
        <f>COUNTIF('enter-data'!W$8:W$94,'calc.disziplin'!$G16)</f>
        <v>0</v>
      </c>
      <c r="AG16" s="428">
        <f>COUNTIF('enter-data'!X$8:X$94,'calc.disziplin'!$G16)</f>
        <v>0</v>
      </c>
      <c r="AH16" s="429">
        <f>COUNTIF('enter-data'!Y$8:Y$94,'calc.disziplin'!$G16)</f>
        <v>0</v>
      </c>
      <c r="AI16" s="361">
        <f>COUNTIF('enter-data'!Z$8:Z$94,'calc.disziplin'!$G16)</f>
        <v>0</v>
      </c>
      <c r="AJ16" s="428">
        <f>COUNTIF('enter-data'!AA$8:AA$94,'calc.disziplin'!$G16)</f>
        <v>0</v>
      </c>
      <c r="AK16" s="429">
        <f>COUNTIF('enter-data'!AB$8:AB$94,'calc.disziplin'!$G16)</f>
        <v>0</v>
      </c>
      <c r="AL16" s="361">
        <f>COUNTIF('enter-data'!AC$8:AC$94,'calc.disziplin'!$G16)</f>
        <v>0</v>
      </c>
      <c r="AM16" s="428">
        <f>COUNTIF('enter-data'!AD$8:AD$94,'calc.disziplin'!$G16)</f>
        <v>0</v>
      </c>
      <c r="AN16" s="429">
        <f>COUNTIF('enter-data'!AE$8:AE$94,'calc.disziplin'!$G16)</f>
        <v>0</v>
      </c>
      <c r="AO16" s="361">
        <f>COUNTIF('enter-data'!AF$8:AF$94,'calc.disziplin'!$G16)</f>
        <v>0</v>
      </c>
      <c r="AP16" s="430">
        <f>COUNTIF('enter-data'!AG$8:AG$94,'calc.disziplin'!$G16)</f>
        <v>0</v>
      </c>
      <c r="AQ16" s="292"/>
      <c r="AR16" s="429">
        <f>COUNTIF('enter-data'!AI$8:AI$94,'calc.disziplin'!$G16)</f>
        <v>0</v>
      </c>
      <c r="AS16" s="361">
        <f>COUNTIF('enter-data'!AJ$8:AJ$94,'calc.disziplin'!$G16)</f>
        <v>0</v>
      </c>
      <c r="AT16" s="428">
        <f>COUNTIF('enter-data'!AK$8:AK$94,'calc.disziplin'!$G16)</f>
        <v>0</v>
      </c>
      <c r="AU16" s="429">
        <f>COUNTIF('enter-data'!AL$8:AL$94,'calc.disziplin'!$G16)</f>
        <v>0</v>
      </c>
      <c r="AV16" s="361">
        <f>COUNTIF('enter-data'!AM$8:AM$94,'calc.disziplin'!$G16)</f>
        <v>0</v>
      </c>
      <c r="AW16" s="428">
        <f>COUNTIF('enter-data'!AN$8:AN$94,'calc.disziplin'!$G16)</f>
        <v>0</v>
      </c>
      <c r="AX16" s="429">
        <f>COUNTIF('enter-data'!AO$8:AO$94,'calc.disziplin'!$G16)</f>
        <v>0</v>
      </c>
      <c r="AY16" s="361">
        <f>COUNTIF('enter-data'!AP$8:AP$94,'calc.disziplin'!$G16)</f>
        <v>0</v>
      </c>
      <c r="AZ16" s="428">
        <f>COUNTIF('enter-data'!AQ$8:AQ$94,'calc.disziplin'!$G16)</f>
        <v>0</v>
      </c>
      <c r="BA16" s="429">
        <f>COUNTIF('enter-data'!AR$8:AR$94,'calc.disziplin'!$G16)</f>
        <v>0</v>
      </c>
      <c r="BB16" s="361">
        <f>COUNTIF('enter-data'!AS$8:AS$94,'calc.disziplin'!$G16)</f>
        <v>0</v>
      </c>
      <c r="BC16" s="428">
        <f>COUNTIF('enter-data'!AT$8:AT$94,'calc.disziplin'!$G16)</f>
        <v>0</v>
      </c>
      <c r="BD16" s="429">
        <f>COUNTIF('enter-data'!AU$8:AU$94,'calc.disziplin'!$G16)</f>
        <v>0</v>
      </c>
      <c r="BE16" s="361">
        <f>COUNTIF('enter-data'!AV$8:AV$94,'calc.disziplin'!$G16)</f>
        <v>0</v>
      </c>
      <c r="BF16" s="428">
        <f>COUNTIF('enter-data'!AW$8:AW$94,'calc.disziplin'!$G16)</f>
        <v>0</v>
      </c>
      <c r="BG16" s="429">
        <f>COUNTIF('enter-data'!AX$8:AX$94,'calc.disziplin'!$G16)</f>
        <v>0</v>
      </c>
      <c r="BH16" s="361">
        <f>COUNTIF('enter-data'!AY$8:AY$94,'calc.disziplin'!$G16)</f>
        <v>0</v>
      </c>
      <c r="BI16" s="428">
        <f>COUNTIF('enter-data'!AZ$8:AZ$94,'calc.disziplin'!$G16)</f>
        <v>0</v>
      </c>
      <c r="BJ16" s="429">
        <f>COUNTIF('enter-data'!BA$8:BA$94,'calc.disziplin'!$G16)</f>
        <v>0</v>
      </c>
      <c r="BK16" s="361">
        <f>COUNTIF('enter-data'!BB$8:BB$94,'calc.disziplin'!$G16)</f>
        <v>0</v>
      </c>
      <c r="BL16" s="428">
        <f>COUNTIF('enter-data'!BC$8:BC$94,'calc.disziplin'!$G16)</f>
        <v>0</v>
      </c>
      <c r="BM16" s="429">
        <f>COUNTIF('enter-data'!BD$8:BD$94,'calc.disziplin'!$G16)</f>
        <v>0</v>
      </c>
      <c r="BN16" s="361">
        <f>COUNTIF('enter-data'!BE$8:BE$94,'calc.disziplin'!$G16)</f>
        <v>0</v>
      </c>
      <c r="BO16" s="428">
        <f>COUNTIF('enter-data'!BF$8:BF$94,'calc.disziplin'!$G16)</f>
        <v>0</v>
      </c>
      <c r="BP16" s="429">
        <f>COUNTIF('enter-data'!BG$8:BG$94,'calc.disziplin'!$G16)</f>
        <v>0</v>
      </c>
      <c r="BQ16" s="361">
        <f>COUNTIF('enter-data'!BH$8:BH$94,'calc.disziplin'!$G16)</f>
        <v>0</v>
      </c>
      <c r="BR16" s="430">
        <f>COUNTIF('enter-data'!BI$8:BI$94,'calc.disziplin'!$G16)</f>
        <v>0</v>
      </c>
    </row>
    <row r="17" spans="1:70" ht="18" customHeight="1" x14ac:dyDescent="0.25">
      <c r="A17" s="392">
        <v>15</v>
      </c>
      <c r="B17" s="431">
        <f t="shared" si="3"/>
        <v>1.4999999999999999E-2</v>
      </c>
      <c r="C17" s="392" t="e">
        <f t="shared" si="11"/>
        <v>#N/A</v>
      </c>
      <c r="D17" s="392" t="e">
        <f t="shared" si="4"/>
        <v>#N/A</v>
      </c>
      <c r="E17" s="421" t="e">
        <f t="shared" si="5"/>
        <v>#N/A</v>
      </c>
      <c r="F17" s="422" t="s">
        <v>234</v>
      </c>
      <c r="G17" s="423" t="s">
        <v>202</v>
      </c>
      <c r="H17" s="424" t="e" cm="1">
        <f t="array" ref="H17">INDEX($P$3:$BR$142,ROW()-2,MATCH(H$1,$P$1:$BR$1,0))</f>
        <v>#N/A</v>
      </c>
      <c r="I17" s="424" t="e" cm="1">
        <f t="array" ref="I17">INDEX($P$3:$BR$142,ROW()-2,MATCH(I$1,$P$1:$BR$1,0))</f>
        <v>#N/A</v>
      </c>
      <c r="J17" s="424" t="e" cm="1">
        <f t="array" ref="J17">INDEX($P$3:$BR$142,ROW()-2,MATCH(J$1,$P$1:$BR$1,0))</f>
        <v>#N/A</v>
      </c>
      <c r="K17" s="424" t="e">
        <f t="shared" si="6"/>
        <v>#N/A</v>
      </c>
      <c r="L17" s="425" t="e">
        <f t="shared" si="7"/>
        <v>#N/A</v>
      </c>
      <c r="M17" s="425" t="e">
        <f t="shared" si="8"/>
        <v>#N/A</v>
      </c>
      <c r="N17" s="425" t="e">
        <f t="shared" si="9"/>
        <v>#N/A</v>
      </c>
      <c r="O17" s="426" t="e">
        <f t="shared" si="10"/>
        <v>#N/A</v>
      </c>
      <c r="P17" s="427">
        <f>COUNTIF('enter-data'!G$8:G$94,'calc.disziplin'!$G17)</f>
        <v>0</v>
      </c>
      <c r="Q17" s="361">
        <f>COUNTIF('enter-data'!H$8:H$94,'calc.disziplin'!$G17)</f>
        <v>2</v>
      </c>
      <c r="R17" s="428">
        <f>COUNTIF('enter-data'!I$8:I$94,'calc.disziplin'!$G17)</f>
        <v>1</v>
      </c>
      <c r="S17" s="429">
        <f>COUNTIF('enter-data'!J$8:J$94,'calc.disziplin'!$G17)</f>
        <v>0</v>
      </c>
      <c r="T17" s="361">
        <f>COUNTIF('enter-data'!K$8:K$94,'calc.disziplin'!$G17)</f>
        <v>0</v>
      </c>
      <c r="U17" s="428">
        <f>COUNTIF('enter-data'!L$8:L$94,'calc.disziplin'!$G17)</f>
        <v>0</v>
      </c>
      <c r="V17" s="429">
        <f>COUNTIF('enter-data'!M$8:M$94,'calc.disziplin'!$G17)</f>
        <v>1</v>
      </c>
      <c r="W17" s="361">
        <f>COUNTIF('enter-data'!N$8:N$94,'calc.disziplin'!$G17)</f>
        <v>0</v>
      </c>
      <c r="X17" s="428">
        <f>COUNTIF('enter-data'!O$8:O$94,'calc.disziplin'!$G17)</f>
        <v>0</v>
      </c>
      <c r="Y17" s="429">
        <f>COUNTIF('enter-data'!P$8:P$94,'calc.disziplin'!$G17)</f>
        <v>1</v>
      </c>
      <c r="Z17" s="361">
        <f>COUNTIF('enter-data'!Q$8:Q$94,'calc.disziplin'!$G17)</f>
        <v>2</v>
      </c>
      <c r="AA17" s="428">
        <f>COUNTIF('enter-data'!R$8:R$94,'calc.disziplin'!$G17)</f>
        <v>1</v>
      </c>
      <c r="AB17" s="429">
        <f>COUNTIF('enter-data'!S$8:S$94,'calc.disziplin'!$G17)</f>
        <v>0</v>
      </c>
      <c r="AC17" s="361">
        <f>COUNTIF('enter-data'!T$8:T$94,'calc.disziplin'!$G17)</f>
        <v>0</v>
      </c>
      <c r="AD17" s="428">
        <f>COUNTIF('enter-data'!U$8:U$94,'calc.disziplin'!$G17)</f>
        <v>0</v>
      </c>
      <c r="AE17" s="429">
        <f>COUNTIF('enter-data'!V$8:V$94,'calc.disziplin'!$G17)</f>
        <v>0</v>
      </c>
      <c r="AF17" s="361">
        <f>COUNTIF('enter-data'!W$8:W$94,'calc.disziplin'!$G17)</f>
        <v>1</v>
      </c>
      <c r="AG17" s="428">
        <f>COUNTIF('enter-data'!X$8:X$94,'calc.disziplin'!$G17)</f>
        <v>2</v>
      </c>
      <c r="AH17" s="429">
        <f>COUNTIF('enter-data'!Y$8:Y$94,'calc.disziplin'!$G17)</f>
        <v>1</v>
      </c>
      <c r="AI17" s="361">
        <f>COUNTIF('enter-data'!Z$8:Z$94,'calc.disziplin'!$G17)</f>
        <v>1</v>
      </c>
      <c r="AJ17" s="428">
        <f>COUNTIF('enter-data'!AA$8:AA$94,'calc.disziplin'!$G17)</f>
        <v>1</v>
      </c>
      <c r="AK17" s="429">
        <f>COUNTIF('enter-data'!AB$8:AB$94,'calc.disziplin'!$G17)</f>
        <v>1</v>
      </c>
      <c r="AL17" s="361">
        <f>COUNTIF('enter-data'!AC$8:AC$94,'calc.disziplin'!$G17)</f>
        <v>1</v>
      </c>
      <c r="AM17" s="428">
        <f>COUNTIF('enter-data'!AD$8:AD$94,'calc.disziplin'!$G17)</f>
        <v>0</v>
      </c>
      <c r="AN17" s="429">
        <f>COUNTIF('enter-data'!AE$8:AE$94,'calc.disziplin'!$G17)</f>
        <v>0</v>
      </c>
      <c r="AO17" s="361">
        <f>COUNTIF('enter-data'!AF$8:AF$94,'calc.disziplin'!$G17)</f>
        <v>1</v>
      </c>
      <c r="AP17" s="430">
        <f>COUNTIF('enter-data'!AG$8:AG$94,'calc.disziplin'!$G17)</f>
        <v>1</v>
      </c>
      <c r="AQ17" s="292"/>
      <c r="AR17" s="429">
        <f>COUNTIF('enter-data'!AI$8:AI$94,'calc.disziplin'!$G17)</f>
        <v>1</v>
      </c>
      <c r="AS17" s="361">
        <f>COUNTIF('enter-data'!AJ$8:AJ$94,'calc.disziplin'!$G17)</f>
        <v>4</v>
      </c>
      <c r="AT17" s="428">
        <f>COUNTIF('enter-data'!AK$8:AK$94,'calc.disziplin'!$G17)</f>
        <v>5</v>
      </c>
      <c r="AU17" s="429">
        <f>COUNTIF('enter-data'!AL$8:AL$94,'calc.disziplin'!$G17)</f>
        <v>0</v>
      </c>
      <c r="AV17" s="361">
        <f>COUNTIF('enter-data'!AM$8:AM$94,'calc.disziplin'!$G17)</f>
        <v>1</v>
      </c>
      <c r="AW17" s="428">
        <f>COUNTIF('enter-data'!AN$8:AN$94,'calc.disziplin'!$G17)</f>
        <v>2</v>
      </c>
      <c r="AX17" s="429">
        <f>COUNTIF('enter-data'!AO$8:AO$94,'calc.disziplin'!$G17)</f>
        <v>0</v>
      </c>
      <c r="AY17" s="361">
        <f>COUNTIF('enter-data'!AP$8:AP$94,'calc.disziplin'!$G17)</f>
        <v>2</v>
      </c>
      <c r="AZ17" s="428">
        <f>COUNTIF('enter-data'!AQ$8:AQ$94,'calc.disziplin'!$G17)</f>
        <v>1</v>
      </c>
      <c r="BA17" s="429">
        <f>COUNTIF('enter-data'!AR$8:AR$94,'calc.disziplin'!$G17)</f>
        <v>4</v>
      </c>
      <c r="BB17" s="361">
        <f>COUNTIF('enter-data'!AS$8:AS$94,'calc.disziplin'!$G17)</f>
        <v>2</v>
      </c>
      <c r="BC17" s="428">
        <f>COUNTIF('enter-data'!AT$8:AT$94,'calc.disziplin'!$G17)</f>
        <v>8</v>
      </c>
      <c r="BD17" s="429">
        <f>COUNTIF('enter-data'!AU$8:AU$94,'calc.disziplin'!$G17)</f>
        <v>0</v>
      </c>
      <c r="BE17" s="361">
        <f>COUNTIF('enter-data'!AV$8:AV$94,'calc.disziplin'!$G17)</f>
        <v>0</v>
      </c>
      <c r="BF17" s="428">
        <f>COUNTIF('enter-data'!AW$8:AW$94,'calc.disziplin'!$G17)</f>
        <v>1</v>
      </c>
      <c r="BG17" s="429">
        <f>COUNTIF('enter-data'!AX$8:AX$94,'calc.disziplin'!$G17)</f>
        <v>2</v>
      </c>
      <c r="BH17" s="361">
        <f>COUNTIF('enter-data'!AY$8:AY$94,'calc.disziplin'!$G17)</f>
        <v>7</v>
      </c>
      <c r="BI17" s="428">
        <f>COUNTIF('enter-data'!AZ$8:AZ$94,'calc.disziplin'!$G17)</f>
        <v>5</v>
      </c>
      <c r="BJ17" s="429">
        <f>COUNTIF('enter-data'!BA$8:BA$94,'calc.disziplin'!$G17)</f>
        <v>2</v>
      </c>
      <c r="BK17" s="361">
        <f>COUNTIF('enter-data'!BB$8:BB$94,'calc.disziplin'!$G17)</f>
        <v>1</v>
      </c>
      <c r="BL17" s="428">
        <f>COUNTIF('enter-data'!BC$8:BC$94,'calc.disziplin'!$G17)</f>
        <v>0</v>
      </c>
      <c r="BM17" s="429">
        <f>COUNTIF('enter-data'!BD$8:BD$94,'calc.disziplin'!$G17)</f>
        <v>1</v>
      </c>
      <c r="BN17" s="361">
        <f>COUNTIF('enter-data'!BE$8:BE$94,'calc.disziplin'!$G17)</f>
        <v>1</v>
      </c>
      <c r="BO17" s="428">
        <f>COUNTIF('enter-data'!BF$8:BF$94,'calc.disziplin'!$G17)</f>
        <v>0</v>
      </c>
      <c r="BP17" s="429">
        <f>COUNTIF('enter-data'!BG$8:BG$94,'calc.disziplin'!$G17)</f>
        <v>2</v>
      </c>
      <c r="BQ17" s="361">
        <f>COUNTIF('enter-data'!BH$8:BH$94,'calc.disziplin'!$G17)</f>
        <v>0</v>
      </c>
      <c r="BR17" s="430">
        <f>COUNTIF('enter-data'!BI$8:BI$94,'calc.disziplin'!$G17)</f>
        <v>0</v>
      </c>
    </row>
    <row r="18" spans="1:70" ht="18" customHeight="1" x14ac:dyDescent="0.25">
      <c r="A18" s="392">
        <v>16</v>
      </c>
      <c r="B18" s="431">
        <f t="shared" si="3"/>
        <v>1.6E-2</v>
      </c>
      <c r="C18" s="392" t="e">
        <f t="shared" si="11"/>
        <v>#N/A</v>
      </c>
      <c r="D18" s="392" t="e">
        <f t="shared" si="4"/>
        <v>#N/A</v>
      </c>
      <c r="E18" s="421" t="e">
        <f t="shared" si="5"/>
        <v>#N/A</v>
      </c>
      <c r="F18" s="422" t="s">
        <v>213</v>
      </c>
      <c r="G18" s="423" t="s">
        <v>16</v>
      </c>
      <c r="H18" s="424" t="e" cm="1">
        <f t="array" ref="H18">INDEX($P$3:$BR$142,ROW()-2,MATCH(H$1,$P$1:$BR$1,0))</f>
        <v>#N/A</v>
      </c>
      <c r="I18" s="424" t="e" cm="1">
        <f t="array" ref="I18">INDEX($P$3:$BR$142,ROW()-2,MATCH(I$1,$P$1:$BR$1,0))</f>
        <v>#N/A</v>
      </c>
      <c r="J18" s="424" t="e" cm="1">
        <f t="array" ref="J18">INDEX($P$3:$BR$142,ROW()-2,MATCH(J$1,$P$1:$BR$1,0))</f>
        <v>#N/A</v>
      </c>
      <c r="K18" s="424" t="e">
        <f t="shared" si="6"/>
        <v>#N/A</v>
      </c>
      <c r="L18" s="425" t="e">
        <f t="shared" si="7"/>
        <v>#N/A</v>
      </c>
      <c r="M18" s="425" t="e">
        <f t="shared" si="8"/>
        <v>#N/A</v>
      </c>
      <c r="N18" s="425" t="e">
        <f t="shared" si="9"/>
        <v>#N/A</v>
      </c>
      <c r="O18" s="426" t="e">
        <f t="shared" si="10"/>
        <v>#N/A</v>
      </c>
      <c r="P18" s="427">
        <f>COUNTIF('enter-data'!G$8:G$94,'calc.disziplin'!$G18)</f>
        <v>3</v>
      </c>
      <c r="Q18" s="361">
        <f>COUNTIF('enter-data'!H$8:H$94,'calc.disziplin'!$G18)</f>
        <v>1</v>
      </c>
      <c r="R18" s="428">
        <f>COUNTIF('enter-data'!I$8:I$94,'calc.disziplin'!$G18)</f>
        <v>0</v>
      </c>
      <c r="S18" s="429">
        <f>COUNTIF('enter-data'!J$8:J$94,'calc.disziplin'!$G18)</f>
        <v>0</v>
      </c>
      <c r="T18" s="361">
        <f>COUNTIF('enter-data'!K$8:K$94,'calc.disziplin'!$G18)</f>
        <v>0</v>
      </c>
      <c r="U18" s="428">
        <f>COUNTIF('enter-data'!L$8:L$94,'calc.disziplin'!$G18)</f>
        <v>0</v>
      </c>
      <c r="V18" s="429">
        <f>COUNTIF('enter-data'!M$8:M$94,'calc.disziplin'!$G18)</f>
        <v>0</v>
      </c>
      <c r="W18" s="361">
        <f>COUNTIF('enter-data'!N$8:N$94,'calc.disziplin'!$G18)</f>
        <v>0</v>
      </c>
      <c r="X18" s="428">
        <f>COUNTIF('enter-data'!O$8:O$94,'calc.disziplin'!$G18)</f>
        <v>0</v>
      </c>
      <c r="Y18" s="429">
        <f>COUNTIF('enter-data'!P$8:P$94,'calc.disziplin'!$G18)</f>
        <v>0</v>
      </c>
      <c r="Z18" s="361">
        <f>COUNTIF('enter-data'!Q$8:Q$94,'calc.disziplin'!$G18)</f>
        <v>2</v>
      </c>
      <c r="AA18" s="428">
        <f>COUNTIF('enter-data'!R$8:R$94,'calc.disziplin'!$G18)</f>
        <v>2</v>
      </c>
      <c r="AB18" s="429">
        <f>COUNTIF('enter-data'!S$8:S$94,'calc.disziplin'!$G18)</f>
        <v>20</v>
      </c>
      <c r="AC18" s="361">
        <f>COUNTIF('enter-data'!T$8:T$94,'calc.disziplin'!$G18)</f>
        <v>2</v>
      </c>
      <c r="AD18" s="428">
        <f>COUNTIF('enter-data'!U$8:U$94,'calc.disziplin'!$G18)</f>
        <v>2</v>
      </c>
      <c r="AE18" s="429">
        <f>COUNTIF('enter-data'!V$8:V$94,'calc.disziplin'!$G18)</f>
        <v>0</v>
      </c>
      <c r="AF18" s="361">
        <f>COUNTIF('enter-data'!W$8:W$94,'calc.disziplin'!$G18)</f>
        <v>0</v>
      </c>
      <c r="AG18" s="428">
        <f>COUNTIF('enter-data'!X$8:X$94,'calc.disziplin'!$G18)</f>
        <v>0</v>
      </c>
      <c r="AH18" s="429">
        <f>COUNTIF('enter-data'!Y$8:Y$94,'calc.disziplin'!$G18)</f>
        <v>0</v>
      </c>
      <c r="AI18" s="361">
        <f>COUNTIF('enter-data'!Z$8:Z$94,'calc.disziplin'!$G18)</f>
        <v>0</v>
      </c>
      <c r="AJ18" s="428">
        <f>COUNTIF('enter-data'!AA$8:AA$94,'calc.disziplin'!$G18)</f>
        <v>0</v>
      </c>
      <c r="AK18" s="429">
        <f>COUNTIF('enter-data'!AB$8:AB$94,'calc.disziplin'!$G18)</f>
        <v>0</v>
      </c>
      <c r="AL18" s="361">
        <f>COUNTIF('enter-data'!AC$8:AC$94,'calc.disziplin'!$G18)</f>
        <v>0</v>
      </c>
      <c r="AM18" s="428">
        <f>COUNTIF('enter-data'!AD$8:AD$94,'calc.disziplin'!$G18)</f>
        <v>0</v>
      </c>
      <c r="AN18" s="429">
        <f>COUNTIF('enter-data'!AE$8:AE$94,'calc.disziplin'!$G18)</f>
        <v>0</v>
      </c>
      <c r="AO18" s="361">
        <f>COUNTIF('enter-data'!AF$8:AF$94,'calc.disziplin'!$G18)</f>
        <v>0</v>
      </c>
      <c r="AP18" s="430">
        <f>COUNTIF('enter-data'!AG$8:AG$94,'calc.disziplin'!$G18)</f>
        <v>0</v>
      </c>
      <c r="AQ18" s="292"/>
      <c r="AR18" s="429">
        <f>COUNTIF('enter-data'!AI$8:AI$94,'calc.disziplin'!$G18)</f>
        <v>0</v>
      </c>
      <c r="AS18" s="361">
        <f>COUNTIF('enter-data'!AJ$8:AJ$94,'calc.disziplin'!$G18)</f>
        <v>0</v>
      </c>
      <c r="AT18" s="428">
        <f>COUNTIF('enter-data'!AK$8:AK$94,'calc.disziplin'!$G18)</f>
        <v>0</v>
      </c>
      <c r="AU18" s="429">
        <f>COUNTIF('enter-data'!AL$8:AL$94,'calc.disziplin'!$G18)</f>
        <v>0</v>
      </c>
      <c r="AV18" s="361">
        <f>COUNTIF('enter-data'!AM$8:AM$94,'calc.disziplin'!$G18)</f>
        <v>0</v>
      </c>
      <c r="AW18" s="428">
        <f>COUNTIF('enter-data'!AN$8:AN$94,'calc.disziplin'!$G18)</f>
        <v>0</v>
      </c>
      <c r="AX18" s="429">
        <f>COUNTIF('enter-data'!AO$8:AO$94,'calc.disziplin'!$G18)</f>
        <v>0</v>
      </c>
      <c r="AY18" s="361">
        <f>COUNTIF('enter-data'!AP$8:AP$94,'calc.disziplin'!$G18)</f>
        <v>0</v>
      </c>
      <c r="AZ18" s="428">
        <f>COUNTIF('enter-data'!AQ$8:AQ$94,'calc.disziplin'!$G18)</f>
        <v>0</v>
      </c>
      <c r="BA18" s="429">
        <f>COUNTIF('enter-data'!AR$8:AR$94,'calc.disziplin'!$G18)</f>
        <v>0</v>
      </c>
      <c r="BB18" s="361">
        <f>COUNTIF('enter-data'!AS$8:AS$94,'calc.disziplin'!$G18)</f>
        <v>0</v>
      </c>
      <c r="BC18" s="428">
        <f>COUNTIF('enter-data'!AT$8:AT$94,'calc.disziplin'!$G18)</f>
        <v>0</v>
      </c>
      <c r="BD18" s="429">
        <f>COUNTIF('enter-data'!AU$8:AU$94,'calc.disziplin'!$G18)</f>
        <v>0</v>
      </c>
      <c r="BE18" s="361">
        <f>COUNTIF('enter-data'!AV$8:AV$94,'calc.disziplin'!$G18)</f>
        <v>0</v>
      </c>
      <c r="BF18" s="428">
        <f>COUNTIF('enter-data'!AW$8:AW$94,'calc.disziplin'!$G18)</f>
        <v>0</v>
      </c>
      <c r="BG18" s="429">
        <f>COUNTIF('enter-data'!AX$8:AX$94,'calc.disziplin'!$G18)</f>
        <v>0</v>
      </c>
      <c r="BH18" s="361">
        <f>COUNTIF('enter-data'!AY$8:AY$94,'calc.disziplin'!$G18)</f>
        <v>0</v>
      </c>
      <c r="BI18" s="428">
        <f>COUNTIF('enter-data'!AZ$8:AZ$94,'calc.disziplin'!$G18)</f>
        <v>0</v>
      </c>
      <c r="BJ18" s="429">
        <f>COUNTIF('enter-data'!BA$8:BA$94,'calc.disziplin'!$G18)</f>
        <v>0</v>
      </c>
      <c r="BK18" s="361">
        <f>COUNTIF('enter-data'!BB$8:BB$94,'calc.disziplin'!$G18)</f>
        <v>0</v>
      </c>
      <c r="BL18" s="428">
        <f>COUNTIF('enter-data'!BC$8:BC$94,'calc.disziplin'!$G18)</f>
        <v>0</v>
      </c>
      <c r="BM18" s="429">
        <f>COUNTIF('enter-data'!BD$8:BD$94,'calc.disziplin'!$G18)</f>
        <v>0</v>
      </c>
      <c r="BN18" s="361">
        <f>COUNTIF('enter-data'!BE$8:BE$94,'calc.disziplin'!$G18)</f>
        <v>0</v>
      </c>
      <c r="BO18" s="428">
        <f>COUNTIF('enter-data'!BF$8:BF$94,'calc.disziplin'!$G18)</f>
        <v>0</v>
      </c>
      <c r="BP18" s="429">
        <f>COUNTIF('enter-data'!BG$8:BG$94,'calc.disziplin'!$G18)</f>
        <v>0</v>
      </c>
      <c r="BQ18" s="361">
        <f>COUNTIF('enter-data'!BH$8:BH$94,'calc.disziplin'!$G18)</f>
        <v>0</v>
      </c>
      <c r="BR18" s="430">
        <f>COUNTIF('enter-data'!BI$8:BI$94,'calc.disziplin'!$G18)</f>
        <v>0</v>
      </c>
    </row>
    <row r="19" spans="1:70" ht="18" customHeight="1" x14ac:dyDescent="0.25">
      <c r="A19" s="392">
        <v>17</v>
      </c>
      <c r="B19" s="431">
        <f t="shared" si="3"/>
        <v>1.7000000000000001E-2</v>
      </c>
      <c r="C19" s="392" t="e">
        <f t="shared" si="11"/>
        <v>#N/A</v>
      </c>
      <c r="D19" s="392" t="e">
        <f t="shared" si="4"/>
        <v>#N/A</v>
      </c>
      <c r="E19" s="421" t="e">
        <f t="shared" si="5"/>
        <v>#N/A</v>
      </c>
      <c r="F19" s="422" t="s">
        <v>449</v>
      </c>
      <c r="G19" s="423" t="s">
        <v>450</v>
      </c>
      <c r="H19" s="424" t="e" cm="1">
        <f t="array" ref="H19">INDEX($P$3:$BR$142,ROW()-2,MATCH(H$1,$P$1:$BR$1,0))</f>
        <v>#N/A</v>
      </c>
      <c r="I19" s="424" t="e" cm="1">
        <f t="array" ref="I19">INDEX($P$3:$BR$142,ROW()-2,MATCH(I$1,$P$1:$BR$1,0))</f>
        <v>#N/A</v>
      </c>
      <c r="J19" s="424" t="e" cm="1">
        <f t="array" ref="J19">INDEX($P$3:$BR$142,ROW()-2,MATCH(J$1,$P$1:$BR$1,0))</f>
        <v>#N/A</v>
      </c>
      <c r="K19" s="424" t="e">
        <f t="shared" si="6"/>
        <v>#N/A</v>
      </c>
      <c r="L19" s="425" t="e">
        <f t="shared" si="7"/>
        <v>#N/A</v>
      </c>
      <c r="M19" s="425" t="e">
        <f t="shared" si="8"/>
        <v>#N/A</v>
      </c>
      <c r="N19" s="425" t="e">
        <f t="shared" si="9"/>
        <v>#N/A</v>
      </c>
      <c r="O19" s="426" t="e">
        <f t="shared" si="10"/>
        <v>#N/A</v>
      </c>
      <c r="P19" s="427">
        <f>COUNTIF('enter-data'!G$8:G$94,'calc.disziplin'!$G19)</f>
        <v>0</v>
      </c>
      <c r="Q19" s="361">
        <f>COUNTIF('enter-data'!H$8:H$94,'calc.disziplin'!$G19)</f>
        <v>0</v>
      </c>
      <c r="R19" s="428">
        <f>COUNTIF('enter-data'!I$8:I$94,'calc.disziplin'!$G19)</f>
        <v>0</v>
      </c>
      <c r="S19" s="429">
        <f>COUNTIF('enter-data'!J$8:J$94,'calc.disziplin'!$G19)</f>
        <v>0</v>
      </c>
      <c r="T19" s="361">
        <f>COUNTIF('enter-data'!K$8:K$94,'calc.disziplin'!$G19)</f>
        <v>0</v>
      </c>
      <c r="U19" s="428">
        <f>COUNTIF('enter-data'!L$8:L$94,'calc.disziplin'!$G19)</f>
        <v>0</v>
      </c>
      <c r="V19" s="429">
        <f>COUNTIF('enter-data'!M$8:M$94,'calc.disziplin'!$G19)</f>
        <v>0</v>
      </c>
      <c r="W19" s="361">
        <f>COUNTIF('enter-data'!N$8:N$94,'calc.disziplin'!$G19)</f>
        <v>0</v>
      </c>
      <c r="X19" s="428">
        <f>COUNTIF('enter-data'!O$8:O$94,'calc.disziplin'!$G19)</f>
        <v>0</v>
      </c>
      <c r="Y19" s="429">
        <f>COUNTIF('enter-data'!P$8:P$94,'calc.disziplin'!$G19)</f>
        <v>0</v>
      </c>
      <c r="Z19" s="361">
        <f>COUNTIF('enter-data'!Q$8:Q$94,'calc.disziplin'!$G19)</f>
        <v>0</v>
      </c>
      <c r="AA19" s="428">
        <f>COUNTIF('enter-data'!R$8:R$94,'calc.disziplin'!$G19)</f>
        <v>0</v>
      </c>
      <c r="AB19" s="429">
        <f>COUNTIF('enter-data'!S$8:S$94,'calc.disziplin'!$G19)</f>
        <v>0</v>
      </c>
      <c r="AC19" s="361">
        <f>COUNTIF('enter-data'!T$8:T$94,'calc.disziplin'!$G19)</f>
        <v>0</v>
      </c>
      <c r="AD19" s="428">
        <f>COUNTIF('enter-data'!U$8:U$94,'calc.disziplin'!$G19)</f>
        <v>0</v>
      </c>
      <c r="AE19" s="429">
        <f>COUNTIF('enter-data'!V$8:V$94,'calc.disziplin'!$G19)</f>
        <v>0</v>
      </c>
      <c r="AF19" s="361">
        <f>COUNTIF('enter-data'!W$8:W$94,'calc.disziplin'!$G19)</f>
        <v>0</v>
      </c>
      <c r="AG19" s="428">
        <f>COUNTIF('enter-data'!X$8:X$94,'calc.disziplin'!$G19)</f>
        <v>0</v>
      </c>
      <c r="AH19" s="429">
        <f>COUNTIF('enter-data'!Y$8:Y$94,'calc.disziplin'!$G19)</f>
        <v>0</v>
      </c>
      <c r="AI19" s="361">
        <f>COUNTIF('enter-data'!Z$8:Z$94,'calc.disziplin'!$G19)</f>
        <v>0</v>
      </c>
      <c r="AJ19" s="428">
        <f>COUNTIF('enter-data'!AA$8:AA$94,'calc.disziplin'!$G19)</f>
        <v>0</v>
      </c>
      <c r="AK19" s="429">
        <f>COUNTIF('enter-data'!AB$8:AB$94,'calc.disziplin'!$G19)</f>
        <v>0</v>
      </c>
      <c r="AL19" s="361">
        <f>COUNTIF('enter-data'!AC$8:AC$94,'calc.disziplin'!$G19)</f>
        <v>0</v>
      </c>
      <c r="AM19" s="428">
        <f>COUNTIF('enter-data'!AD$8:AD$94,'calc.disziplin'!$G19)</f>
        <v>0</v>
      </c>
      <c r="AN19" s="429">
        <f>COUNTIF('enter-data'!AE$8:AE$94,'calc.disziplin'!$G19)</f>
        <v>0</v>
      </c>
      <c r="AO19" s="361">
        <f>COUNTIF('enter-data'!AF$8:AF$94,'calc.disziplin'!$G19)</f>
        <v>0</v>
      </c>
      <c r="AP19" s="430">
        <f>COUNTIF('enter-data'!AG$8:AG$94,'calc.disziplin'!$G19)</f>
        <v>0</v>
      </c>
      <c r="AQ19" s="292"/>
      <c r="AR19" s="429">
        <f>COUNTIF('enter-data'!AI$8:AI$94,'calc.disziplin'!$G19)</f>
        <v>0</v>
      </c>
      <c r="AS19" s="361">
        <f>COUNTIF('enter-data'!AJ$8:AJ$94,'calc.disziplin'!$G19)</f>
        <v>0</v>
      </c>
      <c r="AT19" s="428">
        <f>COUNTIF('enter-data'!AK$8:AK$94,'calc.disziplin'!$G19)</f>
        <v>0</v>
      </c>
      <c r="AU19" s="429">
        <f>COUNTIF('enter-data'!AL$8:AL$94,'calc.disziplin'!$G19)</f>
        <v>0</v>
      </c>
      <c r="AV19" s="361">
        <f>COUNTIF('enter-data'!AM$8:AM$94,'calc.disziplin'!$G19)</f>
        <v>0</v>
      </c>
      <c r="AW19" s="428">
        <f>COUNTIF('enter-data'!AN$8:AN$94,'calc.disziplin'!$G19)</f>
        <v>0</v>
      </c>
      <c r="AX19" s="429">
        <f>COUNTIF('enter-data'!AO$8:AO$94,'calc.disziplin'!$G19)</f>
        <v>0</v>
      </c>
      <c r="AY19" s="361">
        <f>COUNTIF('enter-data'!AP$8:AP$94,'calc.disziplin'!$G19)</f>
        <v>0</v>
      </c>
      <c r="AZ19" s="428">
        <f>COUNTIF('enter-data'!AQ$8:AQ$94,'calc.disziplin'!$G19)</f>
        <v>0</v>
      </c>
      <c r="BA19" s="429">
        <f>COUNTIF('enter-data'!AR$8:AR$94,'calc.disziplin'!$G19)</f>
        <v>0</v>
      </c>
      <c r="BB19" s="361">
        <f>COUNTIF('enter-data'!AS$8:AS$94,'calc.disziplin'!$G19)</f>
        <v>0</v>
      </c>
      <c r="BC19" s="428">
        <f>COUNTIF('enter-data'!AT$8:AT$94,'calc.disziplin'!$G19)</f>
        <v>0</v>
      </c>
      <c r="BD19" s="429">
        <f>COUNTIF('enter-data'!AU$8:AU$94,'calc.disziplin'!$G19)</f>
        <v>0</v>
      </c>
      <c r="BE19" s="361">
        <f>COUNTIF('enter-data'!AV$8:AV$94,'calc.disziplin'!$G19)</f>
        <v>0</v>
      </c>
      <c r="BF19" s="428">
        <f>COUNTIF('enter-data'!AW$8:AW$94,'calc.disziplin'!$G19)</f>
        <v>0</v>
      </c>
      <c r="BG19" s="429">
        <f>COUNTIF('enter-data'!AX$8:AX$94,'calc.disziplin'!$G19)</f>
        <v>0</v>
      </c>
      <c r="BH19" s="361">
        <f>COUNTIF('enter-data'!AY$8:AY$94,'calc.disziplin'!$G19)</f>
        <v>0</v>
      </c>
      <c r="BI19" s="428">
        <f>COUNTIF('enter-data'!AZ$8:AZ$94,'calc.disziplin'!$G19)</f>
        <v>0</v>
      </c>
      <c r="BJ19" s="429">
        <f>COUNTIF('enter-data'!BA$8:BA$94,'calc.disziplin'!$G19)</f>
        <v>0</v>
      </c>
      <c r="BK19" s="361">
        <f>COUNTIF('enter-data'!BB$8:BB$94,'calc.disziplin'!$G19)</f>
        <v>0</v>
      </c>
      <c r="BL19" s="428">
        <f>COUNTIF('enter-data'!BC$8:BC$94,'calc.disziplin'!$G19)</f>
        <v>0</v>
      </c>
      <c r="BM19" s="429">
        <f>COUNTIF('enter-data'!BD$8:BD$94,'calc.disziplin'!$G19)</f>
        <v>0</v>
      </c>
      <c r="BN19" s="361">
        <f>COUNTIF('enter-data'!BE$8:BE$94,'calc.disziplin'!$G19)</f>
        <v>0</v>
      </c>
      <c r="BO19" s="428">
        <f>COUNTIF('enter-data'!BF$8:BF$94,'calc.disziplin'!$G19)</f>
        <v>0</v>
      </c>
      <c r="BP19" s="429">
        <f>COUNTIF('enter-data'!BG$8:BG$94,'calc.disziplin'!$G19)</f>
        <v>0</v>
      </c>
      <c r="BQ19" s="361">
        <f>COUNTIF('enter-data'!BH$8:BH$94,'calc.disziplin'!$G19)</f>
        <v>0</v>
      </c>
      <c r="BR19" s="430">
        <f>COUNTIF('enter-data'!BI$8:BI$94,'calc.disziplin'!$G19)</f>
        <v>0</v>
      </c>
    </row>
    <row r="20" spans="1:70" ht="18" customHeight="1" x14ac:dyDescent="0.25">
      <c r="A20" s="392">
        <v>18</v>
      </c>
      <c r="B20" s="431">
        <f t="shared" si="3"/>
        <v>1.7999999999999999E-2</v>
      </c>
      <c r="C20" s="392" t="e">
        <f t="shared" si="11"/>
        <v>#N/A</v>
      </c>
      <c r="D20" s="392" t="e">
        <f t="shared" si="4"/>
        <v>#N/A</v>
      </c>
      <c r="E20" s="421" t="e">
        <f t="shared" si="5"/>
        <v>#N/A</v>
      </c>
      <c r="F20" s="422" t="s">
        <v>451</v>
      </c>
      <c r="G20" s="423" t="s">
        <v>452</v>
      </c>
      <c r="H20" s="424" t="e" cm="1">
        <f t="array" ref="H20">INDEX($P$3:$BR$142,ROW()-2,MATCH(H$1,$P$1:$BR$1,0))</f>
        <v>#N/A</v>
      </c>
      <c r="I20" s="424" t="e" cm="1">
        <f t="array" ref="I20">INDEX($P$3:$BR$142,ROW()-2,MATCH(I$1,$P$1:$BR$1,0))</f>
        <v>#N/A</v>
      </c>
      <c r="J20" s="424" t="e" cm="1">
        <f t="array" ref="J20">INDEX($P$3:$BR$142,ROW()-2,MATCH(J$1,$P$1:$BR$1,0))</f>
        <v>#N/A</v>
      </c>
      <c r="K20" s="424" t="e">
        <f t="shared" si="6"/>
        <v>#N/A</v>
      </c>
      <c r="L20" s="425" t="e">
        <f t="shared" si="7"/>
        <v>#N/A</v>
      </c>
      <c r="M20" s="425" t="e">
        <f t="shared" si="8"/>
        <v>#N/A</v>
      </c>
      <c r="N20" s="425" t="e">
        <f t="shared" si="9"/>
        <v>#N/A</v>
      </c>
      <c r="O20" s="426" t="e">
        <f t="shared" si="10"/>
        <v>#N/A</v>
      </c>
      <c r="P20" s="427">
        <f>COUNTIF('enter-data'!G$8:G$94,'calc.disziplin'!$G20)</f>
        <v>0</v>
      </c>
      <c r="Q20" s="361">
        <f>COUNTIF('enter-data'!H$8:H$94,'calc.disziplin'!$G20)</f>
        <v>0</v>
      </c>
      <c r="R20" s="428">
        <f>COUNTIF('enter-data'!I$8:I$94,'calc.disziplin'!$G20)</f>
        <v>0</v>
      </c>
      <c r="S20" s="429">
        <f>COUNTIF('enter-data'!J$8:J$94,'calc.disziplin'!$G20)</f>
        <v>0</v>
      </c>
      <c r="T20" s="361">
        <f>COUNTIF('enter-data'!K$8:K$94,'calc.disziplin'!$G20)</f>
        <v>0</v>
      </c>
      <c r="U20" s="428">
        <f>COUNTIF('enter-data'!L$8:L$94,'calc.disziplin'!$G20)</f>
        <v>0</v>
      </c>
      <c r="V20" s="429">
        <f>COUNTIF('enter-data'!M$8:M$94,'calc.disziplin'!$G20)</f>
        <v>0</v>
      </c>
      <c r="W20" s="361">
        <f>COUNTIF('enter-data'!N$8:N$94,'calc.disziplin'!$G20)</f>
        <v>0</v>
      </c>
      <c r="X20" s="428">
        <f>COUNTIF('enter-data'!O$8:O$94,'calc.disziplin'!$G20)</f>
        <v>0</v>
      </c>
      <c r="Y20" s="429">
        <f>COUNTIF('enter-data'!P$8:P$94,'calc.disziplin'!$G20)</f>
        <v>0</v>
      </c>
      <c r="Z20" s="361">
        <f>COUNTIF('enter-data'!Q$8:Q$94,'calc.disziplin'!$G20)</f>
        <v>0</v>
      </c>
      <c r="AA20" s="428">
        <f>COUNTIF('enter-data'!R$8:R$94,'calc.disziplin'!$G20)</f>
        <v>0</v>
      </c>
      <c r="AB20" s="429">
        <f>COUNTIF('enter-data'!S$8:S$94,'calc.disziplin'!$G20)</f>
        <v>0</v>
      </c>
      <c r="AC20" s="361">
        <f>COUNTIF('enter-data'!T$8:T$94,'calc.disziplin'!$G20)</f>
        <v>0</v>
      </c>
      <c r="AD20" s="428">
        <f>COUNTIF('enter-data'!U$8:U$94,'calc.disziplin'!$G20)</f>
        <v>0</v>
      </c>
      <c r="AE20" s="429">
        <f>COUNTIF('enter-data'!V$8:V$94,'calc.disziplin'!$G20)</f>
        <v>0</v>
      </c>
      <c r="AF20" s="361">
        <f>COUNTIF('enter-data'!W$8:W$94,'calc.disziplin'!$G20)</f>
        <v>0</v>
      </c>
      <c r="AG20" s="428">
        <f>COUNTIF('enter-data'!X$8:X$94,'calc.disziplin'!$G20)</f>
        <v>0</v>
      </c>
      <c r="AH20" s="429">
        <f>COUNTIF('enter-data'!Y$8:Y$94,'calc.disziplin'!$G20)</f>
        <v>0</v>
      </c>
      <c r="AI20" s="361">
        <f>COUNTIF('enter-data'!Z$8:Z$94,'calc.disziplin'!$G20)</f>
        <v>0</v>
      </c>
      <c r="AJ20" s="428">
        <f>COUNTIF('enter-data'!AA$8:AA$94,'calc.disziplin'!$G20)</f>
        <v>0</v>
      </c>
      <c r="AK20" s="429">
        <f>COUNTIF('enter-data'!AB$8:AB$94,'calc.disziplin'!$G20)</f>
        <v>0</v>
      </c>
      <c r="AL20" s="361">
        <f>COUNTIF('enter-data'!AC$8:AC$94,'calc.disziplin'!$G20)</f>
        <v>0</v>
      </c>
      <c r="AM20" s="428">
        <f>COUNTIF('enter-data'!AD$8:AD$94,'calc.disziplin'!$G20)</f>
        <v>0</v>
      </c>
      <c r="AN20" s="429">
        <f>COUNTIF('enter-data'!AE$8:AE$94,'calc.disziplin'!$G20)</f>
        <v>0</v>
      </c>
      <c r="AO20" s="361">
        <f>COUNTIF('enter-data'!AF$8:AF$94,'calc.disziplin'!$G20)</f>
        <v>0</v>
      </c>
      <c r="AP20" s="430">
        <f>COUNTIF('enter-data'!AG$8:AG$94,'calc.disziplin'!$G20)</f>
        <v>0</v>
      </c>
      <c r="AQ20" s="292"/>
      <c r="AR20" s="429">
        <f>COUNTIF('enter-data'!AI$8:AI$94,'calc.disziplin'!$G20)</f>
        <v>0</v>
      </c>
      <c r="AS20" s="361">
        <f>COUNTIF('enter-data'!AJ$8:AJ$94,'calc.disziplin'!$G20)</f>
        <v>0</v>
      </c>
      <c r="AT20" s="428">
        <f>COUNTIF('enter-data'!AK$8:AK$94,'calc.disziplin'!$G20)</f>
        <v>0</v>
      </c>
      <c r="AU20" s="429">
        <f>COUNTIF('enter-data'!AL$8:AL$94,'calc.disziplin'!$G20)</f>
        <v>0</v>
      </c>
      <c r="AV20" s="361">
        <f>COUNTIF('enter-data'!AM$8:AM$94,'calc.disziplin'!$G20)</f>
        <v>0</v>
      </c>
      <c r="AW20" s="428">
        <f>COUNTIF('enter-data'!AN$8:AN$94,'calc.disziplin'!$G20)</f>
        <v>0</v>
      </c>
      <c r="AX20" s="429">
        <f>COUNTIF('enter-data'!AO$8:AO$94,'calc.disziplin'!$G20)</f>
        <v>0</v>
      </c>
      <c r="AY20" s="361">
        <f>COUNTIF('enter-data'!AP$8:AP$94,'calc.disziplin'!$G20)</f>
        <v>0</v>
      </c>
      <c r="AZ20" s="428">
        <f>COUNTIF('enter-data'!AQ$8:AQ$94,'calc.disziplin'!$G20)</f>
        <v>0</v>
      </c>
      <c r="BA20" s="429">
        <f>COUNTIF('enter-data'!AR$8:AR$94,'calc.disziplin'!$G20)</f>
        <v>0</v>
      </c>
      <c r="BB20" s="361">
        <f>COUNTIF('enter-data'!AS$8:AS$94,'calc.disziplin'!$G20)</f>
        <v>0</v>
      </c>
      <c r="BC20" s="428">
        <f>COUNTIF('enter-data'!AT$8:AT$94,'calc.disziplin'!$G20)</f>
        <v>0</v>
      </c>
      <c r="BD20" s="429">
        <f>COUNTIF('enter-data'!AU$8:AU$94,'calc.disziplin'!$G20)</f>
        <v>0</v>
      </c>
      <c r="BE20" s="361">
        <f>COUNTIF('enter-data'!AV$8:AV$94,'calc.disziplin'!$G20)</f>
        <v>0</v>
      </c>
      <c r="BF20" s="428">
        <f>COUNTIF('enter-data'!AW$8:AW$94,'calc.disziplin'!$G20)</f>
        <v>0</v>
      </c>
      <c r="BG20" s="429">
        <f>COUNTIF('enter-data'!AX$8:AX$94,'calc.disziplin'!$G20)</f>
        <v>0</v>
      </c>
      <c r="BH20" s="361">
        <f>COUNTIF('enter-data'!AY$8:AY$94,'calc.disziplin'!$G20)</f>
        <v>0</v>
      </c>
      <c r="BI20" s="428">
        <f>COUNTIF('enter-data'!AZ$8:AZ$94,'calc.disziplin'!$G20)</f>
        <v>0</v>
      </c>
      <c r="BJ20" s="429">
        <f>COUNTIF('enter-data'!BA$8:BA$94,'calc.disziplin'!$G20)</f>
        <v>0</v>
      </c>
      <c r="BK20" s="361">
        <f>COUNTIF('enter-data'!BB$8:BB$94,'calc.disziplin'!$G20)</f>
        <v>0</v>
      </c>
      <c r="BL20" s="428">
        <f>COUNTIF('enter-data'!BC$8:BC$94,'calc.disziplin'!$G20)</f>
        <v>0</v>
      </c>
      <c r="BM20" s="429">
        <f>COUNTIF('enter-data'!BD$8:BD$94,'calc.disziplin'!$G20)</f>
        <v>0</v>
      </c>
      <c r="BN20" s="361">
        <f>COUNTIF('enter-data'!BE$8:BE$94,'calc.disziplin'!$G20)</f>
        <v>0</v>
      </c>
      <c r="BO20" s="428">
        <f>COUNTIF('enter-data'!BF$8:BF$94,'calc.disziplin'!$G20)</f>
        <v>0</v>
      </c>
      <c r="BP20" s="429">
        <f>COUNTIF('enter-data'!BG$8:BG$94,'calc.disziplin'!$G20)</f>
        <v>0</v>
      </c>
      <c r="BQ20" s="361">
        <f>COUNTIF('enter-data'!BH$8:BH$94,'calc.disziplin'!$G20)</f>
        <v>0</v>
      </c>
      <c r="BR20" s="430">
        <f>COUNTIF('enter-data'!BI$8:BI$94,'calc.disziplin'!$G20)</f>
        <v>0</v>
      </c>
    </row>
    <row r="21" spans="1:70" ht="18" customHeight="1" x14ac:dyDescent="0.25">
      <c r="A21" s="392">
        <v>19</v>
      </c>
      <c r="B21" s="431">
        <f t="shared" si="3"/>
        <v>1.9E-2</v>
      </c>
      <c r="C21" s="392" t="e">
        <f t="shared" si="11"/>
        <v>#N/A</v>
      </c>
      <c r="D21" s="392" t="e">
        <f t="shared" si="4"/>
        <v>#N/A</v>
      </c>
      <c r="E21" s="421" t="e">
        <f t="shared" si="5"/>
        <v>#N/A</v>
      </c>
      <c r="F21" s="422" t="s">
        <v>453</v>
      </c>
      <c r="G21" s="423" t="s">
        <v>454</v>
      </c>
      <c r="H21" s="424" t="e" cm="1">
        <f t="array" ref="H21">INDEX($P$3:$BR$142,ROW()-2,MATCH(H$1,$P$1:$BR$1,0))</f>
        <v>#N/A</v>
      </c>
      <c r="I21" s="424" t="e" cm="1">
        <f t="array" ref="I21">INDEX($P$3:$BR$142,ROW()-2,MATCH(I$1,$P$1:$BR$1,0))</f>
        <v>#N/A</v>
      </c>
      <c r="J21" s="424" t="e" cm="1">
        <f t="array" ref="J21">INDEX($P$3:$BR$142,ROW()-2,MATCH(J$1,$P$1:$BR$1,0))</f>
        <v>#N/A</v>
      </c>
      <c r="K21" s="424" t="e">
        <f t="shared" si="6"/>
        <v>#N/A</v>
      </c>
      <c r="L21" s="425" t="e">
        <f t="shared" si="7"/>
        <v>#N/A</v>
      </c>
      <c r="M21" s="425" t="e">
        <f t="shared" si="8"/>
        <v>#N/A</v>
      </c>
      <c r="N21" s="425" t="e">
        <f t="shared" si="9"/>
        <v>#N/A</v>
      </c>
      <c r="O21" s="426" t="e">
        <f t="shared" si="10"/>
        <v>#N/A</v>
      </c>
      <c r="P21" s="427">
        <f>COUNTIF('enter-data'!G$8:G$94,'calc.disziplin'!$G21)</f>
        <v>0</v>
      </c>
      <c r="Q21" s="361">
        <f>COUNTIF('enter-data'!H$8:H$94,'calc.disziplin'!$G21)</f>
        <v>0</v>
      </c>
      <c r="R21" s="428">
        <f>COUNTIF('enter-data'!I$8:I$94,'calc.disziplin'!$G21)</f>
        <v>0</v>
      </c>
      <c r="S21" s="429">
        <f>COUNTIF('enter-data'!J$8:J$94,'calc.disziplin'!$G21)</f>
        <v>0</v>
      </c>
      <c r="T21" s="361">
        <f>COUNTIF('enter-data'!K$8:K$94,'calc.disziplin'!$G21)</f>
        <v>0</v>
      </c>
      <c r="U21" s="428">
        <f>COUNTIF('enter-data'!L$8:L$94,'calc.disziplin'!$G21)</f>
        <v>0</v>
      </c>
      <c r="V21" s="429">
        <f>COUNTIF('enter-data'!M$8:M$94,'calc.disziplin'!$G21)</f>
        <v>0</v>
      </c>
      <c r="W21" s="361">
        <f>COUNTIF('enter-data'!N$8:N$94,'calc.disziplin'!$G21)</f>
        <v>0</v>
      </c>
      <c r="X21" s="428">
        <f>COUNTIF('enter-data'!O$8:O$94,'calc.disziplin'!$G21)</f>
        <v>0</v>
      </c>
      <c r="Y21" s="429">
        <f>COUNTIF('enter-data'!P$8:P$94,'calc.disziplin'!$G21)</f>
        <v>0</v>
      </c>
      <c r="Z21" s="361">
        <f>COUNTIF('enter-data'!Q$8:Q$94,'calc.disziplin'!$G21)</f>
        <v>0</v>
      </c>
      <c r="AA21" s="428">
        <f>COUNTIF('enter-data'!R$8:R$94,'calc.disziplin'!$G21)</f>
        <v>0</v>
      </c>
      <c r="AB21" s="429">
        <f>COUNTIF('enter-data'!S$8:S$94,'calc.disziplin'!$G21)</f>
        <v>0</v>
      </c>
      <c r="AC21" s="361">
        <f>COUNTIF('enter-data'!T$8:T$94,'calc.disziplin'!$G21)</f>
        <v>0</v>
      </c>
      <c r="AD21" s="428">
        <f>COUNTIF('enter-data'!U$8:U$94,'calc.disziplin'!$G21)</f>
        <v>0</v>
      </c>
      <c r="AE21" s="429">
        <f>COUNTIF('enter-data'!V$8:V$94,'calc.disziplin'!$G21)</f>
        <v>0</v>
      </c>
      <c r="AF21" s="361">
        <f>COUNTIF('enter-data'!W$8:W$94,'calc.disziplin'!$G21)</f>
        <v>0</v>
      </c>
      <c r="AG21" s="428">
        <f>COUNTIF('enter-data'!X$8:X$94,'calc.disziplin'!$G21)</f>
        <v>0</v>
      </c>
      <c r="AH21" s="429">
        <f>COUNTIF('enter-data'!Y$8:Y$94,'calc.disziplin'!$G21)</f>
        <v>0</v>
      </c>
      <c r="AI21" s="361">
        <f>COUNTIF('enter-data'!Z$8:Z$94,'calc.disziplin'!$G21)</f>
        <v>0</v>
      </c>
      <c r="AJ21" s="428">
        <f>COUNTIF('enter-data'!AA$8:AA$94,'calc.disziplin'!$G21)</f>
        <v>0</v>
      </c>
      <c r="AK21" s="429">
        <f>COUNTIF('enter-data'!AB$8:AB$94,'calc.disziplin'!$G21)</f>
        <v>0</v>
      </c>
      <c r="AL21" s="361">
        <f>COUNTIF('enter-data'!AC$8:AC$94,'calc.disziplin'!$G21)</f>
        <v>0</v>
      </c>
      <c r="AM21" s="428">
        <f>COUNTIF('enter-data'!AD$8:AD$94,'calc.disziplin'!$G21)</f>
        <v>0</v>
      </c>
      <c r="AN21" s="429">
        <f>COUNTIF('enter-data'!AE$8:AE$94,'calc.disziplin'!$G21)</f>
        <v>0</v>
      </c>
      <c r="AO21" s="361">
        <f>COUNTIF('enter-data'!AF$8:AF$94,'calc.disziplin'!$G21)</f>
        <v>0</v>
      </c>
      <c r="AP21" s="430">
        <f>COUNTIF('enter-data'!AG$8:AG$94,'calc.disziplin'!$G21)</f>
        <v>0</v>
      </c>
      <c r="AQ21" s="292"/>
      <c r="AR21" s="429">
        <f>COUNTIF('enter-data'!AI$8:AI$94,'calc.disziplin'!$G21)</f>
        <v>0</v>
      </c>
      <c r="AS21" s="361">
        <f>COUNTIF('enter-data'!AJ$8:AJ$94,'calc.disziplin'!$G21)</f>
        <v>0</v>
      </c>
      <c r="AT21" s="428">
        <f>COUNTIF('enter-data'!AK$8:AK$94,'calc.disziplin'!$G21)</f>
        <v>0</v>
      </c>
      <c r="AU21" s="429">
        <f>COUNTIF('enter-data'!AL$8:AL$94,'calc.disziplin'!$G21)</f>
        <v>0</v>
      </c>
      <c r="AV21" s="361">
        <f>COUNTIF('enter-data'!AM$8:AM$94,'calc.disziplin'!$G21)</f>
        <v>0</v>
      </c>
      <c r="AW21" s="428">
        <f>COUNTIF('enter-data'!AN$8:AN$94,'calc.disziplin'!$G21)</f>
        <v>0</v>
      </c>
      <c r="AX21" s="429">
        <f>COUNTIF('enter-data'!AO$8:AO$94,'calc.disziplin'!$G21)</f>
        <v>0</v>
      </c>
      <c r="AY21" s="361">
        <f>COUNTIF('enter-data'!AP$8:AP$94,'calc.disziplin'!$G21)</f>
        <v>0</v>
      </c>
      <c r="AZ21" s="428">
        <f>COUNTIF('enter-data'!AQ$8:AQ$94,'calc.disziplin'!$G21)</f>
        <v>0</v>
      </c>
      <c r="BA21" s="429">
        <f>COUNTIF('enter-data'!AR$8:AR$94,'calc.disziplin'!$G21)</f>
        <v>0</v>
      </c>
      <c r="BB21" s="361">
        <f>COUNTIF('enter-data'!AS$8:AS$94,'calc.disziplin'!$G21)</f>
        <v>0</v>
      </c>
      <c r="BC21" s="428">
        <f>COUNTIF('enter-data'!AT$8:AT$94,'calc.disziplin'!$G21)</f>
        <v>0</v>
      </c>
      <c r="BD21" s="429">
        <f>COUNTIF('enter-data'!AU$8:AU$94,'calc.disziplin'!$G21)</f>
        <v>0</v>
      </c>
      <c r="BE21" s="361">
        <f>COUNTIF('enter-data'!AV$8:AV$94,'calc.disziplin'!$G21)</f>
        <v>0</v>
      </c>
      <c r="BF21" s="428">
        <f>COUNTIF('enter-data'!AW$8:AW$94,'calc.disziplin'!$G21)</f>
        <v>0</v>
      </c>
      <c r="BG21" s="429">
        <f>COUNTIF('enter-data'!AX$8:AX$94,'calc.disziplin'!$G21)</f>
        <v>0</v>
      </c>
      <c r="BH21" s="361">
        <f>COUNTIF('enter-data'!AY$8:AY$94,'calc.disziplin'!$G21)</f>
        <v>0</v>
      </c>
      <c r="BI21" s="428">
        <f>COUNTIF('enter-data'!AZ$8:AZ$94,'calc.disziplin'!$G21)</f>
        <v>0</v>
      </c>
      <c r="BJ21" s="429">
        <f>COUNTIF('enter-data'!BA$8:BA$94,'calc.disziplin'!$G21)</f>
        <v>0</v>
      </c>
      <c r="BK21" s="361">
        <f>COUNTIF('enter-data'!BB$8:BB$94,'calc.disziplin'!$G21)</f>
        <v>0</v>
      </c>
      <c r="BL21" s="428">
        <f>COUNTIF('enter-data'!BC$8:BC$94,'calc.disziplin'!$G21)</f>
        <v>0</v>
      </c>
      <c r="BM21" s="429">
        <f>COUNTIF('enter-data'!BD$8:BD$94,'calc.disziplin'!$G21)</f>
        <v>0</v>
      </c>
      <c r="BN21" s="361">
        <f>COUNTIF('enter-data'!BE$8:BE$94,'calc.disziplin'!$G21)</f>
        <v>0</v>
      </c>
      <c r="BO21" s="428">
        <f>COUNTIF('enter-data'!BF$8:BF$94,'calc.disziplin'!$G21)</f>
        <v>0</v>
      </c>
      <c r="BP21" s="429">
        <f>COUNTIF('enter-data'!BG$8:BG$94,'calc.disziplin'!$G21)</f>
        <v>0</v>
      </c>
      <c r="BQ21" s="361">
        <f>COUNTIF('enter-data'!BH$8:BH$94,'calc.disziplin'!$G21)</f>
        <v>0</v>
      </c>
      <c r="BR21" s="430">
        <f>COUNTIF('enter-data'!BI$8:BI$94,'calc.disziplin'!$G21)</f>
        <v>0</v>
      </c>
    </row>
    <row r="22" spans="1:70" ht="18" customHeight="1" x14ac:dyDescent="0.25">
      <c r="A22" s="392">
        <v>20</v>
      </c>
      <c r="B22" s="431">
        <f t="shared" si="3"/>
        <v>0.02</v>
      </c>
      <c r="C22" s="392" t="e">
        <f t="shared" si="11"/>
        <v>#N/A</v>
      </c>
      <c r="D22" s="392" t="e">
        <f t="shared" si="4"/>
        <v>#N/A</v>
      </c>
      <c r="E22" s="421" t="e">
        <f t="shared" si="5"/>
        <v>#N/A</v>
      </c>
      <c r="F22" s="422" t="s">
        <v>455</v>
      </c>
      <c r="G22" s="423" t="s">
        <v>456</v>
      </c>
      <c r="H22" s="424" t="e" cm="1">
        <f t="array" ref="H22">INDEX($P$3:$BR$142,ROW()-2,MATCH(H$1,$P$1:$BR$1,0))</f>
        <v>#N/A</v>
      </c>
      <c r="I22" s="424" t="e" cm="1">
        <f t="array" ref="I22">INDEX($P$3:$BR$142,ROW()-2,MATCH(I$1,$P$1:$BR$1,0))</f>
        <v>#N/A</v>
      </c>
      <c r="J22" s="424" t="e" cm="1">
        <f t="array" ref="J22">INDEX($P$3:$BR$142,ROW()-2,MATCH(J$1,$P$1:$BR$1,0))</f>
        <v>#N/A</v>
      </c>
      <c r="K22" s="424" t="e">
        <f t="shared" si="6"/>
        <v>#N/A</v>
      </c>
      <c r="L22" s="425" t="e">
        <f t="shared" si="7"/>
        <v>#N/A</v>
      </c>
      <c r="M22" s="425" t="e">
        <f t="shared" si="8"/>
        <v>#N/A</v>
      </c>
      <c r="N22" s="425" t="e">
        <f t="shared" si="9"/>
        <v>#N/A</v>
      </c>
      <c r="O22" s="426" t="e">
        <f t="shared" si="10"/>
        <v>#N/A</v>
      </c>
      <c r="P22" s="427">
        <f>COUNTIF('enter-data'!G$8:G$94,'calc.disziplin'!$G22)</f>
        <v>0</v>
      </c>
      <c r="Q22" s="361">
        <f>COUNTIF('enter-data'!H$8:H$94,'calc.disziplin'!$G22)</f>
        <v>0</v>
      </c>
      <c r="R22" s="428">
        <f>COUNTIF('enter-data'!I$8:I$94,'calc.disziplin'!$G22)</f>
        <v>0</v>
      </c>
      <c r="S22" s="429">
        <f>COUNTIF('enter-data'!J$8:J$94,'calc.disziplin'!$G22)</f>
        <v>0</v>
      </c>
      <c r="T22" s="361">
        <f>COUNTIF('enter-data'!K$8:K$94,'calc.disziplin'!$G22)</f>
        <v>0</v>
      </c>
      <c r="U22" s="428">
        <f>COUNTIF('enter-data'!L$8:L$94,'calc.disziplin'!$G22)</f>
        <v>0</v>
      </c>
      <c r="V22" s="429">
        <f>COUNTIF('enter-data'!M$8:M$94,'calc.disziplin'!$G22)</f>
        <v>0</v>
      </c>
      <c r="W22" s="361">
        <f>COUNTIF('enter-data'!N$8:N$94,'calc.disziplin'!$G22)</f>
        <v>0</v>
      </c>
      <c r="X22" s="428">
        <f>COUNTIF('enter-data'!O$8:O$94,'calc.disziplin'!$G22)</f>
        <v>0</v>
      </c>
      <c r="Y22" s="429">
        <f>COUNTIF('enter-data'!P$8:P$94,'calc.disziplin'!$G22)</f>
        <v>0</v>
      </c>
      <c r="Z22" s="361">
        <f>COUNTIF('enter-data'!Q$8:Q$94,'calc.disziplin'!$G22)</f>
        <v>0</v>
      </c>
      <c r="AA22" s="428">
        <f>COUNTIF('enter-data'!R$8:R$94,'calc.disziplin'!$G22)</f>
        <v>0</v>
      </c>
      <c r="AB22" s="429">
        <f>COUNTIF('enter-data'!S$8:S$94,'calc.disziplin'!$G22)</f>
        <v>0</v>
      </c>
      <c r="AC22" s="361">
        <f>COUNTIF('enter-data'!T$8:T$94,'calc.disziplin'!$G22)</f>
        <v>0</v>
      </c>
      <c r="AD22" s="428">
        <f>COUNTIF('enter-data'!U$8:U$94,'calc.disziplin'!$G22)</f>
        <v>0</v>
      </c>
      <c r="AE22" s="429">
        <f>COUNTIF('enter-data'!V$8:V$94,'calc.disziplin'!$G22)</f>
        <v>0</v>
      </c>
      <c r="AF22" s="361">
        <f>COUNTIF('enter-data'!W$8:W$94,'calc.disziplin'!$G22)</f>
        <v>0</v>
      </c>
      <c r="AG22" s="428">
        <f>COUNTIF('enter-data'!X$8:X$94,'calc.disziplin'!$G22)</f>
        <v>0</v>
      </c>
      <c r="AH22" s="429">
        <f>COUNTIF('enter-data'!Y$8:Y$94,'calc.disziplin'!$G22)</f>
        <v>0</v>
      </c>
      <c r="AI22" s="361">
        <f>COUNTIF('enter-data'!Z$8:Z$94,'calc.disziplin'!$G22)</f>
        <v>0</v>
      </c>
      <c r="AJ22" s="428">
        <f>COUNTIF('enter-data'!AA$8:AA$94,'calc.disziplin'!$G22)</f>
        <v>0</v>
      </c>
      <c r="AK22" s="429">
        <f>COUNTIF('enter-data'!AB$8:AB$94,'calc.disziplin'!$G22)</f>
        <v>0</v>
      </c>
      <c r="AL22" s="361">
        <f>COUNTIF('enter-data'!AC$8:AC$94,'calc.disziplin'!$G22)</f>
        <v>0</v>
      </c>
      <c r="AM22" s="428">
        <f>COUNTIF('enter-data'!AD$8:AD$94,'calc.disziplin'!$G22)</f>
        <v>0</v>
      </c>
      <c r="AN22" s="429">
        <f>COUNTIF('enter-data'!AE$8:AE$94,'calc.disziplin'!$G22)</f>
        <v>0</v>
      </c>
      <c r="AO22" s="361">
        <f>COUNTIF('enter-data'!AF$8:AF$94,'calc.disziplin'!$G22)</f>
        <v>0</v>
      </c>
      <c r="AP22" s="430">
        <f>COUNTIF('enter-data'!AG$8:AG$94,'calc.disziplin'!$G22)</f>
        <v>0</v>
      </c>
      <c r="AQ22" s="292"/>
      <c r="AR22" s="429">
        <f>COUNTIF('enter-data'!AI$8:AI$94,'calc.disziplin'!$G22)</f>
        <v>0</v>
      </c>
      <c r="AS22" s="361">
        <f>COUNTIF('enter-data'!AJ$8:AJ$94,'calc.disziplin'!$G22)</f>
        <v>0</v>
      </c>
      <c r="AT22" s="428">
        <f>COUNTIF('enter-data'!AK$8:AK$94,'calc.disziplin'!$G22)</f>
        <v>0</v>
      </c>
      <c r="AU22" s="429">
        <f>COUNTIF('enter-data'!AL$8:AL$94,'calc.disziplin'!$G22)</f>
        <v>0</v>
      </c>
      <c r="AV22" s="361">
        <f>COUNTIF('enter-data'!AM$8:AM$94,'calc.disziplin'!$G22)</f>
        <v>0</v>
      </c>
      <c r="AW22" s="428">
        <f>COUNTIF('enter-data'!AN$8:AN$94,'calc.disziplin'!$G22)</f>
        <v>0</v>
      </c>
      <c r="AX22" s="429">
        <f>COUNTIF('enter-data'!AO$8:AO$94,'calc.disziplin'!$G22)</f>
        <v>0</v>
      </c>
      <c r="AY22" s="361">
        <f>COUNTIF('enter-data'!AP$8:AP$94,'calc.disziplin'!$G22)</f>
        <v>0</v>
      </c>
      <c r="AZ22" s="428">
        <f>COUNTIF('enter-data'!AQ$8:AQ$94,'calc.disziplin'!$G22)</f>
        <v>0</v>
      </c>
      <c r="BA22" s="429">
        <f>COUNTIF('enter-data'!AR$8:AR$94,'calc.disziplin'!$G22)</f>
        <v>0</v>
      </c>
      <c r="BB22" s="361">
        <f>COUNTIF('enter-data'!AS$8:AS$94,'calc.disziplin'!$G22)</f>
        <v>0</v>
      </c>
      <c r="BC22" s="428">
        <f>COUNTIF('enter-data'!AT$8:AT$94,'calc.disziplin'!$G22)</f>
        <v>0</v>
      </c>
      <c r="BD22" s="429">
        <f>COUNTIF('enter-data'!AU$8:AU$94,'calc.disziplin'!$G22)</f>
        <v>0</v>
      </c>
      <c r="BE22" s="361">
        <f>COUNTIF('enter-data'!AV$8:AV$94,'calc.disziplin'!$G22)</f>
        <v>0</v>
      </c>
      <c r="BF22" s="428">
        <f>COUNTIF('enter-data'!AW$8:AW$94,'calc.disziplin'!$G22)</f>
        <v>0</v>
      </c>
      <c r="BG22" s="429">
        <f>COUNTIF('enter-data'!AX$8:AX$94,'calc.disziplin'!$G22)</f>
        <v>0</v>
      </c>
      <c r="BH22" s="361">
        <f>COUNTIF('enter-data'!AY$8:AY$94,'calc.disziplin'!$G22)</f>
        <v>0</v>
      </c>
      <c r="BI22" s="428">
        <f>COUNTIF('enter-data'!AZ$8:AZ$94,'calc.disziplin'!$G22)</f>
        <v>0</v>
      </c>
      <c r="BJ22" s="429">
        <f>COUNTIF('enter-data'!BA$8:BA$94,'calc.disziplin'!$G22)</f>
        <v>0</v>
      </c>
      <c r="BK22" s="361">
        <f>COUNTIF('enter-data'!BB$8:BB$94,'calc.disziplin'!$G22)</f>
        <v>0</v>
      </c>
      <c r="BL22" s="428">
        <f>COUNTIF('enter-data'!BC$8:BC$94,'calc.disziplin'!$G22)</f>
        <v>0</v>
      </c>
      <c r="BM22" s="429">
        <f>COUNTIF('enter-data'!BD$8:BD$94,'calc.disziplin'!$G22)</f>
        <v>0</v>
      </c>
      <c r="BN22" s="361">
        <f>COUNTIF('enter-data'!BE$8:BE$94,'calc.disziplin'!$G22)</f>
        <v>0</v>
      </c>
      <c r="BO22" s="428">
        <f>COUNTIF('enter-data'!BF$8:BF$94,'calc.disziplin'!$G22)</f>
        <v>0</v>
      </c>
      <c r="BP22" s="429">
        <f>COUNTIF('enter-data'!BG$8:BG$94,'calc.disziplin'!$G22)</f>
        <v>0</v>
      </c>
      <c r="BQ22" s="361">
        <f>COUNTIF('enter-data'!BH$8:BH$94,'calc.disziplin'!$G22)</f>
        <v>0</v>
      </c>
      <c r="BR22" s="430">
        <f>COUNTIF('enter-data'!BI$8:BI$94,'calc.disziplin'!$G22)</f>
        <v>0</v>
      </c>
    </row>
    <row r="23" spans="1:70" ht="18" customHeight="1" x14ac:dyDescent="0.25">
      <c r="A23" s="392">
        <v>21</v>
      </c>
      <c r="B23" s="431">
        <f t="shared" si="3"/>
        <v>2.1000000000000001E-2</v>
      </c>
      <c r="C23" s="392" t="e">
        <f t="shared" si="11"/>
        <v>#N/A</v>
      </c>
      <c r="D23" s="392" t="e">
        <f t="shared" si="4"/>
        <v>#N/A</v>
      </c>
      <c r="E23" s="421" t="e">
        <f t="shared" si="5"/>
        <v>#N/A</v>
      </c>
      <c r="F23" s="422" t="s">
        <v>457</v>
      </c>
      <c r="G23" s="423" t="s">
        <v>4</v>
      </c>
      <c r="H23" s="424" t="e" cm="1">
        <f t="array" ref="H23">INDEX($P$3:$BR$142,ROW()-2,MATCH(H$1,$P$1:$BR$1,0))</f>
        <v>#N/A</v>
      </c>
      <c r="I23" s="424" t="e" cm="1">
        <f t="array" ref="I23">INDEX($P$3:$BR$142,ROW()-2,MATCH(I$1,$P$1:$BR$1,0))</f>
        <v>#N/A</v>
      </c>
      <c r="J23" s="424" t="e" cm="1">
        <f t="array" ref="J23">INDEX($P$3:$BR$142,ROW()-2,MATCH(J$1,$P$1:$BR$1,0))</f>
        <v>#N/A</v>
      </c>
      <c r="K23" s="424" t="e">
        <f t="shared" si="6"/>
        <v>#N/A</v>
      </c>
      <c r="L23" s="425" t="e">
        <f t="shared" si="7"/>
        <v>#N/A</v>
      </c>
      <c r="M23" s="425" t="e">
        <f t="shared" si="8"/>
        <v>#N/A</v>
      </c>
      <c r="N23" s="425" t="e">
        <f t="shared" si="9"/>
        <v>#N/A</v>
      </c>
      <c r="O23" s="426" t="e">
        <f t="shared" si="10"/>
        <v>#N/A</v>
      </c>
      <c r="P23" s="427">
        <f>COUNTIF('enter-data'!G$8:G$94,'calc.disziplin'!$G23)</f>
        <v>1</v>
      </c>
      <c r="Q23" s="361">
        <f>COUNTIF('enter-data'!H$8:H$94,'calc.disziplin'!$G23)</f>
        <v>0</v>
      </c>
      <c r="R23" s="428">
        <f>COUNTIF('enter-data'!I$8:I$94,'calc.disziplin'!$G23)</f>
        <v>0</v>
      </c>
      <c r="S23" s="429">
        <f>COUNTIF('enter-data'!J$8:J$94,'calc.disziplin'!$G23)</f>
        <v>0</v>
      </c>
      <c r="T23" s="361">
        <f>COUNTIF('enter-data'!K$8:K$94,'calc.disziplin'!$G23)</f>
        <v>0</v>
      </c>
      <c r="U23" s="428">
        <f>COUNTIF('enter-data'!L$8:L$94,'calc.disziplin'!$G23)</f>
        <v>0</v>
      </c>
      <c r="V23" s="429">
        <f>COUNTIF('enter-data'!M$8:M$94,'calc.disziplin'!$G23)</f>
        <v>0</v>
      </c>
      <c r="W23" s="361">
        <f>COUNTIF('enter-data'!N$8:N$94,'calc.disziplin'!$G23)</f>
        <v>0</v>
      </c>
      <c r="X23" s="428">
        <f>COUNTIF('enter-data'!O$8:O$94,'calc.disziplin'!$G23)</f>
        <v>0</v>
      </c>
      <c r="Y23" s="429">
        <f>COUNTIF('enter-data'!P$8:P$94,'calc.disziplin'!$G23)</f>
        <v>0</v>
      </c>
      <c r="Z23" s="361">
        <f>COUNTIF('enter-data'!Q$8:Q$94,'calc.disziplin'!$G23)</f>
        <v>0</v>
      </c>
      <c r="AA23" s="428">
        <f>COUNTIF('enter-data'!R$8:R$94,'calc.disziplin'!$G23)</f>
        <v>1</v>
      </c>
      <c r="AB23" s="429">
        <f>COUNTIF('enter-data'!S$8:S$94,'calc.disziplin'!$G23)</f>
        <v>0</v>
      </c>
      <c r="AC23" s="361">
        <f>COUNTIF('enter-data'!T$8:T$94,'calc.disziplin'!$G23)</f>
        <v>0</v>
      </c>
      <c r="AD23" s="428">
        <f>COUNTIF('enter-data'!U$8:U$94,'calc.disziplin'!$G23)</f>
        <v>0</v>
      </c>
      <c r="AE23" s="429">
        <f>COUNTIF('enter-data'!V$8:V$94,'calc.disziplin'!$G23)</f>
        <v>0</v>
      </c>
      <c r="AF23" s="361">
        <f>COUNTIF('enter-data'!W$8:W$94,'calc.disziplin'!$G23)</f>
        <v>0</v>
      </c>
      <c r="AG23" s="428">
        <f>COUNTIF('enter-data'!X$8:X$94,'calc.disziplin'!$G23)</f>
        <v>3</v>
      </c>
      <c r="AH23" s="429">
        <f>COUNTIF('enter-data'!Y$8:Y$94,'calc.disziplin'!$G23)</f>
        <v>0</v>
      </c>
      <c r="AI23" s="361">
        <f>COUNTIF('enter-data'!Z$8:Z$94,'calc.disziplin'!$G23)</f>
        <v>0</v>
      </c>
      <c r="AJ23" s="428">
        <f>COUNTIF('enter-data'!AA$8:AA$94,'calc.disziplin'!$G23)</f>
        <v>0</v>
      </c>
      <c r="AK23" s="429">
        <f>COUNTIF('enter-data'!AB$8:AB$94,'calc.disziplin'!$G23)</f>
        <v>0</v>
      </c>
      <c r="AL23" s="361">
        <f>COUNTIF('enter-data'!AC$8:AC$94,'calc.disziplin'!$G23)</f>
        <v>0</v>
      </c>
      <c r="AM23" s="428">
        <f>COUNTIF('enter-data'!AD$8:AD$94,'calc.disziplin'!$G23)</f>
        <v>0</v>
      </c>
      <c r="AN23" s="429">
        <f>COUNTIF('enter-data'!AE$8:AE$94,'calc.disziplin'!$G23)</f>
        <v>0</v>
      </c>
      <c r="AO23" s="361">
        <f>COUNTIF('enter-data'!AF$8:AF$94,'calc.disziplin'!$G23)</f>
        <v>0</v>
      </c>
      <c r="AP23" s="430">
        <f>COUNTIF('enter-data'!AG$8:AG$94,'calc.disziplin'!$G23)</f>
        <v>0</v>
      </c>
      <c r="AQ23" s="292"/>
      <c r="AR23" s="429">
        <f>COUNTIF('enter-data'!AI$8:AI$94,'calc.disziplin'!$G23)</f>
        <v>0</v>
      </c>
      <c r="AS23" s="361">
        <f>COUNTIF('enter-data'!AJ$8:AJ$94,'calc.disziplin'!$G23)</f>
        <v>0</v>
      </c>
      <c r="AT23" s="428">
        <f>COUNTIF('enter-data'!AK$8:AK$94,'calc.disziplin'!$G23)</f>
        <v>0</v>
      </c>
      <c r="AU23" s="429">
        <f>COUNTIF('enter-data'!AL$8:AL$94,'calc.disziplin'!$G23)</f>
        <v>0</v>
      </c>
      <c r="AV23" s="361">
        <f>COUNTIF('enter-data'!AM$8:AM$94,'calc.disziplin'!$G23)</f>
        <v>0</v>
      </c>
      <c r="AW23" s="428">
        <f>COUNTIF('enter-data'!AN$8:AN$94,'calc.disziplin'!$G23)</f>
        <v>0</v>
      </c>
      <c r="AX23" s="429">
        <f>COUNTIF('enter-data'!AO$8:AO$94,'calc.disziplin'!$G23)</f>
        <v>0</v>
      </c>
      <c r="AY23" s="361">
        <f>COUNTIF('enter-data'!AP$8:AP$94,'calc.disziplin'!$G23)</f>
        <v>0</v>
      </c>
      <c r="AZ23" s="428">
        <f>COUNTIF('enter-data'!AQ$8:AQ$94,'calc.disziplin'!$G23)</f>
        <v>0</v>
      </c>
      <c r="BA23" s="429">
        <f>COUNTIF('enter-data'!AR$8:AR$94,'calc.disziplin'!$G23)</f>
        <v>0</v>
      </c>
      <c r="BB23" s="361">
        <f>COUNTIF('enter-data'!AS$8:AS$94,'calc.disziplin'!$G23)</f>
        <v>0</v>
      </c>
      <c r="BC23" s="428">
        <f>COUNTIF('enter-data'!AT$8:AT$94,'calc.disziplin'!$G23)</f>
        <v>0</v>
      </c>
      <c r="BD23" s="429">
        <f>COUNTIF('enter-data'!AU$8:AU$94,'calc.disziplin'!$G23)</f>
        <v>0</v>
      </c>
      <c r="BE23" s="361">
        <f>COUNTIF('enter-data'!AV$8:AV$94,'calc.disziplin'!$G23)</f>
        <v>0</v>
      </c>
      <c r="BF23" s="428">
        <f>COUNTIF('enter-data'!AW$8:AW$94,'calc.disziplin'!$G23)</f>
        <v>1</v>
      </c>
      <c r="BG23" s="429">
        <f>COUNTIF('enter-data'!AX$8:AX$94,'calc.disziplin'!$G23)</f>
        <v>0</v>
      </c>
      <c r="BH23" s="361">
        <f>COUNTIF('enter-data'!AY$8:AY$94,'calc.disziplin'!$G23)</f>
        <v>0</v>
      </c>
      <c r="BI23" s="428">
        <f>COUNTIF('enter-data'!AZ$8:AZ$94,'calc.disziplin'!$G23)</f>
        <v>0</v>
      </c>
      <c r="BJ23" s="429">
        <f>COUNTIF('enter-data'!BA$8:BA$94,'calc.disziplin'!$G23)</f>
        <v>0</v>
      </c>
      <c r="BK23" s="361">
        <f>COUNTIF('enter-data'!BB$8:BB$94,'calc.disziplin'!$G23)</f>
        <v>0</v>
      </c>
      <c r="BL23" s="428">
        <f>COUNTIF('enter-data'!BC$8:BC$94,'calc.disziplin'!$G23)</f>
        <v>0</v>
      </c>
      <c r="BM23" s="429">
        <f>COUNTIF('enter-data'!BD$8:BD$94,'calc.disziplin'!$G23)</f>
        <v>0</v>
      </c>
      <c r="BN23" s="361">
        <f>COUNTIF('enter-data'!BE$8:BE$94,'calc.disziplin'!$G23)</f>
        <v>0</v>
      </c>
      <c r="BO23" s="428">
        <f>COUNTIF('enter-data'!BF$8:BF$94,'calc.disziplin'!$G23)</f>
        <v>0</v>
      </c>
      <c r="BP23" s="429">
        <f>COUNTIF('enter-data'!BG$8:BG$94,'calc.disziplin'!$G23)</f>
        <v>0</v>
      </c>
      <c r="BQ23" s="361">
        <f>COUNTIF('enter-data'!BH$8:BH$94,'calc.disziplin'!$G23)</f>
        <v>0</v>
      </c>
      <c r="BR23" s="430">
        <f>COUNTIF('enter-data'!BI$8:BI$94,'calc.disziplin'!$G23)</f>
        <v>0</v>
      </c>
    </row>
    <row r="24" spans="1:70" ht="18" customHeight="1" x14ac:dyDescent="0.25">
      <c r="A24" s="392">
        <v>22</v>
      </c>
      <c r="B24" s="431">
        <f t="shared" si="3"/>
        <v>2.1999999999999999E-2</v>
      </c>
      <c r="C24" s="392" t="e">
        <f t="shared" si="11"/>
        <v>#N/A</v>
      </c>
      <c r="D24" s="392" t="e">
        <f t="shared" si="4"/>
        <v>#N/A</v>
      </c>
      <c r="E24" s="421" t="e">
        <f t="shared" si="5"/>
        <v>#N/A</v>
      </c>
      <c r="F24" s="422" t="s">
        <v>266</v>
      </c>
      <c r="G24" s="423" t="s">
        <v>199</v>
      </c>
      <c r="H24" s="424" t="e" cm="1">
        <f t="array" ref="H24">INDEX($P$3:$BR$142,ROW()-2,MATCH(H$1,$P$1:$BR$1,0))</f>
        <v>#N/A</v>
      </c>
      <c r="I24" s="424" t="e" cm="1">
        <f t="array" ref="I24">INDEX($P$3:$BR$142,ROW()-2,MATCH(I$1,$P$1:$BR$1,0))</f>
        <v>#N/A</v>
      </c>
      <c r="J24" s="424" t="e" cm="1">
        <f t="array" ref="J24">INDEX($P$3:$BR$142,ROW()-2,MATCH(J$1,$P$1:$BR$1,0))</f>
        <v>#N/A</v>
      </c>
      <c r="K24" s="424" t="e">
        <f t="shared" si="6"/>
        <v>#N/A</v>
      </c>
      <c r="L24" s="425" t="e">
        <f t="shared" si="7"/>
        <v>#N/A</v>
      </c>
      <c r="M24" s="425" t="e">
        <f t="shared" si="8"/>
        <v>#N/A</v>
      </c>
      <c r="N24" s="425" t="e">
        <f t="shared" si="9"/>
        <v>#N/A</v>
      </c>
      <c r="O24" s="426" t="e">
        <f t="shared" si="10"/>
        <v>#N/A</v>
      </c>
      <c r="P24" s="427">
        <f>COUNTIF('enter-data'!G$8:G$94,'calc.disziplin'!$G24)</f>
        <v>0</v>
      </c>
      <c r="Q24" s="361">
        <f>COUNTIF('enter-data'!H$8:H$94,'calc.disziplin'!$G24)</f>
        <v>0</v>
      </c>
      <c r="R24" s="428">
        <f>COUNTIF('enter-data'!I$8:I$94,'calc.disziplin'!$G24)</f>
        <v>0</v>
      </c>
      <c r="S24" s="429">
        <f>COUNTIF('enter-data'!J$8:J$94,'calc.disziplin'!$G24)</f>
        <v>0</v>
      </c>
      <c r="T24" s="361">
        <f>COUNTIF('enter-data'!K$8:K$94,'calc.disziplin'!$G24)</f>
        <v>0</v>
      </c>
      <c r="U24" s="428">
        <f>COUNTIF('enter-data'!L$8:L$94,'calc.disziplin'!$G24)</f>
        <v>0</v>
      </c>
      <c r="V24" s="429">
        <f>COUNTIF('enter-data'!M$8:M$94,'calc.disziplin'!$G24)</f>
        <v>0</v>
      </c>
      <c r="W24" s="361">
        <f>COUNTIF('enter-data'!N$8:N$94,'calc.disziplin'!$G24)</f>
        <v>0</v>
      </c>
      <c r="X24" s="428">
        <f>COUNTIF('enter-data'!O$8:O$94,'calc.disziplin'!$G24)</f>
        <v>0</v>
      </c>
      <c r="Y24" s="429">
        <f>COUNTIF('enter-data'!P$8:P$94,'calc.disziplin'!$G24)</f>
        <v>1</v>
      </c>
      <c r="Z24" s="361">
        <f>COUNTIF('enter-data'!Q$8:Q$94,'calc.disziplin'!$G24)</f>
        <v>0</v>
      </c>
      <c r="AA24" s="428">
        <f>COUNTIF('enter-data'!R$8:R$94,'calc.disziplin'!$G24)</f>
        <v>0</v>
      </c>
      <c r="AB24" s="429">
        <f>COUNTIF('enter-data'!S$8:S$94,'calc.disziplin'!$G24)</f>
        <v>0</v>
      </c>
      <c r="AC24" s="361">
        <f>COUNTIF('enter-data'!T$8:T$94,'calc.disziplin'!$G24)</f>
        <v>0</v>
      </c>
      <c r="AD24" s="428">
        <f>COUNTIF('enter-data'!U$8:U$94,'calc.disziplin'!$G24)</f>
        <v>0</v>
      </c>
      <c r="AE24" s="429">
        <f>COUNTIF('enter-data'!V$8:V$94,'calc.disziplin'!$G24)</f>
        <v>0</v>
      </c>
      <c r="AF24" s="361">
        <f>COUNTIF('enter-data'!W$8:W$94,'calc.disziplin'!$G24)</f>
        <v>0</v>
      </c>
      <c r="AG24" s="428">
        <f>COUNTIF('enter-data'!X$8:X$94,'calc.disziplin'!$G24)</f>
        <v>0</v>
      </c>
      <c r="AH24" s="429">
        <f>COUNTIF('enter-data'!Y$8:Y$94,'calc.disziplin'!$G24)</f>
        <v>0</v>
      </c>
      <c r="AI24" s="361">
        <f>COUNTIF('enter-data'!Z$8:Z$94,'calc.disziplin'!$G24)</f>
        <v>0</v>
      </c>
      <c r="AJ24" s="428">
        <f>COUNTIF('enter-data'!AA$8:AA$94,'calc.disziplin'!$G24)</f>
        <v>0</v>
      </c>
      <c r="AK24" s="429">
        <f>COUNTIF('enter-data'!AB$8:AB$94,'calc.disziplin'!$G24)</f>
        <v>0</v>
      </c>
      <c r="AL24" s="361">
        <f>COUNTIF('enter-data'!AC$8:AC$94,'calc.disziplin'!$G24)</f>
        <v>0</v>
      </c>
      <c r="AM24" s="428">
        <f>COUNTIF('enter-data'!AD$8:AD$94,'calc.disziplin'!$G24)</f>
        <v>0</v>
      </c>
      <c r="AN24" s="429">
        <f>COUNTIF('enter-data'!AE$8:AE$94,'calc.disziplin'!$G24)</f>
        <v>0</v>
      </c>
      <c r="AO24" s="361">
        <f>COUNTIF('enter-data'!AF$8:AF$94,'calc.disziplin'!$G24)</f>
        <v>0</v>
      </c>
      <c r="AP24" s="430">
        <f>COUNTIF('enter-data'!AG$8:AG$94,'calc.disziplin'!$G24)</f>
        <v>0</v>
      </c>
      <c r="AQ24" s="292"/>
      <c r="AR24" s="429">
        <f>COUNTIF('enter-data'!AI$8:AI$94,'calc.disziplin'!$G24)</f>
        <v>0</v>
      </c>
      <c r="AS24" s="361">
        <f>COUNTIF('enter-data'!AJ$8:AJ$94,'calc.disziplin'!$G24)</f>
        <v>0</v>
      </c>
      <c r="AT24" s="428">
        <f>COUNTIF('enter-data'!AK$8:AK$94,'calc.disziplin'!$G24)</f>
        <v>0</v>
      </c>
      <c r="AU24" s="429">
        <f>COUNTIF('enter-data'!AL$8:AL$94,'calc.disziplin'!$G24)</f>
        <v>0</v>
      </c>
      <c r="AV24" s="361">
        <f>COUNTIF('enter-data'!AM$8:AM$94,'calc.disziplin'!$G24)</f>
        <v>0</v>
      </c>
      <c r="AW24" s="428">
        <f>COUNTIF('enter-data'!AN$8:AN$94,'calc.disziplin'!$G24)</f>
        <v>0</v>
      </c>
      <c r="AX24" s="429">
        <f>COUNTIF('enter-data'!AO$8:AO$94,'calc.disziplin'!$G24)</f>
        <v>0</v>
      </c>
      <c r="AY24" s="361">
        <f>COUNTIF('enter-data'!AP$8:AP$94,'calc.disziplin'!$G24)</f>
        <v>0</v>
      </c>
      <c r="AZ24" s="428">
        <f>COUNTIF('enter-data'!AQ$8:AQ$94,'calc.disziplin'!$G24)</f>
        <v>0</v>
      </c>
      <c r="BA24" s="429">
        <f>COUNTIF('enter-data'!AR$8:AR$94,'calc.disziplin'!$G24)</f>
        <v>0</v>
      </c>
      <c r="BB24" s="361">
        <f>COUNTIF('enter-data'!AS$8:AS$94,'calc.disziplin'!$G24)</f>
        <v>0</v>
      </c>
      <c r="BC24" s="428">
        <f>COUNTIF('enter-data'!AT$8:AT$94,'calc.disziplin'!$G24)</f>
        <v>0</v>
      </c>
      <c r="BD24" s="429">
        <f>COUNTIF('enter-data'!AU$8:AU$94,'calc.disziplin'!$G24)</f>
        <v>0</v>
      </c>
      <c r="BE24" s="361">
        <f>COUNTIF('enter-data'!AV$8:AV$94,'calc.disziplin'!$G24)</f>
        <v>0</v>
      </c>
      <c r="BF24" s="428">
        <f>COUNTIF('enter-data'!AW$8:AW$94,'calc.disziplin'!$G24)</f>
        <v>0</v>
      </c>
      <c r="BG24" s="429">
        <f>COUNTIF('enter-data'!AX$8:AX$94,'calc.disziplin'!$G24)</f>
        <v>0</v>
      </c>
      <c r="BH24" s="361">
        <f>COUNTIF('enter-data'!AY$8:AY$94,'calc.disziplin'!$G24)</f>
        <v>0</v>
      </c>
      <c r="BI24" s="428">
        <f>COUNTIF('enter-data'!AZ$8:AZ$94,'calc.disziplin'!$G24)</f>
        <v>0</v>
      </c>
      <c r="BJ24" s="429">
        <f>COUNTIF('enter-data'!BA$8:BA$94,'calc.disziplin'!$G24)</f>
        <v>0</v>
      </c>
      <c r="BK24" s="361">
        <f>COUNTIF('enter-data'!BB$8:BB$94,'calc.disziplin'!$G24)</f>
        <v>0</v>
      </c>
      <c r="BL24" s="428">
        <f>COUNTIF('enter-data'!BC$8:BC$94,'calc.disziplin'!$G24)</f>
        <v>0</v>
      </c>
      <c r="BM24" s="429">
        <f>COUNTIF('enter-data'!BD$8:BD$94,'calc.disziplin'!$G24)</f>
        <v>0</v>
      </c>
      <c r="BN24" s="361">
        <f>COUNTIF('enter-data'!BE$8:BE$94,'calc.disziplin'!$G24)</f>
        <v>0</v>
      </c>
      <c r="BO24" s="428">
        <f>COUNTIF('enter-data'!BF$8:BF$94,'calc.disziplin'!$G24)</f>
        <v>0</v>
      </c>
      <c r="BP24" s="429">
        <f>COUNTIF('enter-data'!BG$8:BG$94,'calc.disziplin'!$G24)</f>
        <v>0</v>
      </c>
      <c r="BQ24" s="361">
        <f>COUNTIF('enter-data'!BH$8:BH$94,'calc.disziplin'!$G24)</f>
        <v>0</v>
      </c>
      <c r="BR24" s="430">
        <f>COUNTIF('enter-data'!BI$8:BI$94,'calc.disziplin'!$G24)</f>
        <v>0</v>
      </c>
    </row>
    <row r="25" spans="1:70" ht="18" customHeight="1" x14ac:dyDescent="0.25">
      <c r="A25" s="392">
        <v>23</v>
      </c>
      <c r="B25" s="431">
        <f t="shared" si="3"/>
        <v>2.3E-2</v>
      </c>
      <c r="C25" s="392" t="e">
        <f t="shared" si="11"/>
        <v>#N/A</v>
      </c>
      <c r="D25" s="392" t="e">
        <f t="shared" si="4"/>
        <v>#N/A</v>
      </c>
      <c r="E25" s="421" t="e">
        <f t="shared" si="5"/>
        <v>#N/A</v>
      </c>
      <c r="F25" s="422" t="s">
        <v>310</v>
      </c>
      <c r="G25" s="423" t="s">
        <v>309</v>
      </c>
      <c r="H25" s="424" t="e" cm="1">
        <f t="array" ref="H25">INDEX($P$3:$BR$142,ROW()-2,MATCH(H$1,$P$1:$BR$1,0))</f>
        <v>#N/A</v>
      </c>
      <c r="I25" s="424" t="e" cm="1">
        <f t="array" ref="I25">INDEX($P$3:$BR$142,ROW()-2,MATCH(I$1,$P$1:$BR$1,0))</f>
        <v>#N/A</v>
      </c>
      <c r="J25" s="424" t="e" cm="1">
        <f t="array" ref="J25">INDEX($P$3:$BR$142,ROW()-2,MATCH(J$1,$P$1:$BR$1,0))</f>
        <v>#N/A</v>
      </c>
      <c r="K25" s="424" t="e">
        <f t="shared" si="6"/>
        <v>#N/A</v>
      </c>
      <c r="L25" s="425" t="e">
        <f t="shared" si="7"/>
        <v>#N/A</v>
      </c>
      <c r="M25" s="425" t="e">
        <f t="shared" si="8"/>
        <v>#N/A</v>
      </c>
      <c r="N25" s="425" t="e">
        <f t="shared" si="9"/>
        <v>#N/A</v>
      </c>
      <c r="O25" s="426" t="e">
        <f t="shared" si="10"/>
        <v>#N/A</v>
      </c>
      <c r="P25" s="427">
        <f>COUNTIF('enter-data'!G$8:G$94,'calc.disziplin'!$G25)</f>
        <v>0</v>
      </c>
      <c r="Q25" s="361">
        <f>COUNTIF('enter-data'!H$8:H$94,'calc.disziplin'!$G25)</f>
        <v>0</v>
      </c>
      <c r="R25" s="428">
        <f>COUNTIF('enter-data'!I$8:I$94,'calc.disziplin'!$G25)</f>
        <v>0</v>
      </c>
      <c r="S25" s="429">
        <f>COUNTIF('enter-data'!J$8:J$94,'calc.disziplin'!$G25)</f>
        <v>0</v>
      </c>
      <c r="T25" s="361">
        <f>COUNTIF('enter-data'!K$8:K$94,'calc.disziplin'!$G25)</f>
        <v>0</v>
      </c>
      <c r="U25" s="428">
        <f>COUNTIF('enter-data'!L$8:L$94,'calc.disziplin'!$G25)</f>
        <v>0</v>
      </c>
      <c r="V25" s="429">
        <f>COUNTIF('enter-data'!M$8:M$94,'calc.disziplin'!$G25)</f>
        <v>0</v>
      </c>
      <c r="W25" s="361">
        <f>COUNTIF('enter-data'!N$8:N$94,'calc.disziplin'!$G25)</f>
        <v>0</v>
      </c>
      <c r="X25" s="428">
        <f>COUNTIF('enter-data'!O$8:O$94,'calc.disziplin'!$G25)</f>
        <v>0</v>
      </c>
      <c r="Y25" s="429">
        <f>COUNTIF('enter-data'!P$8:P$94,'calc.disziplin'!$G25)</f>
        <v>0</v>
      </c>
      <c r="Z25" s="361">
        <f>COUNTIF('enter-data'!Q$8:Q$94,'calc.disziplin'!$G25)</f>
        <v>0</v>
      </c>
      <c r="AA25" s="428">
        <f>COUNTIF('enter-data'!R$8:R$94,'calc.disziplin'!$G25)</f>
        <v>0</v>
      </c>
      <c r="AB25" s="429">
        <f>COUNTIF('enter-data'!S$8:S$94,'calc.disziplin'!$G25)</f>
        <v>0</v>
      </c>
      <c r="AC25" s="361">
        <f>COUNTIF('enter-data'!T$8:T$94,'calc.disziplin'!$G25)</f>
        <v>0</v>
      </c>
      <c r="AD25" s="428">
        <f>COUNTIF('enter-data'!U$8:U$94,'calc.disziplin'!$G25)</f>
        <v>0</v>
      </c>
      <c r="AE25" s="429">
        <f>COUNTIF('enter-data'!V$8:V$94,'calc.disziplin'!$G25)</f>
        <v>0</v>
      </c>
      <c r="AF25" s="361">
        <f>COUNTIF('enter-data'!W$8:W$94,'calc.disziplin'!$G25)</f>
        <v>0</v>
      </c>
      <c r="AG25" s="428">
        <f>COUNTIF('enter-data'!X$8:X$94,'calc.disziplin'!$G25)</f>
        <v>0</v>
      </c>
      <c r="AH25" s="429">
        <f>COUNTIF('enter-data'!Y$8:Y$94,'calc.disziplin'!$G25)</f>
        <v>0</v>
      </c>
      <c r="AI25" s="361">
        <f>COUNTIF('enter-data'!Z$8:Z$94,'calc.disziplin'!$G25)</f>
        <v>0</v>
      </c>
      <c r="AJ25" s="428">
        <f>COUNTIF('enter-data'!AA$8:AA$94,'calc.disziplin'!$G25)</f>
        <v>0</v>
      </c>
      <c r="AK25" s="429">
        <f>COUNTIF('enter-data'!AB$8:AB$94,'calc.disziplin'!$G25)</f>
        <v>0</v>
      </c>
      <c r="AL25" s="361">
        <f>COUNTIF('enter-data'!AC$8:AC$94,'calc.disziplin'!$G25)</f>
        <v>0</v>
      </c>
      <c r="AM25" s="428">
        <f>COUNTIF('enter-data'!AD$8:AD$94,'calc.disziplin'!$G25)</f>
        <v>0</v>
      </c>
      <c r="AN25" s="429">
        <f>COUNTIF('enter-data'!AE$8:AE$94,'calc.disziplin'!$G25)</f>
        <v>0</v>
      </c>
      <c r="AO25" s="361">
        <f>COUNTIF('enter-data'!AF$8:AF$94,'calc.disziplin'!$G25)</f>
        <v>0</v>
      </c>
      <c r="AP25" s="430">
        <f>COUNTIF('enter-data'!AG$8:AG$94,'calc.disziplin'!$G25)</f>
        <v>0</v>
      </c>
      <c r="AQ25" s="292"/>
      <c r="AR25" s="429">
        <f>COUNTIF('enter-data'!AI$8:AI$94,'calc.disziplin'!$G25)</f>
        <v>0</v>
      </c>
      <c r="AS25" s="361">
        <f>COUNTIF('enter-data'!AJ$8:AJ$94,'calc.disziplin'!$G25)</f>
        <v>0</v>
      </c>
      <c r="AT25" s="428">
        <f>COUNTIF('enter-data'!AK$8:AK$94,'calc.disziplin'!$G25)</f>
        <v>0</v>
      </c>
      <c r="AU25" s="429">
        <f>COUNTIF('enter-data'!AL$8:AL$94,'calc.disziplin'!$G25)</f>
        <v>0</v>
      </c>
      <c r="AV25" s="361">
        <f>COUNTIF('enter-data'!AM$8:AM$94,'calc.disziplin'!$G25)</f>
        <v>0</v>
      </c>
      <c r="AW25" s="428">
        <f>COUNTIF('enter-data'!AN$8:AN$94,'calc.disziplin'!$G25)</f>
        <v>0</v>
      </c>
      <c r="AX25" s="429">
        <f>COUNTIF('enter-data'!AO$8:AO$94,'calc.disziplin'!$G25)</f>
        <v>0</v>
      </c>
      <c r="AY25" s="361">
        <f>COUNTIF('enter-data'!AP$8:AP$94,'calc.disziplin'!$G25)</f>
        <v>0</v>
      </c>
      <c r="AZ25" s="428">
        <f>COUNTIF('enter-data'!AQ$8:AQ$94,'calc.disziplin'!$G25)</f>
        <v>0</v>
      </c>
      <c r="BA25" s="429">
        <f>COUNTIF('enter-data'!AR$8:AR$94,'calc.disziplin'!$G25)</f>
        <v>0</v>
      </c>
      <c r="BB25" s="361">
        <f>COUNTIF('enter-data'!AS$8:AS$94,'calc.disziplin'!$G25)</f>
        <v>0</v>
      </c>
      <c r="BC25" s="428">
        <f>COUNTIF('enter-data'!AT$8:AT$94,'calc.disziplin'!$G25)</f>
        <v>0</v>
      </c>
      <c r="BD25" s="429">
        <f>COUNTIF('enter-data'!AU$8:AU$94,'calc.disziplin'!$G25)</f>
        <v>0</v>
      </c>
      <c r="BE25" s="361">
        <f>COUNTIF('enter-data'!AV$8:AV$94,'calc.disziplin'!$G25)</f>
        <v>0</v>
      </c>
      <c r="BF25" s="428">
        <f>COUNTIF('enter-data'!AW$8:AW$94,'calc.disziplin'!$G25)</f>
        <v>0</v>
      </c>
      <c r="BG25" s="429">
        <f>COUNTIF('enter-data'!AX$8:AX$94,'calc.disziplin'!$G25)</f>
        <v>0</v>
      </c>
      <c r="BH25" s="361">
        <f>COUNTIF('enter-data'!AY$8:AY$94,'calc.disziplin'!$G25)</f>
        <v>0</v>
      </c>
      <c r="BI25" s="428">
        <f>COUNTIF('enter-data'!AZ$8:AZ$94,'calc.disziplin'!$G25)</f>
        <v>0</v>
      </c>
      <c r="BJ25" s="429">
        <f>COUNTIF('enter-data'!BA$8:BA$94,'calc.disziplin'!$G25)</f>
        <v>0</v>
      </c>
      <c r="BK25" s="361">
        <f>COUNTIF('enter-data'!BB$8:BB$94,'calc.disziplin'!$G25)</f>
        <v>0</v>
      </c>
      <c r="BL25" s="428">
        <f>COUNTIF('enter-data'!BC$8:BC$94,'calc.disziplin'!$G25)</f>
        <v>0</v>
      </c>
      <c r="BM25" s="429">
        <f>COUNTIF('enter-data'!BD$8:BD$94,'calc.disziplin'!$G25)</f>
        <v>0</v>
      </c>
      <c r="BN25" s="361">
        <f>COUNTIF('enter-data'!BE$8:BE$94,'calc.disziplin'!$G25)</f>
        <v>0</v>
      </c>
      <c r="BO25" s="428">
        <f>COUNTIF('enter-data'!BF$8:BF$94,'calc.disziplin'!$G25)</f>
        <v>0</v>
      </c>
      <c r="BP25" s="429">
        <f>COUNTIF('enter-data'!BG$8:BG$94,'calc.disziplin'!$G25)</f>
        <v>0</v>
      </c>
      <c r="BQ25" s="361">
        <f>COUNTIF('enter-data'!BH$8:BH$94,'calc.disziplin'!$G25)</f>
        <v>0</v>
      </c>
      <c r="BR25" s="430">
        <f>COUNTIF('enter-data'!BI$8:BI$94,'calc.disziplin'!$G25)</f>
        <v>0</v>
      </c>
    </row>
    <row r="26" spans="1:70" ht="18" customHeight="1" x14ac:dyDescent="0.25">
      <c r="A26" s="392">
        <v>24</v>
      </c>
      <c r="B26" s="431">
        <f t="shared" si="3"/>
        <v>2.4E-2</v>
      </c>
      <c r="C26" s="392" t="e">
        <f t="shared" si="11"/>
        <v>#N/A</v>
      </c>
      <c r="D26" s="392" t="e">
        <f t="shared" si="4"/>
        <v>#N/A</v>
      </c>
      <c r="E26" s="421" t="e">
        <f t="shared" si="5"/>
        <v>#N/A</v>
      </c>
      <c r="F26" s="422" t="s">
        <v>327</v>
      </c>
      <c r="G26" s="423" t="s">
        <v>326</v>
      </c>
      <c r="H26" s="424" t="e" cm="1">
        <f t="array" ref="H26">INDEX($P$3:$BR$142,ROW()-2,MATCH(H$1,$P$1:$BR$1,0))</f>
        <v>#N/A</v>
      </c>
      <c r="I26" s="424" t="e" cm="1">
        <f t="array" ref="I26">INDEX($P$3:$BR$142,ROW()-2,MATCH(I$1,$P$1:$BR$1,0))</f>
        <v>#N/A</v>
      </c>
      <c r="J26" s="424" t="e" cm="1">
        <f t="array" ref="J26">INDEX($P$3:$BR$142,ROW()-2,MATCH(J$1,$P$1:$BR$1,0))</f>
        <v>#N/A</v>
      </c>
      <c r="K26" s="424" t="e">
        <f t="shared" si="6"/>
        <v>#N/A</v>
      </c>
      <c r="L26" s="425" t="e">
        <f t="shared" si="7"/>
        <v>#N/A</v>
      </c>
      <c r="M26" s="425" t="e">
        <f t="shared" si="8"/>
        <v>#N/A</v>
      </c>
      <c r="N26" s="425" t="e">
        <f t="shared" si="9"/>
        <v>#N/A</v>
      </c>
      <c r="O26" s="426" t="e">
        <f t="shared" si="10"/>
        <v>#N/A</v>
      </c>
      <c r="P26" s="427">
        <f>COUNTIF('enter-data'!G$8:G$94,'calc.disziplin'!$G26)</f>
        <v>0</v>
      </c>
      <c r="Q26" s="361">
        <f>COUNTIF('enter-data'!H$8:H$94,'calc.disziplin'!$G26)</f>
        <v>0</v>
      </c>
      <c r="R26" s="428">
        <f>COUNTIF('enter-data'!I$8:I$94,'calc.disziplin'!$G26)</f>
        <v>0</v>
      </c>
      <c r="S26" s="429">
        <f>COUNTIF('enter-data'!J$8:J$94,'calc.disziplin'!$G26)</f>
        <v>0</v>
      </c>
      <c r="T26" s="361">
        <f>COUNTIF('enter-data'!K$8:K$94,'calc.disziplin'!$G26)</f>
        <v>0</v>
      </c>
      <c r="U26" s="428">
        <f>COUNTIF('enter-data'!L$8:L$94,'calc.disziplin'!$G26)</f>
        <v>0</v>
      </c>
      <c r="V26" s="429">
        <f>COUNTIF('enter-data'!M$8:M$94,'calc.disziplin'!$G26)</f>
        <v>0</v>
      </c>
      <c r="W26" s="361">
        <f>COUNTIF('enter-data'!N$8:N$94,'calc.disziplin'!$G26)</f>
        <v>0</v>
      </c>
      <c r="X26" s="428">
        <f>COUNTIF('enter-data'!O$8:O$94,'calc.disziplin'!$G26)</f>
        <v>0</v>
      </c>
      <c r="Y26" s="429">
        <f>COUNTIF('enter-data'!P$8:P$94,'calc.disziplin'!$G26)</f>
        <v>0</v>
      </c>
      <c r="Z26" s="361">
        <f>COUNTIF('enter-data'!Q$8:Q$94,'calc.disziplin'!$G26)</f>
        <v>0</v>
      </c>
      <c r="AA26" s="428">
        <f>COUNTIF('enter-data'!R$8:R$94,'calc.disziplin'!$G26)</f>
        <v>0</v>
      </c>
      <c r="AB26" s="429">
        <f>COUNTIF('enter-data'!S$8:S$94,'calc.disziplin'!$G26)</f>
        <v>0</v>
      </c>
      <c r="AC26" s="361">
        <f>COUNTIF('enter-data'!T$8:T$94,'calc.disziplin'!$G26)</f>
        <v>0</v>
      </c>
      <c r="AD26" s="428">
        <f>COUNTIF('enter-data'!U$8:U$94,'calc.disziplin'!$G26)</f>
        <v>0</v>
      </c>
      <c r="AE26" s="429">
        <f>COUNTIF('enter-data'!V$8:V$94,'calc.disziplin'!$G26)</f>
        <v>0</v>
      </c>
      <c r="AF26" s="361">
        <f>COUNTIF('enter-data'!W$8:W$94,'calc.disziplin'!$G26)</f>
        <v>0</v>
      </c>
      <c r="AG26" s="428">
        <f>COUNTIF('enter-data'!X$8:X$94,'calc.disziplin'!$G26)</f>
        <v>0</v>
      </c>
      <c r="AH26" s="429">
        <f>COUNTIF('enter-data'!Y$8:Y$94,'calc.disziplin'!$G26)</f>
        <v>0</v>
      </c>
      <c r="AI26" s="361">
        <f>COUNTIF('enter-data'!Z$8:Z$94,'calc.disziplin'!$G26)</f>
        <v>0</v>
      </c>
      <c r="AJ26" s="428">
        <f>COUNTIF('enter-data'!AA$8:AA$94,'calc.disziplin'!$G26)</f>
        <v>0</v>
      </c>
      <c r="AK26" s="429">
        <f>COUNTIF('enter-data'!AB$8:AB$94,'calc.disziplin'!$G26)</f>
        <v>0</v>
      </c>
      <c r="AL26" s="361">
        <f>COUNTIF('enter-data'!AC$8:AC$94,'calc.disziplin'!$G26)</f>
        <v>0</v>
      </c>
      <c r="AM26" s="428">
        <f>COUNTIF('enter-data'!AD$8:AD$94,'calc.disziplin'!$G26)</f>
        <v>0</v>
      </c>
      <c r="AN26" s="429">
        <f>COUNTIF('enter-data'!AE$8:AE$94,'calc.disziplin'!$G26)</f>
        <v>0</v>
      </c>
      <c r="AO26" s="361">
        <f>COUNTIF('enter-data'!AF$8:AF$94,'calc.disziplin'!$G26)</f>
        <v>0</v>
      </c>
      <c r="AP26" s="430">
        <f>COUNTIF('enter-data'!AG$8:AG$94,'calc.disziplin'!$G26)</f>
        <v>0</v>
      </c>
      <c r="AQ26" s="292"/>
      <c r="AR26" s="429">
        <f>COUNTIF('enter-data'!AI$8:AI$94,'calc.disziplin'!$G26)</f>
        <v>0</v>
      </c>
      <c r="AS26" s="361">
        <f>COUNTIF('enter-data'!AJ$8:AJ$94,'calc.disziplin'!$G26)</f>
        <v>0</v>
      </c>
      <c r="AT26" s="428">
        <f>COUNTIF('enter-data'!AK$8:AK$94,'calc.disziplin'!$G26)</f>
        <v>0</v>
      </c>
      <c r="AU26" s="429">
        <f>COUNTIF('enter-data'!AL$8:AL$94,'calc.disziplin'!$G26)</f>
        <v>0</v>
      </c>
      <c r="AV26" s="361">
        <f>COUNTIF('enter-data'!AM$8:AM$94,'calc.disziplin'!$G26)</f>
        <v>0</v>
      </c>
      <c r="AW26" s="428">
        <f>COUNTIF('enter-data'!AN$8:AN$94,'calc.disziplin'!$G26)</f>
        <v>0</v>
      </c>
      <c r="AX26" s="429">
        <f>COUNTIF('enter-data'!AO$8:AO$94,'calc.disziplin'!$G26)</f>
        <v>0</v>
      </c>
      <c r="AY26" s="361">
        <f>COUNTIF('enter-data'!AP$8:AP$94,'calc.disziplin'!$G26)</f>
        <v>0</v>
      </c>
      <c r="AZ26" s="428">
        <f>COUNTIF('enter-data'!AQ$8:AQ$94,'calc.disziplin'!$G26)</f>
        <v>0</v>
      </c>
      <c r="BA26" s="429">
        <f>COUNTIF('enter-data'!AR$8:AR$94,'calc.disziplin'!$G26)</f>
        <v>0</v>
      </c>
      <c r="BB26" s="361">
        <f>COUNTIF('enter-data'!AS$8:AS$94,'calc.disziplin'!$G26)</f>
        <v>0</v>
      </c>
      <c r="BC26" s="428">
        <f>COUNTIF('enter-data'!AT$8:AT$94,'calc.disziplin'!$G26)</f>
        <v>0</v>
      </c>
      <c r="BD26" s="429">
        <f>COUNTIF('enter-data'!AU$8:AU$94,'calc.disziplin'!$G26)</f>
        <v>0</v>
      </c>
      <c r="BE26" s="361">
        <f>COUNTIF('enter-data'!AV$8:AV$94,'calc.disziplin'!$G26)</f>
        <v>0</v>
      </c>
      <c r="BF26" s="428">
        <f>COUNTIF('enter-data'!AW$8:AW$94,'calc.disziplin'!$G26)</f>
        <v>0</v>
      </c>
      <c r="BG26" s="429">
        <f>COUNTIF('enter-data'!AX$8:AX$94,'calc.disziplin'!$G26)</f>
        <v>0</v>
      </c>
      <c r="BH26" s="361">
        <f>COUNTIF('enter-data'!AY$8:AY$94,'calc.disziplin'!$G26)</f>
        <v>0</v>
      </c>
      <c r="BI26" s="428">
        <f>COUNTIF('enter-data'!AZ$8:AZ$94,'calc.disziplin'!$G26)</f>
        <v>0</v>
      </c>
      <c r="BJ26" s="429">
        <f>COUNTIF('enter-data'!BA$8:BA$94,'calc.disziplin'!$G26)</f>
        <v>0</v>
      </c>
      <c r="BK26" s="361">
        <f>COUNTIF('enter-data'!BB$8:BB$94,'calc.disziplin'!$G26)</f>
        <v>0</v>
      </c>
      <c r="BL26" s="428">
        <f>COUNTIF('enter-data'!BC$8:BC$94,'calc.disziplin'!$G26)</f>
        <v>0</v>
      </c>
      <c r="BM26" s="429">
        <f>COUNTIF('enter-data'!BD$8:BD$94,'calc.disziplin'!$G26)</f>
        <v>0</v>
      </c>
      <c r="BN26" s="361">
        <f>COUNTIF('enter-data'!BE$8:BE$94,'calc.disziplin'!$G26)</f>
        <v>0</v>
      </c>
      <c r="BO26" s="428">
        <f>COUNTIF('enter-data'!BF$8:BF$94,'calc.disziplin'!$G26)</f>
        <v>0</v>
      </c>
      <c r="BP26" s="429">
        <f>COUNTIF('enter-data'!BG$8:BG$94,'calc.disziplin'!$G26)</f>
        <v>0</v>
      </c>
      <c r="BQ26" s="361">
        <f>COUNTIF('enter-data'!BH$8:BH$94,'calc.disziplin'!$G26)</f>
        <v>0</v>
      </c>
      <c r="BR26" s="430">
        <f>COUNTIF('enter-data'!BI$8:BI$94,'calc.disziplin'!$G26)</f>
        <v>0</v>
      </c>
    </row>
    <row r="27" spans="1:70" ht="18" customHeight="1" x14ac:dyDescent="0.25">
      <c r="A27" s="392">
        <v>25</v>
      </c>
      <c r="B27" s="431">
        <f t="shared" si="3"/>
        <v>2.5000000000000001E-2</v>
      </c>
      <c r="C27" s="392" t="e">
        <f t="shared" si="11"/>
        <v>#N/A</v>
      </c>
      <c r="D27" s="392" t="e">
        <f t="shared" si="4"/>
        <v>#N/A</v>
      </c>
      <c r="E27" s="421" t="e">
        <f t="shared" si="5"/>
        <v>#N/A</v>
      </c>
      <c r="F27" s="422" t="s">
        <v>458</v>
      </c>
      <c r="G27" s="423" t="s">
        <v>459</v>
      </c>
      <c r="H27" s="424" t="e" cm="1">
        <f t="array" ref="H27">INDEX($P$3:$BR$142,ROW()-2,MATCH(H$1,$P$1:$BR$1,0))</f>
        <v>#N/A</v>
      </c>
      <c r="I27" s="424" t="e" cm="1">
        <f t="array" ref="I27">INDEX($P$3:$BR$142,ROW()-2,MATCH(I$1,$P$1:$BR$1,0))</f>
        <v>#N/A</v>
      </c>
      <c r="J27" s="424" t="e" cm="1">
        <f t="array" ref="J27">INDEX($P$3:$BR$142,ROW()-2,MATCH(J$1,$P$1:$BR$1,0))</f>
        <v>#N/A</v>
      </c>
      <c r="K27" s="424" t="e">
        <f t="shared" si="6"/>
        <v>#N/A</v>
      </c>
      <c r="L27" s="425" t="e">
        <f t="shared" si="7"/>
        <v>#N/A</v>
      </c>
      <c r="M27" s="425" t="e">
        <f t="shared" si="8"/>
        <v>#N/A</v>
      </c>
      <c r="N27" s="425" t="e">
        <f t="shared" si="9"/>
        <v>#N/A</v>
      </c>
      <c r="O27" s="426" t="e">
        <f t="shared" si="10"/>
        <v>#N/A</v>
      </c>
      <c r="P27" s="427">
        <f>COUNTIF('enter-data'!G$8:G$94,'calc.disziplin'!$G27)</f>
        <v>0</v>
      </c>
      <c r="Q27" s="361">
        <f>COUNTIF('enter-data'!H$8:H$94,'calc.disziplin'!$G27)</f>
        <v>0</v>
      </c>
      <c r="R27" s="428">
        <f>COUNTIF('enter-data'!I$8:I$94,'calc.disziplin'!$G27)</f>
        <v>0</v>
      </c>
      <c r="S27" s="429">
        <f>COUNTIF('enter-data'!J$8:J$94,'calc.disziplin'!$G27)</f>
        <v>0</v>
      </c>
      <c r="T27" s="361">
        <f>COUNTIF('enter-data'!K$8:K$94,'calc.disziplin'!$G27)</f>
        <v>0</v>
      </c>
      <c r="U27" s="428">
        <f>COUNTIF('enter-data'!L$8:L$94,'calc.disziplin'!$G27)</f>
        <v>0</v>
      </c>
      <c r="V27" s="429">
        <f>COUNTIF('enter-data'!M$8:M$94,'calc.disziplin'!$G27)</f>
        <v>0</v>
      </c>
      <c r="W27" s="361">
        <f>COUNTIF('enter-data'!N$8:N$94,'calc.disziplin'!$G27)</f>
        <v>0</v>
      </c>
      <c r="X27" s="428">
        <f>COUNTIF('enter-data'!O$8:O$94,'calc.disziplin'!$G27)</f>
        <v>0</v>
      </c>
      <c r="Y27" s="429">
        <f>COUNTIF('enter-data'!P$8:P$94,'calc.disziplin'!$G27)</f>
        <v>0</v>
      </c>
      <c r="Z27" s="361">
        <f>COUNTIF('enter-data'!Q$8:Q$94,'calc.disziplin'!$G27)</f>
        <v>0</v>
      </c>
      <c r="AA27" s="428">
        <f>COUNTIF('enter-data'!R$8:R$94,'calc.disziplin'!$G27)</f>
        <v>0</v>
      </c>
      <c r="AB27" s="429">
        <f>COUNTIF('enter-data'!S$8:S$94,'calc.disziplin'!$G27)</f>
        <v>0</v>
      </c>
      <c r="AC27" s="361">
        <f>COUNTIF('enter-data'!T$8:T$94,'calc.disziplin'!$G27)</f>
        <v>0</v>
      </c>
      <c r="AD27" s="428">
        <f>COUNTIF('enter-data'!U$8:U$94,'calc.disziplin'!$G27)</f>
        <v>0</v>
      </c>
      <c r="AE27" s="429">
        <f>COUNTIF('enter-data'!V$8:V$94,'calc.disziplin'!$G27)</f>
        <v>0</v>
      </c>
      <c r="AF27" s="361">
        <f>COUNTIF('enter-data'!W$8:W$94,'calc.disziplin'!$G27)</f>
        <v>0</v>
      </c>
      <c r="AG27" s="428">
        <f>COUNTIF('enter-data'!X$8:X$94,'calc.disziplin'!$G27)</f>
        <v>0</v>
      </c>
      <c r="AH27" s="429">
        <f>COUNTIF('enter-data'!Y$8:Y$94,'calc.disziplin'!$G27)</f>
        <v>0</v>
      </c>
      <c r="AI27" s="361">
        <f>COUNTIF('enter-data'!Z$8:Z$94,'calc.disziplin'!$G27)</f>
        <v>0</v>
      </c>
      <c r="AJ27" s="428">
        <f>COUNTIF('enter-data'!AA$8:AA$94,'calc.disziplin'!$G27)</f>
        <v>0</v>
      </c>
      <c r="AK27" s="429">
        <f>COUNTIF('enter-data'!AB$8:AB$94,'calc.disziplin'!$G27)</f>
        <v>0</v>
      </c>
      <c r="AL27" s="361">
        <f>COUNTIF('enter-data'!AC$8:AC$94,'calc.disziplin'!$G27)</f>
        <v>0</v>
      </c>
      <c r="AM27" s="428">
        <f>COUNTIF('enter-data'!AD$8:AD$94,'calc.disziplin'!$G27)</f>
        <v>0</v>
      </c>
      <c r="AN27" s="429">
        <f>COUNTIF('enter-data'!AE$8:AE$94,'calc.disziplin'!$G27)</f>
        <v>0</v>
      </c>
      <c r="AO27" s="361">
        <f>COUNTIF('enter-data'!AF$8:AF$94,'calc.disziplin'!$G27)</f>
        <v>0</v>
      </c>
      <c r="AP27" s="430">
        <f>COUNTIF('enter-data'!AG$8:AG$94,'calc.disziplin'!$G27)</f>
        <v>0</v>
      </c>
      <c r="AQ27" s="292"/>
      <c r="AR27" s="429">
        <f>COUNTIF('enter-data'!AI$8:AI$94,'calc.disziplin'!$G27)</f>
        <v>0</v>
      </c>
      <c r="AS27" s="361">
        <f>COUNTIF('enter-data'!AJ$8:AJ$94,'calc.disziplin'!$G27)</f>
        <v>0</v>
      </c>
      <c r="AT27" s="428">
        <f>COUNTIF('enter-data'!AK$8:AK$94,'calc.disziplin'!$G27)</f>
        <v>0</v>
      </c>
      <c r="AU27" s="429">
        <f>COUNTIF('enter-data'!AL$8:AL$94,'calc.disziplin'!$G27)</f>
        <v>0</v>
      </c>
      <c r="AV27" s="361">
        <f>COUNTIF('enter-data'!AM$8:AM$94,'calc.disziplin'!$G27)</f>
        <v>0</v>
      </c>
      <c r="AW27" s="428">
        <f>COUNTIF('enter-data'!AN$8:AN$94,'calc.disziplin'!$G27)</f>
        <v>0</v>
      </c>
      <c r="AX27" s="429">
        <f>COUNTIF('enter-data'!AO$8:AO$94,'calc.disziplin'!$G27)</f>
        <v>0</v>
      </c>
      <c r="AY27" s="361">
        <f>COUNTIF('enter-data'!AP$8:AP$94,'calc.disziplin'!$G27)</f>
        <v>0</v>
      </c>
      <c r="AZ27" s="428">
        <f>COUNTIF('enter-data'!AQ$8:AQ$94,'calc.disziplin'!$G27)</f>
        <v>0</v>
      </c>
      <c r="BA27" s="429">
        <f>COUNTIF('enter-data'!AR$8:AR$94,'calc.disziplin'!$G27)</f>
        <v>0</v>
      </c>
      <c r="BB27" s="361">
        <f>COUNTIF('enter-data'!AS$8:AS$94,'calc.disziplin'!$G27)</f>
        <v>0</v>
      </c>
      <c r="BC27" s="428">
        <f>COUNTIF('enter-data'!AT$8:AT$94,'calc.disziplin'!$G27)</f>
        <v>0</v>
      </c>
      <c r="BD27" s="429">
        <f>COUNTIF('enter-data'!AU$8:AU$94,'calc.disziplin'!$G27)</f>
        <v>0</v>
      </c>
      <c r="BE27" s="361">
        <f>COUNTIF('enter-data'!AV$8:AV$94,'calc.disziplin'!$G27)</f>
        <v>0</v>
      </c>
      <c r="BF27" s="428">
        <f>COUNTIF('enter-data'!AW$8:AW$94,'calc.disziplin'!$G27)</f>
        <v>0</v>
      </c>
      <c r="BG27" s="429">
        <f>COUNTIF('enter-data'!AX$8:AX$94,'calc.disziplin'!$G27)</f>
        <v>0</v>
      </c>
      <c r="BH27" s="361">
        <f>COUNTIF('enter-data'!AY$8:AY$94,'calc.disziplin'!$G27)</f>
        <v>0</v>
      </c>
      <c r="BI27" s="428">
        <f>COUNTIF('enter-data'!AZ$8:AZ$94,'calc.disziplin'!$G27)</f>
        <v>0</v>
      </c>
      <c r="BJ27" s="429">
        <f>COUNTIF('enter-data'!BA$8:BA$94,'calc.disziplin'!$G27)</f>
        <v>0</v>
      </c>
      <c r="BK27" s="361">
        <f>COUNTIF('enter-data'!BB$8:BB$94,'calc.disziplin'!$G27)</f>
        <v>0</v>
      </c>
      <c r="BL27" s="428">
        <f>COUNTIF('enter-data'!BC$8:BC$94,'calc.disziplin'!$G27)</f>
        <v>0</v>
      </c>
      <c r="BM27" s="429">
        <f>COUNTIF('enter-data'!BD$8:BD$94,'calc.disziplin'!$G27)</f>
        <v>0</v>
      </c>
      <c r="BN27" s="361">
        <f>COUNTIF('enter-data'!BE$8:BE$94,'calc.disziplin'!$G27)</f>
        <v>0</v>
      </c>
      <c r="BO27" s="428">
        <f>COUNTIF('enter-data'!BF$8:BF$94,'calc.disziplin'!$G27)</f>
        <v>0</v>
      </c>
      <c r="BP27" s="429">
        <f>COUNTIF('enter-data'!BG$8:BG$94,'calc.disziplin'!$G27)</f>
        <v>0</v>
      </c>
      <c r="BQ27" s="361">
        <f>COUNTIF('enter-data'!BH$8:BH$94,'calc.disziplin'!$G27)</f>
        <v>0</v>
      </c>
      <c r="BR27" s="430">
        <f>COUNTIF('enter-data'!BI$8:BI$94,'calc.disziplin'!$G27)</f>
        <v>0</v>
      </c>
    </row>
    <row r="28" spans="1:70" ht="18" customHeight="1" x14ac:dyDescent="0.25">
      <c r="A28" s="392">
        <v>26</v>
      </c>
      <c r="B28" s="431">
        <f t="shared" si="3"/>
        <v>2.5999999999999999E-2</v>
      </c>
      <c r="C28" s="392" t="e">
        <f t="shared" si="11"/>
        <v>#N/A</v>
      </c>
      <c r="D28" s="392" t="e">
        <f t="shared" si="4"/>
        <v>#N/A</v>
      </c>
      <c r="E28" s="421" t="e">
        <f t="shared" si="5"/>
        <v>#N/A</v>
      </c>
      <c r="F28" s="422" t="s">
        <v>282</v>
      </c>
      <c r="G28" s="423" t="s">
        <v>281</v>
      </c>
      <c r="H28" s="424" t="e" cm="1">
        <f t="array" ref="H28">INDEX($P$3:$BR$142,ROW()-2,MATCH(H$1,$P$1:$BR$1,0))</f>
        <v>#N/A</v>
      </c>
      <c r="I28" s="424" t="e" cm="1">
        <f t="array" ref="I28">INDEX($P$3:$BR$142,ROW()-2,MATCH(I$1,$P$1:$BR$1,0))</f>
        <v>#N/A</v>
      </c>
      <c r="J28" s="424" t="e" cm="1">
        <f t="array" ref="J28">INDEX($P$3:$BR$142,ROW()-2,MATCH(J$1,$P$1:$BR$1,0))</f>
        <v>#N/A</v>
      </c>
      <c r="K28" s="424" t="e">
        <f t="shared" si="6"/>
        <v>#N/A</v>
      </c>
      <c r="L28" s="425" t="e">
        <f t="shared" si="7"/>
        <v>#N/A</v>
      </c>
      <c r="M28" s="425" t="e">
        <f t="shared" si="8"/>
        <v>#N/A</v>
      </c>
      <c r="N28" s="425" t="e">
        <f t="shared" si="9"/>
        <v>#N/A</v>
      </c>
      <c r="O28" s="426" t="e">
        <f t="shared" si="10"/>
        <v>#N/A</v>
      </c>
      <c r="P28" s="427">
        <f>COUNTIF('enter-data'!G$8:G$94,'calc.disziplin'!$G28)</f>
        <v>0</v>
      </c>
      <c r="Q28" s="361">
        <f>COUNTIF('enter-data'!H$8:H$94,'calc.disziplin'!$G28)</f>
        <v>0</v>
      </c>
      <c r="R28" s="428">
        <f>COUNTIF('enter-data'!I$8:I$94,'calc.disziplin'!$G28)</f>
        <v>0</v>
      </c>
      <c r="S28" s="429">
        <f>COUNTIF('enter-data'!J$8:J$94,'calc.disziplin'!$G28)</f>
        <v>0</v>
      </c>
      <c r="T28" s="361">
        <f>COUNTIF('enter-data'!K$8:K$94,'calc.disziplin'!$G28)</f>
        <v>0</v>
      </c>
      <c r="U28" s="428">
        <f>COUNTIF('enter-data'!L$8:L$94,'calc.disziplin'!$G28)</f>
        <v>0</v>
      </c>
      <c r="V28" s="429">
        <f>COUNTIF('enter-data'!M$8:M$94,'calc.disziplin'!$G28)</f>
        <v>0</v>
      </c>
      <c r="W28" s="361">
        <f>COUNTIF('enter-data'!N$8:N$94,'calc.disziplin'!$G28)</f>
        <v>0</v>
      </c>
      <c r="X28" s="428">
        <f>COUNTIF('enter-data'!O$8:O$94,'calc.disziplin'!$G28)</f>
        <v>0</v>
      </c>
      <c r="Y28" s="429">
        <f>COUNTIF('enter-data'!P$8:P$94,'calc.disziplin'!$G28)</f>
        <v>0</v>
      </c>
      <c r="Z28" s="361">
        <f>COUNTIF('enter-data'!Q$8:Q$94,'calc.disziplin'!$G28)</f>
        <v>0</v>
      </c>
      <c r="AA28" s="428">
        <f>COUNTIF('enter-data'!R$8:R$94,'calc.disziplin'!$G28)</f>
        <v>0</v>
      </c>
      <c r="AB28" s="429">
        <f>COUNTIF('enter-data'!S$8:S$94,'calc.disziplin'!$G28)</f>
        <v>0</v>
      </c>
      <c r="AC28" s="361">
        <f>COUNTIF('enter-data'!T$8:T$94,'calc.disziplin'!$G28)</f>
        <v>0</v>
      </c>
      <c r="AD28" s="428">
        <f>COUNTIF('enter-data'!U$8:U$94,'calc.disziplin'!$G28)</f>
        <v>0</v>
      </c>
      <c r="AE28" s="429">
        <f>COUNTIF('enter-data'!V$8:V$94,'calc.disziplin'!$G28)</f>
        <v>0</v>
      </c>
      <c r="AF28" s="361">
        <f>COUNTIF('enter-data'!W$8:W$94,'calc.disziplin'!$G28)</f>
        <v>0</v>
      </c>
      <c r="AG28" s="428">
        <f>COUNTIF('enter-data'!X$8:X$94,'calc.disziplin'!$G28)</f>
        <v>0</v>
      </c>
      <c r="AH28" s="429">
        <f>COUNTIF('enter-data'!Y$8:Y$94,'calc.disziplin'!$G28)</f>
        <v>0</v>
      </c>
      <c r="AI28" s="361">
        <f>COUNTIF('enter-data'!Z$8:Z$94,'calc.disziplin'!$G28)</f>
        <v>0</v>
      </c>
      <c r="AJ28" s="428">
        <f>COUNTIF('enter-data'!AA$8:AA$94,'calc.disziplin'!$G28)</f>
        <v>0</v>
      </c>
      <c r="AK28" s="429">
        <f>COUNTIF('enter-data'!AB$8:AB$94,'calc.disziplin'!$G28)</f>
        <v>0</v>
      </c>
      <c r="AL28" s="361">
        <f>COUNTIF('enter-data'!AC$8:AC$94,'calc.disziplin'!$G28)</f>
        <v>0</v>
      </c>
      <c r="AM28" s="428">
        <f>COUNTIF('enter-data'!AD$8:AD$94,'calc.disziplin'!$G28)</f>
        <v>0</v>
      </c>
      <c r="AN28" s="429">
        <f>COUNTIF('enter-data'!AE$8:AE$94,'calc.disziplin'!$G28)</f>
        <v>0</v>
      </c>
      <c r="AO28" s="361">
        <f>COUNTIF('enter-data'!AF$8:AF$94,'calc.disziplin'!$G28)</f>
        <v>0</v>
      </c>
      <c r="AP28" s="430">
        <f>COUNTIF('enter-data'!AG$8:AG$94,'calc.disziplin'!$G28)</f>
        <v>0</v>
      </c>
      <c r="AQ28" s="292"/>
      <c r="AR28" s="429">
        <f>COUNTIF('enter-data'!AI$8:AI$94,'calc.disziplin'!$G28)</f>
        <v>0</v>
      </c>
      <c r="AS28" s="361">
        <f>COUNTIF('enter-data'!AJ$8:AJ$94,'calc.disziplin'!$G28)</f>
        <v>0</v>
      </c>
      <c r="AT28" s="428">
        <f>COUNTIF('enter-data'!AK$8:AK$94,'calc.disziplin'!$G28)</f>
        <v>0</v>
      </c>
      <c r="AU28" s="429">
        <f>COUNTIF('enter-data'!AL$8:AL$94,'calc.disziplin'!$G28)</f>
        <v>0</v>
      </c>
      <c r="AV28" s="361">
        <f>COUNTIF('enter-data'!AM$8:AM$94,'calc.disziplin'!$G28)</f>
        <v>0</v>
      </c>
      <c r="AW28" s="428">
        <f>COUNTIF('enter-data'!AN$8:AN$94,'calc.disziplin'!$G28)</f>
        <v>0</v>
      </c>
      <c r="AX28" s="429">
        <f>COUNTIF('enter-data'!AO$8:AO$94,'calc.disziplin'!$G28)</f>
        <v>0</v>
      </c>
      <c r="AY28" s="361">
        <f>COUNTIF('enter-data'!AP$8:AP$94,'calc.disziplin'!$G28)</f>
        <v>0</v>
      </c>
      <c r="AZ28" s="428">
        <f>COUNTIF('enter-data'!AQ$8:AQ$94,'calc.disziplin'!$G28)</f>
        <v>0</v>
      </c>
      <c r="BA28" s="429">
        <f>COUNTIF('enter-data'!AR$8:AR$94,'calc.disziplin'!$G28)</f>
        <v>0</v>
      </c>
      <c r="BB28" s="361">
        <f>COUNTIF('enter-data'!AS$8:AS$94,'calc.disziplin'!$G28)</f>
        <v>0</v>
      </c>
      <c r="BC28" s="428">
        <f>COUNTIF('enter-data'!AT$8:AT$94,'calc.disziplin'!$G28)</f>
        <v>0</v>
      </c>
      <c r="BD28" s="429">
        <f>COUNTIF('enter-data'!AU$8:AU$94,'calc.disziplin'!$G28)</f>
        <v>0</v>
      </c>
      <c r="BE28" s="361">
        <f>COUNTIF('enter-data'!AV$8:AV$94,'calc.disziplin'!$G28)</f>
        <v>0</v>
      </c>
      <c r="BF28" s="428">
        <f>COUNTIF('enter-data'!AW$8:AW$94,'calc.disziplin'!$G28)</f>
        <v>0</v>
      </c>
      <c r="BG28" s="429">
        <f>COUNTIF('enter-data'!AX$8:AX$94,'calc.disziplin'!$G28)</f>
        <v>0</v>
      </c>
      <c r="BH28" s="361">
        <f>COUNTIF('enter-data'!AY$8:AY$94,'calc.disziplin'!$G28)</f>
        <v>0</v>
      </c>
      <c r="BI28" s="428">
        <f>COUNTIF('enter-data'!AZ$8:AZ$94,'calc.disziplin'!$G28)</f>
        <v>0</v>
      </c>
      <c r="BJ28" s="429">
        <f>COUNTIF('enter-data'!BA$8:BA$94,'calc.disziplin'!$G28)</f>
        <v>0</v>
      </c>
      <c r="BK28" s="361">
        <f>COUNTIF('enter-data'!BB$8:BB$94,'calc.disziplin'!$G28)</f>
        <v>0</v>
      </c>
      <c r="BL28" s="428">
        <f>COUNTIF('enter-data'!BC$8:BC$94,'calc.disziplin'!$G28)</f>
        <v>0</v>
      </c>
      <c r="BM28" s="429">
        <f>COUNTIF('enter-data'!BD$8:BD$94,'calc.disziplin'!$G28)</f>
        <v>0</v>
      </c>
      <c r="BN28" s="361">
        <f>COUNTIF('enter-data'!BE$8:BE$94,'calc.disziplin'!$G28)</f>
        <v>0</v>
      </c>
      <c r="BO28" s="428">
        <f>COUNTIF('enter-data'!BF$8:BF$94,'calc.disziplin'!$G28)</f>
        <v>0</v>
      </c>
      <c r="BP28" s="429">
        <f>COUNTIF('enter-data'!BG$8:BG$94,'calc.disziplin'!$G28)</f>
        <v>0</v>
      </c>
      <c r="BQ28" s="361">
        <f>COUNTIF('enter-data'!BH$8:BH$94,'calc.disziplin'!$G28)</f>
        <v>0</v>
      </c>
      <c r="BR28" s="430">
        <f>COUNTIF('enter-data'!BI$8:BI$94,'calc.disziplin'!$G28)</f>
        <v>0</v>
      </c>
    </row>
    <row r="29" spans="1:70" ht="18" customHeight="1" x14ac:dyDescent="0.25">
      <c r="A29" s="392">
        <v>27</v>
      </c>
      <c r="B29" s="431">
        <f t="shared" si="3"/>
        <v>2.7E-2</v>
      </c>
      <c r="C29" s="392" t="e">
        <f t="shared" si="11"/>
        <v>#N/A</v>
      </c>
      <c r="D29" s="392" t="e">
        <f t="shared" si="4"/>
        <v>#N/A</v>
      </c>
      <c r="E29" s="421" t="e">
        <f t="shared" si="5"/>
        <v>#N/A</v>
      </c>
      <c r="F29" s="422" t="s">
        <v>460</v>
      </c>
      <c r="G29" s="423" t="s">
        <v>461</v>
      </c>
      <c r="H29" s="424" t="e" cm="1">
        <f t="array" ref="H29">INDEX($P$3:$BR$142,ROW()-2,MATCH(H$1,$P$1:$BR$1,0))</f>
        <v>#N/A</v>
      </c>
      <c r="I29" s="424" t="e" cm="1">
        <f t="array" ref="I29">INDEX($P$3:$BR$142,ROW()-2,MATCH(I$1,$P$1:$BR$1,0))</f>
        <v>#N/A</v>
      </c>
      <c r="J29" s="424" t="e" cm="1">
        <f t="array" ref="J29">INDEX($P$3:$BR$142,ROW()-2,MATCH(J$1,$P$1:$BR$1,0))</f>
        <v>#N/A</v>
      </c>
      <c r="K29" s="424" t="e">
        <f t="shared" si="6"/>
        <v>#N/A</v>
      </c>
      <c r="L29" s="425" t="e">
        <f t="shared" si="7"/>
        <v>#N/A</v>
      </c>
      <c r="M29" s="425" t="e">
        <f t="shared" si="8"/>
        <v>#N/A</v>
      </c>
      <c r="N29" s="425" t="e">
        <f t="shared" si="9"/>
        <v>#N/A</v>
      </c>
      <c r="O29" s="426" t="e">
        <f t="shared" si="10"/>
        <v>#N/A</v>
      </c>
      <c r="P29" s="427">
        <f>COUNTIF('enter-data'!G$8:G$94,'calc.disziplin'!$G29)</f>
        <v>0</v>
      </c>
      <c r="Q29" s="361">
        <f>COUNTIF('enter-data'!H$8:H$94,'calc.disziplin'!$G29)</f>
        <v>0</v>
      </c>
      <c r="R29" s="428">
        <f>COUNTIF('enter-data'!I$8:I$94,'calc.disziplin'!$G29)</f>
        <v>0</v>
      </c>
      <c r="S29" s="429">
        <f>COUNTIF('enter-data'!J$8:J$94,'calc.disziplin'!$G29)</f>
        <v>0</v>
      </c>
      <c r="T29" s="361">
        <f>COUNTIF('enter-data'!K$8:K$94,'calc.disziplin'!$G29)</f>
        <v>0</v>
      </c>
      <c r="U29" s="428">
        <f>COUNTIF('enter-data'!L$8:L$94,'calc.disziplin'!$G29)</f>
        <v>0</v>
      </c>
      <c r="V29" s="429">
        <f>COUNTIF('enter-data'!M$8:M$94,'calc.disziplin'!$G29)</f>
        <v>0</v>
      </c>
      <c r="W29" s="361">
        <f>COUNTIF('enter-data'!N$8:N$94,'calc.disziplin'!$G29)</f>
        <v>0</v>
      </c>
      <c r="X29" s="428">
        <f>COUNTIF('enter-data'!O$8:O$94,'calc.disziplin'!$G29)</f>
        <v>0</v>
      </c>
      <c r="Y29" s="429">
        <f>COUNTIF('enter-data'!P$8:P$94,'calc.disziplin'!$G29)</f>
        <v>0</v>
      </c>
      <c r="Z29" s="361">
        <f>COUNTIF('enter-data'!Q$8:Q$94,'calc.disziplin'!$G29)</f>
        <v>0</v>
      </c>
      <c r="AA29" s="428">
        <f>COUNTIF('enter-data'!R$8:R$94,'calc.disziplin'!$G29)</f>
        <v>0</v>
      </c>
      <c r="AB29" s="429">
        <f>COUNTIF('enter-data'!S$8:S$94,'calc.disziplin'!$G29)</f>
        <v>0</v>
      </c>
      <c r="AC29" s="361">
        <f>COUNTIF('enter-data'!T$8:T$94,'calc.disziplin'!$G29)</f>
        <v>0</v>
      </c>
      <c r="AD29" s="428">
        <f>COUNTIF('enter-data'!U$8:U$94,'calc.disziplin'!$G29)</f>
        <v>0</v>
      </c>
      <c r="AE29" s="429">
        <f>COUNTIF('enter-data'!V$8:V$94,'calc.disziplin'!$G29)</f>
        <v>0</v>
      </c>
      <c r="AF29" s="361">
        <f>COUNTIF('enter-data'!W$8:W$94,'calc.disziplin'!$G29)</f>
        <v>0</v>
      </c>
      <c r="AG29" s="428">
        <f>COUNTIF('enter-data'!X$8:X$94,'calc.disziplin'!$G29)</f>
        <v>0</v>
      </c>
      <c r="AH29" s="429">
        <f>COUNTIF('enter-data'!Y$8:Y$94,'calc.disziplin'!$G29)</f>
        <v>0</v>
      </c>
      <c r="AI29" s="361">
        <f>COUNTIF('enter-data'!Z$8:Z$94,'calc.disziplin'!$G29)</f>
        <v>0</v>
      </c>
      <c r="AJ29" s="428">
        <f>COUNTIF('enter-data'!AA$8:AA$94,'calc.disziplin'!$G29)</f>
        <v>0</v>
      </c>
      <c r="AK29" s="429">
        <f>COUNTIF('enter-data'!AB$8:AB$94,'calc.disziplin'!$G29)</f>
        <v>0</v>
      </c>
      <c r="AL29" s="361">
        <f>COUNTIF('enter-data'!AC$8:AC$94,'calc.disziplin'!$G29)</f>
        <v>0</v>
      </c>
      <c r="AM29" s="428">
        <f>COUNTIF('enter-data'!AD$8:AD$94,'calc.disziplin'!$G29)</f>
        <v>0</v>
      </c>
      <c r="AN29" s="429">
        <f>COUNTIF('enter-data'!AE$8:AE$94,'calc.disziplin'!$G29)</f>
        <v>0</v>
      </c>
      <c r="AO29" s="361">
        <f>COUNTIF('enter-data'!AF$8:AF$94,'calc.disziplin'!$G29)</f>
        <v>0</v>
      </c>
      <c r="AP29" s="430">
        <f>COUNTIF('enter-data'!AG$8:AG$94,'calc.disziplin'!$G29)</f>
        <v>0</v>
      </c>
      <c r="AQ29" s="292"/>
      <c r="AR29" s="429">
        <f>COUNTIF('enter-data'!AI$8:AI$94,'calc.disziplin'!$G29)</f>
        <v>0</v>
      </c>
      <c r="AS29" s="361">
        <f>COUNTIF('enter-data'!AJ$8:AJ$94,'calc.disziplin'!$G29)</f>
        <v>0</v>
      </c>
      <c r="AT29" s="428">
        <f>COUNTIF('enter-data'!AK$8:AK$94,'calc.disziplin'!$G29)</f>
        <v>0</v>
      </c>
      <c r="AU29" s="429">
        <f>COUNTIF('enter-data'!AL$8:AL$94,'calc.disziplin'!$G29)</f>
        <v>0</v>
      </c>
      <c r="AV29" s="361">
        <f>COUNTIF('enter-data'!AM$8:AM$94,'calc.disziplin'!$G29)</f>
        <v>0</v>
      </c>
      <c r="AW29" s="428">
        <f>COUNTIF('enter-data'!AN$8:AN$94,'calc.disziplin'!$G29)</f>
        <v>0</v>
      </c>
      <c r="AX29" s="429">
        <f>COUNTIF('enter-data'!AO$8:AO$94,'calc.disziplin'!$G29)</f>
        <v>0</v>
      </c>
      <c r="AY29" s="361">
        <f>COUNTIF('enter-data'!AP$8:AP$94,'calc.disziplin'!$G29)</f>
        <v>0</v>
      </c>
      <c r="AZ29" s="428">
        <f>COUNTIF('enter-data'!AQ$8:AQ$94,'calc.disziplin'!$G29)</f>
        <v>0</v>
      </c>
      <c r="BA29" s="429">
        <f>COUNTIF('enter-data'!AR$8:AR$94,'calc.disziplin'!$G29)</f>
        <v>0</v>
      </c>
      <c r="BB29" s="361">
        <f>COUNTIF('enter-data'!AS$8:AS$94,'calc.disziplin'!$G29)</f>
        <v>0</v>
      </c>
      <c r="BC29" s="428">
        <f>COUNTIF('enter-data'!AT$8:AT$94,'calc.disziplin'!$G29)</f>
        <v>0</v>
      </c>
      <c r="BD29" s="429">
        <f>COUNTIF('enter-data'!AU$8:AU$94,'calc.disziplin'!$G29)</f>
        <v>0</v>
      </c>
      <c r="BE29" s="361">
        <f>COUNTIF('enter-data'!AV$8:AV$94,'calc.disziplin'!$G29)</f>
        <v>0</v>
      </c>
      <c r="BF29" s="428">
        <f>COUNTIF('enter-data'!AW$8:AW$94,'calc.disziplin'!$G29)</f>
        <v>0</v>
      </c>
      <c r="BG29" s="429">
        <f>COUNTIF('enter-data'!AX$8:AX$94,'calc.disziplin'!$G29)</f>
        <v>0</v>
      </c>
      <c r="BH29" s="361">
        <f>COUNTIF('enter-data'!AY$8:AY$94,'calc.disziplin'!$G29)</f>
        <v>0</v>
      </c>
      <c r="BI29" s="428">
        <f>COUNTIF('enter-data'!AZ$8:AZ$94,'calc.disziplin'!$G29)</f>
        <v>0</v>
      </c>
      <c r="BJ29" s="429">
        <f>COUNTIF('enter-data'!BA$8:BA$94,'calc.disziplin'!$G29)</f>
        <v>0</v>
      </c>
      <c r="BK29" s="361">
        <f>COUNTIF('enter-data'!BB$8:BB$94,'calc.disziplin'!$G29)</f>
        <v>0</v>
      </c>
      <c r="BL29" s="428">
        <f>COUNTIF('enter-data'!BC$8:BC$94,'calc.disziplin'!$G29)</f>
        <v>0</v>
      </c>
      <c r="BM29" s="429">
        <f>COUNTIF('enter-data'!BD$8:BD$94,'calc.disziplin'!$G29)</f>
        <v>0</v>
      </c>
      <c r="BN29" s="361">
        <f>COUNTIF('enter-data'!BE$8:BE$94,'calc.disziplin'!$G29)</f>
        <v>0</v>
      </c>
      <c r="BO29" s="428">
        <f>COUNTIF('enter-data'!BF$8:BF$94,'calc.disziplin'!$G29)</f>
        <v>0</v>
      </c>
      <c r="BP29" s="429">
        <f>COUNTIF('enter-data'!BG$8:BG$94,'calc.disziplin'!$G29)</f>
        <v>0</v>
      </c>
      <c r="BQ29" s="361">
        <f>COUNTIF('enter-data'!BH$8:BH$94,'calc.disziplin'!$G29)</f>
        <v>0</v>
      </c>
      <c r="BR29" s="430">
        <f>COUNTIF('enter-data'!BI$8:BI$94,'calc.disziplin'!$G29)</f>
        <v>0</v>
      </c>
    </row>
    <row r="30" spans="1:70" ht="18" customHeight="1" x14ac:dyDescent="0.25">
      <c r="A30" s="392">
        <v>28</v>
      </c>
      <c r="B30" s="431">
        <f t="shared" si="3"/>
        <v>2.8000000000000001E-2</v>
      </c>
      <c r="C30" s="392" t="e">
        <f t="shared" si="11"/>
        <v>#N/A</v>
      </c>
      <c r="D30" s="392" t="e">
        <f t="shared" si="4"/>
        <v>#N/A</v>
      </c>
      <c r="E30" s="421" t="e">
        <f t="shared" si="5"/>
        <v>#N/A</v>
      </c>
      <c r="F30" s="422" t="s">
        <v>462</v>
      </c>
      <c r="G30" s="423" t="s">
        <v>463</v>
      </c>
      <c r="H30" s="424" t="e" cm="1">
        <f t="array" ref="H30">INDEX($P$3:$BR$142,ROW()-2,MATCH(H$1,$P$1:$BR$1,0))</f>
        <v>#N/A</v>
      </c>
      <c r="I30" s="424" t="e" cm="1">
        <f t="array" ref="I30">INDEX($P$3:$BR$142,ROW()-2,MATCH(I$1,$P$1:$BR$1,0))</f>
        <v>#N/A</v>
      </c>
      <c r="J30" s="424" t="e" cm="1">
        <f t="array" ref="J30">INDEX($P$3:$BR$142,ROW()-2,MATCH(J$1,$P$1:$BR$1,0))</f>
        <v>#N/A</v>
      </c>
      <c r="K30" s="424" t="e">
        <f t="shared" si="6"/>
        <v>#N/A</v>
      </c>
      <c r="L30" s="425" t="e">
        <f t="shared" si="7"/>
        <v>#N/A</v>
      </c>
      <c r="M30" s="425" t="e">
        <f t="shared" si="8"/>
        <v>#N/A</v>
      </c>
      <c r="N30" s="425" t="e">
        <f t="shared" si="9"/>
        <v>#N/A</v>
      </c>
      <c r="O30" s="426" t="e">
        <f t="shared" si="10"/>
        <v>#N/A</v>
      </c>
      <c r="P30" s="427">
        <f>COUNTIF('enter-data'!G$8:G$94,'calc.disziplin'!$G30)</f>
        <v>0</v>
      </c>
      <c r="Q30" s="361">
        <f>COUNTIF('enter-data'!H$8:H$94,'calc.disziplin'!$G30)</f>
        <v>0</v>
      </c>
      <c r="R30" s="428">
        <f>COUNTIF('enter-data'!I$8:I$94,'calc.disziplin'!$G30)</f>
        <v>0</v>
      </c>
      <c r="S30" s="429">
        <f>COUNTIF('enter-data'!J$8:J$94,'calc.disziplin'!$G30)</f>
        <v>0</v>
      </c>
      <c r="T30" s="361">
        <f>COUNTIF('enter-data'!K$8:K$94,'calc.disziplin'!$G30)</f>
        <v>0</v>
      </c>
      <c r="U30" s="428">
        <f>COUNTIF('enter-data'!L$8:L$94,'calc.disziplin'!$G30)</f>
        <v>0</v>
      </c>
      <c r="V30" s="429">
        <f>COUNTIF('enter-data'!M$8:M$94,'calc.disziplin'!$G30)</f>
        <v>0</v>
      </c>
      <c r="W30" s="361">
        <f>COUNTIF('enter-data'!N$8:N$94,'calc.disziplin'!$G30)</f>
        <v>0</v>
      </c>
      <c r="X30" s="428">
        <f>COUNTIF('enter-data'!O$8:O$94,'calc.disziplin'!$G30)</f>
        <v>0</v>
      </c>
      <c r="Y30" s="429">
        <f>COUNTIF('enter-data'!P$8:P$94,'calc.disziplin'!$G30)</f>
        <v>0</v>
      </c>
      <c r="Z30" s="361">
        <f>COUNTIF('enter-data'!Q$8:Q$94,'calc.disziplin'!$G30)</f>
        <v>0</v>
      </c>
      <c r="AA30" s="428">
        <f>COUNTIF('enter-data'!R$8:R$94,'calc.disziplin'!$G30)</f>
        <v>0</v>
      </c>
      <c r="AB30" s="429">
        <f>COUNTIF('enter-data'!S$8:S$94,'calc.disziplin'!$G30)</f>
        <v>0</v>
      </c>
      <c r="AC30" s="361">
        <f>COUNTIF('enter-data'!T$8:T$94,'calc.disziplin'!$G30)</f>
        <v>0</v>
      </c>
      <c r="AD30" s="428">
        <f>COUNTIF('enter-data'!U$8:U$94,'calc.disziplin'!$G30)</f>
        <v>0</v>
      </c>
      <c r="AE30" s="429">
        <f>COUNTIF('enter-data'!V$8:V$94,'calc.disziplin'!$G30)</f>
        <v>0</v>
      </c>
      <c r="AF30" s="361">
        <f>COUNTIF('enter-data'!W$8:W$94,'calc.disziplin'!$G30)</f>
        <v>0</v>
      </c>
      <c r="AG30" s="428">
        <f>COUNTIF('enter-data'!X$8:X$94,'calc.disziplin'!$G30)</f>
        <v>0</v>
      </c>
      <c r="AH30" s="429">
        <f>COUNTIF('enter-data'!Y$8:Y$94,'calc.disziplin'!$G30)</f>
        <v>0</v>
      </c>
      <c r="AI30" s="361">
        <f>COUNTIF('enter-data'!Z$8:Z$94,'calc.disziplin'!$G30)</f>
        <v>0</v>
      </c>
      <c r="AJ30" s="428">
        <f>COUNTIF('enter-data'!AA$8:AA$94,'calc.disziplin'!$G30)</f>
        <v>0</v>
      </c>
      <c r="AK30" s="429">
        <f>COUNTIF('enter-data'!AB$8:AB$94,'calc.disziplin'!$G30)</f>
        <v>0</v>
      </c>
      <c r="AL30" s="361">
        <f>COUNTIF('enter-data'!AC$8:AC$94,'calc.disziplin'!$G30)</f>
        <v>0</v>
      </c>
      <c r="AM30" s="428">
        <f>COUNTIF('enter-data'!AD$8:AD$94,'calc.disziplin'!$G30)</f>
        <v>0</v>
      </c>
      <c r="AN30" s="429">
        <f>COUNTIF('enter-data'!AE$8:AE$94,'calc.disziplin'!$G30)</f>
        <v>0</v>
      </c>
      <c r="AO30" s="361">
        <f>COUNTIF('enter-data'!AF$8:AF$94,'calc.disziplin'!$G30)</f>
        <v>0</v>
      </c>
      <c r="AP30" s="430">
        <f>COUNTIF('enter-data'!AG$8:AG$94,'calc.disziplin'!$G30)</f>
        <v>0</v>
      </c>
      <c r="AQ30" s="292"/>
      <c r="AR30" s="429">
        <f>COUNTIF('enter-data'!AI$8:AI$94,'calc.disziplin'!$G30)</f>
        <v>0</v>
      </c>
      <c r="AS30" s="361">
        <f>COUNTIF('enter-data'!AJ$8:AJ$94,'calc.disziplin'!$G30)</f>
        <v>0</v>
      </c>
      <c r="AT30" s="428">
        <f>COUNTIF('enter-data'!AK$8:AK$94,'calc.disziplin'!$G30)</f>
        <v>0</v>
      </c>
      <c r="AU30" s="429">
        <f>COUNTIF('enter-data'!AL$8:AL$94,'calc.disziplin'!$G30)</f>
        <v>0</v>
      </c>
      <c r="AV30" s="361">
        <f>COUNTIF('enter-data'!AM$8:AM$94,'calc.disziplin'!$G30)</f>
        <v>0</v>
      </c>
      <c r="AW30" s="428">
        <f>COUNTIF('enter-data'!AN$8:AN$94,'calc.disziplin'!$G30)</f>
        <v>0</v>
      </c>
      <c r="AX30" s="429">
        <f>COUNTIF('enter-data'!AO$8:AO$94,'calc.disziplin'!$G30)</f>
        <v>0</v>
      </c>
      <c r="AY30" s="361">
        <f>COUNTIF('enter-data'!AP$8:AP$94,'calc.disziplin'!$G30)</f>
        <v>0</v>
      </c>
      <c r="AZ30" s="428">
        <f>COUNTIF('enter-data'!AQ$8:AQ$94,'calc.disziplin'!$G30)</f>
        <v>0</v>
      </c>
      <c r="BA30" s="429">
        <f>COUNTIF('enter-data'!AR$8:AR$94,'calc.disziplin'!$G30)</f>
        <v>0</v>
      </c>
      <c r="BB30" s="361">
        <f>COUNTIF('enter-data'!AS$8:AS$94,'calc.disziplin'!$G30)</f>
        <v>0</v>
      </c>
      <c r="BC30" s="428">
        <f>COUNTIF('enter-data'!AT$8:AT$94,'calc.disziplin'!$G30)</f>
        <v>0</v>
      </c>
      <c r="BD30" s="429">
        <f>COUNTIF('enter-data'!AU$8:AU$94,'calc.disziplin'!$G30)</f>
        <v>0</v>
      </c>
      <c r="BE30" s="361">
        <f>COUNTIF('enter-data'!AV$8:AV$94,'calc.disziplin'!$G30)</f>
        <v>0</v>
      </c>
      <c r="BF30" s="428">
        <f>COUNTIF('enter-data'!AW$8:AW$94,'calc.disziplin'!$G30)</f>
        <v>0</v>
      </c>
      <c r="BG30" s="429">
        <f>COUNTIF('enter-data'!AX$8:AX$94,'calc.disziplin'!$G30)</f>
        <v>0</v>
      </c>
      <c r="BH30" s="361">
        <f>COUNTIF('enter-data'!AY$8:AY$94,'calc.disziplin'!$G30)</f>
        <v>0</v>
      </c>
      <c r="BI30" s="428">
        <f>COUNTIF('enter-data'!AZ$8:AZ$94,'calc.disziplin'!$G30)</f>
        <v>0</v>
      </c>
      <c r="BJ30" s="429">
        <f>COUNTIF('enter-data'!BA$8:BA$94,'calc.disziplin'!$G30)</f>
        <v>0</v>
      </c>
      <c r="BK30" s="361">
        <f>COUNTIF('enter-data'!BB$8:BB$94,'calc.disziplin'!$G30)</f>
        <v>0</v>
      </c>
      <c r="BL30" s="428">
        <f>COUNTIF('enter-data'!BC$8:BC$94,'calc.disziplin'!$G30)</f>
        <v>0</v>
      </c>
      <c r="BM30" s="429">
        <f>COUNTIF('enter-data'!BD$8:BD$94,'calc.disziplin'!$G30)</f>
        <v>0</v>
      </c>
      <c r="BN30" s="361">
        <f>COUNTIF('enter-data'!BE$8:BE$94,'calc.disziplin'!$G30)</f>
        <v>0</v>
      </c>
      <c r="BO30" s="428">
        <f>COUNTIF('enter-data'!BF$8:BF$94,'calc.disziplin'!$G30)</f>
        <v>0</v>
      </c>
      <c r="BP30" s="429">
        <f>COUNTIF('enter-data'!BG$8:BG$94,'calc.disziplin'!$G30)</f>
        <v>0</v>
      </c>
      <c r="BQ30" s="361">
        <f>COUNTIF('enter-data'!BH$8:BH$94,'calc.disziplin'!$G30)</f>
        <v>0</v>
      </c>
      <c r="BR30" s="430">
        <f>COUNTIF('enter-data'!BI$8:BI$94,'calc.disziplin'!$G30)</f>
        <v>0</v>
      </c>
    </row>
    <row r="31" spans="1:70" ht="18" customHeight="1" x14ac:dyDescent="0.25">
      <c r="A31" s="392">
        <v>29</v>
      </c>
      <c r="B31" s="431">
        <f t="shared" si="3"/>
        <v>2.9000000000000001E-2</v>
      </c>
      <c r="C31" s="392" t="e">
        <f t="shared" si="11"/>
        <v>#N/A</v>
      </c>
      <c r="D31" s="392" t="e">
        <f t="shared" si="4"/>
        <v>#N/A</v>
      </c>
      <c r="E31" s="421" t="e">
        <f t="shared" si="5"/>
        <v>#N/A</v>
      </c>
      <c r="F31" s="422" t="s">
        <v>246</v>
      </c>
      <c r="G31" s="423" t="s">
        <v>31</v>
      </c>
      <c r="H31" s="424" t="e" cm="1">
        <f t="array" ref="H31">INDEX($P$3:$BR$142,ROW()-2,MATCH(H$1,$P$1:$BR$1,0))</f>
        <v>#N/A</v>
      </c>
      <c r="I31" s="424" t="e" cm="1">
        <f t="array" ref="I31">INDEX($P$3:$BR$142,ROW()-2,MATCH(I$1,$P$1:$BR$1,0))</f>
        <v>#N/A</v>
      </c>
      <c r="J31" s="424" t="e" cm="1">
        <f t="array" ref="J31">INDEX($P$3:$BR$142,ROW()-2,MATCH(J$1,$P$1:$BR$1,0))</f>
        <v>#N/A</v>
      </c>
      <c r="K31" s="424" t="e">
        <f t="shared" si="6"/>
        <v>#N/A</v>
      </c>
      <c r="L31" s="425" t="e">
        <f t="shared" si="7"/>
        <v>#N/A</v>
      </c>
      <c r="M31" s="425" t="e">
        <f t="shared" si="8"/>
        <v>#N/A</v>
      </c>
      <c r="N31" s="425" t="e">
        <f t="shared" si="9"/>
        <v>#N/A</v>
      </c>
      <c r="O31" s="426" t="e">
        <f t="shared" si="10"/>
        <v>#N/A</v>
      </c>
      <c r="P31" s="427">
        <f>COUNTIF('enter-data'!G$8:G$94,'calc.disziplin'!$G31)</f>
        <v>0</v>
      </c>
      <c r="Q31" s="361">
        <f>COUNTIF('enter-data'!H$8:H$94,'calc.disziplin'!$G31)</f>
        <v>0</v>
      </c>
      <c r="R31" s="428">
        <f>COUNTIF('enter-data'!I$8:I$94,'calc.disziplin'!$G31)</f>
        <v>0</v>
      </c>
      <c r="S31" s="429">
        <f>COUNTIF('enter-data'!J$8:J$94,'calc.disziplin'!$G31)</f>
        <v>0</v>
      </c>
      <c r="T31" s="361">
        <f>COUNTIF('enter-data'!K$8:K$94,'calc.disziplin'!$G31)</f>
        <v>0</v>
      </c>
      <c r="U31" s="428">
        <f>COUNTIF('enter-data'!L$8:L$94,'calc.disziplin'!$G31)</f>
        <v>0</v>
      </c>
      <c r="V31" s="429">
        <f>COUNTIF('enter-data'!M$8:M$94,'calc.disziplin'!$G31)</f>
        <v>0</v>
      </c>
      <c r="W31" s="361">
        <f>COUNTIF('enter-data'!N$8:N$94,'calc.disziplin'!$G31)</f>
        <v>0</v>
      </c>
      <c r="X31" s="428">
        <f>COUNTIF('enter-data'!O$8:O$94,'calc.disziplin'!$G31)</f>
        <v>0</v>
      </c>
      <c r="Y31" s="429">
        <f>COUNTIF('enter-data'!P$8:P$94,'calc.disziplin'!$G31)</f>
        <v>0</v>
      </c>
      <c r="Z31" s="361">
        <f>COUNTIF('enter-data'!Q$8:Q$94,'calc.disziplin'!$G31)</f>
        <v>0</v>
      </c>
      <c r="AA31" s="428">
        <f>COUNTIF('enter-data'!R$8:R$94,'calc.disziplin'!$G31)</f>
        <v>0</v>
      </c>
      <c r="AB31" s="429">
        <f>COUNTIF('enter-data'!S$8:S$94,'calc.disziplin'!$G31)</f>
        <v>0</v>
      </c>
      <c r="AC31" s="361">
        <f>COUNTIF('enter-data'!T$8:T$94,'calc.disziplin'!$G31)</f>
        <v>0</v>
      </c>
      <c r="AD31" s="428">
        <f>COUNTIF('enter-data'!U$8:U$94,'calc.disziplin'!$G31)</f>
        <v>0</v>
      </c>
      <c r="AE31" s="429">
        <f>COUNTIF('enter-data'!V$8:V$94,'calc.disziplin'!$G31)</f>
        <v>0</v>
      </c>
      <c r="AF31" s="361">
        <f>COUNTIF('enter-data'!W$8:W$94,'calc.disziplin'!$G31)</f>
        <v>0</v>
      </c>
      <c r="AG31" s="428">
        <f>COUNTIF('enter-data'!X$8:X$94,'calc.disziplin'!$G31)</f>
        <v>0</v>
      </c>
      <c r="AH31" s="429">
        <f>COUNTIF('enter-data'!Y$8:Y$94,'calc.disziplin'!$G31)</f>
        <v>0</v>
      </c>
      <c r="AI31" s="361">
        <f>COUNTIF('enter-data'!Z$8:Z$94,'calc.disziplin'!$G31)</f>
        <v>0</v>
      </c>
      <c r="AJ31" s="428">
        <f>COUNTIF('enter-data'!AA$8:AA$94,'calc.disziplin'!$G31)</f>
        <v>0</v>
      </c>
      <c r="AK31" s="429">
        <f>COUNTIF('enter-data'!AB$8:AB$94,'calc.disziplin'!$G31)</f>
        <v>0</v>
      </c>
      <c r="AL31" s="361">
        <f>COUNTIF('enter-data'!AC$8:AC$94,'calc.disziplin'!$G31)</f>
        <v>0</v>
      </c>
      <c r="AM31" s="428">
        <f>COUNTIF('enter-data'!AD$8:AD$94,'calc.disziplin'!$G31)</f>
        <v>0</v>
      </c>
      <c r="AN31" s="429">
        <f>COUNTIF('enter-data'!AE$8:AE$94,'calc.disziplin'!$G31)</f>
        <v>0</v>
      </c>
      <c r="AO31" s="361">
        <f>COUNTIF('enter-data'!AF$8:AF$94,'calc.disziplin'!$G31)</f>
        <v>0</v>
      </c>
      <c r="AP31" s="430">
        <f>COUNTIF('enter-data'!AG$8:AG$94,'calc.disziplin'!$G31)</f>
        <v>0</v>
      </c>
      <c r="AQ31" s="292"/>
      <c r="AR31" s="429">
        <f>COUNTIF('enter-data'!AI$8:AI$94,'calc.disziplin'!$G31)</f>
        <v>0</v>
      </c>
      <c r="AS31" s="361">
        <f>COUNTIF('enter-data'!AJ$8:AJ$94,'calc.disziplin'!$G31)</f>
        <v>0</v>
      </c>
      <c r="AT31" s="428">
        <f>COUNTIF('enter-data'!AK$8:AK$94,'calc.disziplin'!$G31)</f>
        <v>0</v>
      </c>
      <c r="AU31" s="429">
        <f>COUNTIF('enter-data'!AL$8:AL$94,'calc.disziplin'!$G31)</f>
        <v>0</v>
      </c>
      <c r="AV31" s="361">
        <f>COUNTIF('enter-data'!AM$8:AM$94,'calc.disziplin'!$G31)</f>
        <v>0</v>
      </c>
      <c r="AW31" s="428">
        <f>COUNTIF('enter-data'!AN$8:AN$94,'calc.disziplin'!$G31)</f>
        <v>0</v>
      </c>
      <c r="AX31" s="429">
        <f>COUNTIF('enter-data'!AO$8:AO$94,'calc.disziplin'!$G31)</f>
        <v>0</v>
      </c>
      <c r="AY31" s="361">
        <f>COUNTIF('enter-data'!AP$8:AP$94,'calc.disziplin'!$G31)</f>
        <v>0</v>
      </c>
      <c r="AZ31" s="428">
        <f>COUNTIF('enter-data'!AQ$8:AQ$94,'calc.disziplin'!$G31)</f>
        <v>0</v>
      </c>
      <c r="BA31" s="429">
        <f>COUNTIF('enter-data'!AR$8:AR$94,'calc.disziplin'!$G31)</f>
        <v>0</v>
      </c>
      <c r="BB31" s="361">
        <f>COUNTIF('enter-data'!AS$8:AS$94,'calc.disziplin'!$G31)</f>
        <v>0</v>
      </c>
      <c r="BC31" s="428">
        <f>COUNTIF('enter-data'!AT$8:AT$94,'calc.disziplin'!$G31)</f>
        <v>0</v>
      </c>
      <c r="BD31" s="429">
        <f>COUNTIF('enter-data'!AU$8:AU$94,'calc.disziplin'!$G31)</f>
        <v>0</v>
      </c>
      <c r="BE31" s="361">
        <f>COUNTIF('enter-data'!AV$8:AV$94,'calc.disziplin'!$G31)</f>
        <v>0</v>
      </c>
      <c r="BF31" s="428">
        <f>COUNTIF('enter-data'!AW$8:AW$94,'calc.disziplin'!$G31)</f>
        <v>0</v>
      </c>
      <c r="BG31" s="429">
        <f>COUNTIF('enter-data'!AX$8:AX$94,'calc.disziplin'!$G31)</f>
        <v>0</v>
      </c>
      <c r="BH31" s="361">
        <f>COUNTIF('enter-data'!AY$8:AY$94,'calc.disziplin'!$G31)</f>
        <v>0</v>
      </c>
      <c r="BI31" s="428">
        <f>COUNTIF('enter-data'!AZ$8:AZ$94,'calc.disziplin'!$G31)</f>
        <v>0</v>
      </c>
      <c r="BJ31" s="429">
        <f>COUNTIF('enter-data'!BA$8:BA$94,'calc.disziplin'!$G31)</f>
        <v>0</v>
      </c>
      <c r="BK31" s="361">
        <f>COUNTIF('enter-data'!BB$8:BB$94,'calc.disziplin'!$G31)</f>
        <v>0</v>
      </c>
      <c r="BL31" s="428">
        <f>COUNTIF('enter-data'!BC$8:BC$94,'calc.disziplin'!$G31)</f>
        <v>0</v>
      </c>
      <c r="BM31" s="429">
        <f>COUNTIF('enter-data'!BD$8:BD$94,'calc.disziplin'!$G31)</f>
        <v>0</v>
      </c>
      <c r="BN31" s="361">
        <f>COUNTIF('enter-data'!BE$8:BE$94,'calc.disziplin'!$G31)</f>
        <v>0</v>
      </c>
      <c r="BO31" s="428">
        <f>COUNTIF('enter-data'!BF$8:BF$94,'calc.disziplin'!$G31)</f>
        <v>0</v>
      </c>
      <c r="BP31" s="429">
        <f>COUNTIF('enter-data'!BG$8:BG$94,'calc.disziplin'!$G31)</f>
        <v>0</v>
      </c>
      <c r="BQ31" s="361">
        <f>COUNTIF('enter-data'!BH$8:BH$94,'calc.disziplin'!$G31)</f>
        <v>0</v>
      </c>
      <c r="BR31" s="430">
        <f>COUNTIF('enter-data'!BI$8:BI$94,'calc.disziplin'!$G31)</f>
        <v>0</v>
      </c>
    </row>
    <row r="32" spans="1:70" ht="18" customHeight="1" x14ac:dyDescent="0.25">
      <c r="A32" s="392">
        <v>30</v>
      </c>
      <c r="B32" s="431">
        <f t="shared" si="3"/>
        <v>0.03</v>
      </c>
      <c r="C32" s="392" t="e">
        <f t="shared" si="11"/>
        <v>#N/A</v>
      </c>
      <c r="D32" s="392" t="e">
        <f t="shared" si="4"/>
        <v>#N/A</v>
      </c>
      <c r="E32" s="421" t="e">
        <f t="shared" si="5"/>
        <v>#N/A</v>
      </c>
      <c r="F32" s="422" t="s">
        <v>236</v>
      </c>
      <c r="G32" s="423" t="s">
        <v>89</v>
      </c>
      <c r="H32" s="424" t="e" cm="1">
        <f t="array" ref="H32">INDEX($P$3:$BR$142,ROW()-2,MATCH(H$1,$P$1:$BR$1,0))</f>
        <v>#N/A</v>
      </c>
      <c r="I32" s="424" t="e" cm="1">
        <f t="array" ref="I32">INDEX($P$3:$BR$142,ROW()-2,MATCH(I$1,$P$1:$BR$1,0))</f>
        <v>#N/A</v>
      </c>
      <c r="J32" s="424" t="e" cm="1">
        <f t="array" ref="J32">INDEX($P$3:$BR$142,ROW()-2,MATCH(J$1,$P$1:$BR$1,0))</f>
        <v>#N/A</v>
      </c>
      <c r="K32" s="424" t="e">
        <f t="shared" si="6"/>
        <v>#N/A</v>
      </c>
      <c r="L32" s="425" t="e">
        <f t="shared" si="7"/>
        <v>#N/A</v>
      </c>
      <c r="M32" s="425" t="e">
        <f t="shared" si="8"/>
        <v>#N/A</v>
      </c>
      <c r="N32" s="425" t="e">
        <f t="shared" si="9"/>
        <v>#N/A</v>
      </c>
      <c r="O32" s="426" t="e">
        <f t="shared" si="10"/>
        <v>#N/A</v>
      </c>
      <c r="P32" s="427">
        <f>COUNTIF('enter-data'!G$8:G$94,'calc.disziplin'!$G32)</f>
        <v>1</v>
      </c>
      <c r="Q32" s="361">
        <f>COUNTIF('enter-data'!H$8:H$94,'calc.disziplin'!$G32)</f>
        <v>2</v>
      </c>
      <c r="R32" s="428">
        <f>COUNTIF('enter-data'!I$8:I$94,'calc.disziplin'!$G32)</f>
        <v>3</v>
      </c>
      <c r="S32" s="429">
        <f>COUNTIF('enter-data'!J$8:J$94,'calc.disziplin'!$G32)</f>
        <v>0</v>
      </c>
      <c r="T32" s="361">
        <f>COUNTIF('enter-data'!K$8:K$94,'calc.disziplin'!$G32)</f>
        <v>0</v>
      </c>
      <c r="U32" s="428">
        <f>COUNTIF('enter-data'!L$8:L$94,'calc.disziplin'!$G32)</f>
        <v>0</v>
      </c>
      <c r="V32" s="429">
        <f>COUNTIF('enter-data'!M$8:M$94,'calc.disziplin'!$G32)</f>
        <v>0</v>
      </c>
      <c r="W32" s="361">
        <f>COUNTIF('enter-data'!N$8:N$94,'calc.disziplin'!$G32)</f>
        <v>1</v>
      </c>
      <c r="X32" s="428">
        <f>COUNTIF('enter-data'!O$8:O$94,'calc.disziplin'!$G32)</f>
        <v>1</v>
      </c>
      <c r="Y32" s="429">
        <f>COUNTIF('enter-data'!P$8:P$94,'calc.disziplin'!$G32)</f>
        <v>2</v>
      </c>
      <c r="Z32" s="361">
        <f>COUNTIF('enter-data'!Q$8:Q$94,'calc.disziplin'!$G32)</f>
        <v>1</v>
      </c>
      <c r="AA32" s="428">
        <f>COUNTIF('enter-data'!R$8:R$94,'calc.disziplin'!$G32)</f>
        <v>2</v>
      </c>
      <c r="AB32" s="429">
        <f>COUNTIF('enter-data'!S$8:S$94,'calc.disziplin'!$G32)</f>
        <v>0</v>
      </c>
      <c r="AC32" s="361">
        <f>COUNTIF('enter-data'!T$8:T$94,'calc.disziplin'!$G32)</f>
        <v>0</v>
      </c>
      <c r="AD32" s="428">
        <f>COUNTIF('enter-data'!U$8:U$94,'calc.disziplin'!$G32)</f>
        <v>0</v>
      </c>
      <c r="AE32" s="429">
        <f>COUNTIF('enter-data'!V$8:V$94,'calc.disziplin'!$G32)</f>
        <v>0</v>
      </c>
      <c r="AF32" s="361">
        <f>COUNTIF('enter-data'!W$8:W$94,'calc.disziplin'!$G32)</f>
        <v>0</v>
      </c>
      <c r="AG32" s="428">
        <f>COUNTIF('enter-data'!X$8:X$94,'calc.disziplin'!$G32)</f>
        <v>0</v>
      </c>
      <c r="AH32" s="429">
        <f>COUNTIF('enter-data'!Y$8:Y$94,'calc.disziplin'!$G32)</f>
        <v>6</v>
      </c>
      <c r="AI32" s="361">
        <f>COUNTIF('enter-data'!Z$8:Z$94,'calc.disziplin'!$G32)</f>
        <v>7</v>
      </c>
      <c r="AJ32" s="428">
        <f>COUNTIF('enter-data'!AA$8:AA$94,'calc.disziplin'!$G32)</f>
        <v>2</v>
      </c>
      <c r="AK32" s="429">
        <f>COUNTIF('enter-data'!AB$8:AB$94,'calc.disziplin'!$G32)</f>
        <v>3</v>
      </c>
      <c r="AL32" s="361">
        <f>COUNTIF('enter-data'!AC$8:AC$94,'calc.disziplin'!$G32)</f>
        <v>2</v>
      </c>
      <c r="AM32" s="428">
        <f>COUNTIF('enter-data'!AD$8:AD$94,'calc.disziplin'!$G32)</f>
        <v>4</v>
      </c>
      <c r="AN32" s="429">
        <f>COUNTIF('enter-data'!AE$8:AE$94,'calc.disziplin'!$G32)</f>
        <v>5</v>
      </c>
      <c r="AO32" s="361">
        <f>COUNTIF('enter-data'!AF$8:AF$94,'calc.disziplin'!$G32)</f>
        <v>4</v>
      </c>
      <c r="AP32" s="430">
        <f>COUNTIF('enter-data'!AG$8:AG$94,'calc.disziplin'!$G32)</f>
        <v>3</v>
      </c>
      <c r="AQ32" s="292"/>
      <c r="AR32" s="429">
        <f>COUNTIF('enter-data'!AI$8:AI$94,'calc.disziplin'!$G32)</f>
        <v>8</v>
      </c>
      <c r="AS32" s="361">
        <f>COUNTIF('enter-data'!AJ$8:AJ$94,'calc.disziplin'!$G32)</f>
        <v>3</v>
      </c>
      <c r="AT32" s="428">
        <f>COUNTIF('enter-data'!AK$8:AK$94,'calc.disziplin'!$G32)</f>
        <v>5</v>
      </c>
      <c r="AU32" s="429">
        <f>COUNTIF('enter-data'!AL$8:AL$94,'calc.disziplin'!$G32)</f>
        <v>1</v>
      </c>
      <c r="AV32" s="361">
        <f>COUNTIF('enter-data'!AM$8:AM$94,'calc.disziplin'!$G32)</f>
        <v>0</v>
      </c>
      <c r="AW32" s="428">
        <f>COUNTIF('enter-data'!AN$8:AN$94,'calc.disziplin'!$G32)</f>
        <v>0</v>
      </c>
      <c r="AX32" s="429">
        <f>COUNTIF('enter-data'!AO$8:AO$94,'calc.disziplin'!$G32)</f>
        <v>1</v>
      </c>
      <c r="AY32" s="361">
        <f>COUNTIF('enter-data'!AP$8:AP$94,'calc.disziplin'!$G32)</f>
        <v>2</v>
      </c>
      <c r="AZ32" s="428">
        <f>COUNTIF('enter-data'!AQ$8:AQ$94,'calc.disziplin'!$G32)</f>
        <v>0</v>
      </c>
      <c r="BA32" s="429">
        <f>COUNTIF('enter-data'!AR$8:AR$94,'calc.disziplin'!$G32)</f>
        <v>10</v>
      </c>
      <c r="BB32" s="361">
        <f>COUNTIF('enter-data'!AS$8:AS$94,'calc.disziplin'!$G32)</f>
        <v>4</v>
      </c>
      <c r="BC32" s="428">
        <f>COUNTIF('enter-data'!AT$8:AT$94,'calc.disziplin'!$G32)</f>
        <v>4</v>
      </c>
      <c r="BD32" s="429">
        <f>COUNTIF('enter-data'!AU$8:AU$94,'calc.disziplin'!$G32)</f>
        <v>1</v>
      </c>
      <c r="BE32" s="361">
        <f>COUNTIF('enter-data'!AV$8:AV$94,'calc.disziplin'!$G32)</f>
        <v>2</v>
      </c>
      <c r="BF32" s="428">
        <f>COUNTIF('enter-data'!AW$8:AW$94,'calc.disziplin'!$G32)</f>
        <v>4</v>
      </c>
      <c r="BG32" s="429">
        <f>COUNTIF('enter-data'!AX$8:AX$94,'calc.disziplin'!$G32)</f>
        <v>2</v>
      </c>
      <c r="BH32" s="361">
        <f>COUNTIF('enter-data'!AY$8:AY$94,'calc.disziplin'!$G32)</f>
        <v>4</v>
      </c>
      <c r="BI32" s="428">
        <f>COUNTIF('enter-data'!AZ$8:AZ$94,'calc.disziplin'!$G32)</f>
        <v>3</v>
      </c>
      <c r="BJ32" s="429">
        <f>COUNTIF('enter-data'!BA$8:BA$94,'calc.disziplin'!$G32)</f>
        <v>2</v>
      </c>
      <c r="BK32" s="361">
        <f>COUNTIF('enter-data'!BB$8:BB$94,'calc.disziplin'!$G32)</f>
        <v>2</v>
      </c>
      <c r="BL32" s="428">
        <f>COUNTIF('enter-data'!BC$8:BC$94,'calc.disziplin'!$G32)</f>
        <v>1</v>
      </c>
      <c r="BM32" s="429">
        <f>COUNTIF('enter-data'!BD$8:BD$94,'calc.disziplin'!$G32)</f>
        <v>1</v>
      </c>
      <c r="BN32" s="361">
        <f>COUNTIF('enter-data'!BE$8:BE$94,'calc.disziplin'!$G32)</f>
        <v>1</v>
      </c>
      <c r="BO32" s="428">
        <f>COUNTIF('enter-data'!BF$8:BF$94,'calc.disziplin'!$G32)</f>
        <v>3</v>
      </c>
      <c r="BP32" s="429">
        <f>COUNTIF('enter-data'!BG$8:BG$94,'calc.disziplin'!$G32)</f>
        <v>2</v>
      </c>
      <c r="BQ32" s="361">
        <f>COUNTIF('enter-data'!BH$8:BH$94,'calc.disziplin'!$G32)</f>
        <v>0</v>
      </c>
      <c r="BR32" s="430">
        <f>COUNTIF('enter-data'!BI$8:BI$94,'calc.disziplin'!$G32)</f>
        <v>1</v>
      </c>
    </row>
    <row r="33" spans="1:70" ht="18" customHeight="1" x14ac:dyDescent="0.25">
      <c r="A33" s="392">
        <v>31</v>
      </c>
      <c r="B33" s="431">
        <f t="shared" si="3"/>
        <v>3.1E-2</v>
      </c>
      <c r="C33" s="392" t="e">
        <f t="shared" si="11"/>
        <v>#N/A</v>
      </c>
      <c r="D33" s="392" t="e">
        <f t="shared" si="4"/>
        <v>#N/A</v>
      </c>
      <c r="E33" s="421" t="e">
        <f t="shared" si="5"/>
        <v>#N/A</v>
      </c>
      <c r="F33" s="422" t="s">
        <v>312</v>
      </c>
      <c r="G33" s="423" t="s">
        <v>311</v>
      </c>
      <c r="H33" s="424" t="e" cm="1">
        <f t="array" ref="H33">INDEX($P$3:$BR$142,ROW()-2,MATCH(H$1,$P$1:$BR$1,0))</f>
        <v>#N/A</v>
      </c>
      <c r="I33" s="424" t="e" cm="1">
        <f t="array" ref="I33">INDEX($P$3:$BR$142,ROW()-2,MATCH(I$1,$P$1:$BR$1,0))</f>
        <v>#N/A</v>
      </c>
      <c r="J33" s="424" t="e" cm="1">
        <f t="array" ref="J33">INDEX($P$3:$BR$142,ROW()-2,MATCH(J$1,$P$1:$BR$1,0))</f>
        <v>#N/A</v>
      </c>
      <c r="K33" s="424" t="e">
        <f t="shared" si="6"/>
        <v>#N/A</v>
      </c>
      <c r="L33" s="425" t="e">
        <f t="shared" si="7"/>
        <v>#N/A</v>
      </c>
      <c r="M33" s="425" t="e">
        <f t="shared" si="8"/>
        <v>#N/A</v>
      </c>
      <c r="N33" s="425" t="e">
        <f t="shared" si="9"/>
        <v>#N/A</v>
      </c>
      <c r="O33" s="426" t="e">
        <f t="shared" si="10"/>
        <v>#N/A</v>
      </c>
      <c r="P33" s="427">
        <f>COUNTIF('enter-data'!G$8:G$94,'calc.disziplin'!$G33)</f>
        <v>0</v>
      </c>
      <c r="Q33" s="361">
        <f>COUNTIF('enter-data'!H$8:H$94,'calc.disziplin'!$G33)</f>
        <v>0</v>
      </c>
      <c r="R33" s="428">
        <f>COUNTIF('enter-data'!I$8:I$94,'calc.disziplin'!$G33)</f>
        <v>0</v>
      </c>
      <c r="S33" s="429">
        <f>COUNTIF('enter-data'!J$8:J$94,'calc.disziplin'!$G33)</f>
        <v>0</v>
      </c>
      <c r="T33" s="361">
        <f>COUNTIF('enter-data'!K$8:K$94,'calc.disziplin'!$G33)</f>
        <v>0</v>
      </c>
      <c r="U33" s="428">
        <f>COUNTIF('enter-data'!L$8:L$94,'calc.disziplin'!$G33)</f>
        <v>0</v>
      </c>
      <c r="V33" s="429">
        <f>COUNTIF('enter-data'!M$8:M$94,'calc.disziplin'!$G33)</f>
        <v>0</v>
      </c>
      <c r="W33" s="361">
        <f>COUNTIF('enter-data'!N$8:N$94,'calc.disziplin'!$G33)</f>
        <v>0</v>
      </c>
      <c r="X33" s="428">
        <f>COUNTIF('enter-data'!O$8:O$94,'calc.disziplin'!$G33)</f>
        <v>0</v>
      </c>
      <c r="Y33" s="429">
        <f>COUNTIF('enter-data'!P$8:P$94,'calc.disziplin'!$G33)</f>
        <v>0</v>
      </c>
      <c r="Z33" s="361">
        <f>COUNTIF('enter-data'!Q$8:Q$94,'calc.disziplin'!$G33)</f>
        <v>0</v>
      </c>
      <c r="AA33" s="428">
        <f>COUNTIF('enter-data'!R$8:R$94,'calc.disziplin'!$G33)</f>
        <v>0</v>
      </c>
      <c r="AB33" s="429">
        <f>COUNTIF('enter-data'!S$8:S$94,'calc.disziplin'!$G33)</f>
        <v>0</v>
      </c>
      <c r="AC33" s="361">
        <f>COUNTIF('enter-data'!T$8:T$94,'calc.disziplin'!$G33)</f>
        <v>0</v>
      </c>
      <c r="AD33" s="428">
        <f>COUNTIF('enter-data'!U$8:U$94,'calc.disziplin'!$G33)</f>
        <v>0</v>
      </c>
      <c r="AE33" s="429">
        <f>COUNTIF('enter-data'!V$8:V$94,'calc.disziplin'!$G33)</f>
        <v>0</v>
      </c>
      <c r="AF33" s="361">
        <f>COUNTIF('enter-data'!W$8:W$94,'calc.disziplin'!$G33)</f>
        <v>0</v>
      </c>
      <c r="AG33" s="428">
        <f>COUNTIF('enter-data'!X$8:X$94,'calc.disziplin'!$G33)</f>
        <v>0</v>
      </c>
      <c r="AH33" s="429">
        <f>COUNTIF('enter-data'!Y$8:Y$94,'calc.disziplin'!$G33)</f>
        <v>0</v>
      </c>
      <c r="AI33" s="361">
        <f>COUNTIF('enter-data'!Z$8:Z$94,'calc.disziplin'!$G33)</f>
        <v>0</v>
      </c>
      <c r="AJ33" s="428">
        <f>COUNTIF('enter-data'!AA$8:AA$94,'calc.disziplin'!$G33)</f>
        <v>0</v>
      </c>
      <c r="AK33" s="429">
        <f>COUNTIF('enter-data'!AB$8:AB$94,'calc.disziplin'!$G33)</f>
        <v>0</v>
      </c>
      <c r="AL33" s="361">
        <f>COUNTIF('enter-data'!AC$8:AC$94,'calc.disziplin'!$G33)</f>
        <v>0</v>
      </c>
      <c r="AM33" s="428">
        <f>COUNTIF('enter-data'!AD$8:AD$94,'calc.disziplin'!$G33)</f>
        <v>0</v>
      </c>
      <c r="AN33" s="429">
        <f>COUNTIF('enter-data'!AE$8:AE$94,'calc.disziplin'!$G33)</f>
        <v>0</v>
      </c>
      <c r="AO33" s="361">
        <f>COUNTIF('enter-data'!AF$8:AF$94,'calc.disziplin'!$G33)</f>
        <v>0</v>
      </c>
      <c r="AP33" s="430">
        <f>COUNTIF('enter-data'!AG$8:AG$94,'calc.disziplin'!$G33)</f>
        <v>0</v>
      </c>
      <c r="AQ33" s="292"/>
      <c r="AR33" s="429">
        <f>COUNTIF('enter-data'!AI$8:AI$94,'calc.disziplin'!$G33)</f>
        <v>0</v>
      </c>
      <c r="AS33" s="361">
        <f>COUNTIF('enter-data'!AJ$8:AJ$94,'calc.disziplin'!$G33)</f>
        <v>0</v>
      </c>
      <c r="AT33" s="428">
        <f>COUNTIF('enter-data'!AK$8:AK$94,'calc.disziplin'!$G33)</f>
        <v>0</v>
      </c>
      <c r="AU33" s="429">
        <f>COUNTIF('enter-data'!AL$8:AL$94,'calc.disziplin'!$G33)</f>
        <v>0</v>
      </c>
      <c r="AV33" s="361">
        <f>COUNTIF('enter-data'!AM$8:AM$94,'calc.disziplin'!$G33)</f>
        <v>0</v>
      </c>
      <c r="AW33" s="428">
        <f>COUNTIF('enter-data'!AN$8:AN$94,'calc.disziplin'!$G33)</f>
        <v>0</v>
      </c>
      <c r="AX33" s="429">
        <f>COUNTIF('enter-data'!AO$8:AO$94,'calc.disziplin'!$G33)</f>
        <v>0</v>
      </c>
      <c r="AY33" s="361">
        <f>COUNTIF('enter-data'!AP$8:AP$94,'calc.disziplin'!$G33)</f>
        <v>0</v>
      </c>
      <c r="AZ33" s="428">
        <f>COUNTIF('enter-data'!AQ$8:AQ$94,'calc.disziplin'!$G33)</f>
        <v>0</v>
      </c>
      <c r="BA33" s="429">
        <f>COUNTIF('enter-data'!AR$8:AR$94,'calc.disziplin'!$G33)</f>
        <v>0</v>
      </c>
      <c r="BB33" s="361">
        <f>COUNTIF('enter-data'!AS$8:AS$94,'calc.disziplin'!$G33)</f>
        <v>0</v>
      </c>
      <c r="BC33" s="428">
        <f>COUNTIF('enter-data'!AT$8:AT$94,'calc.disziplin'!$G33)</f>
        <v>0</v>
      </c>
      <c r="BD33" s="429">
        <f>COUNTIF('enter-data'!AU$8:AU$94,'calc.disziplin'!$G33)</f>
        <v>0</v>
      </c>
      <c r="BE33" s="361">
        <f>COUNTIF('enter-data'!AV$8:AV$94,'calc.disziplin'!$G33)</f>
        <v>0</v>
      </c>
      <c r="BF33" s="428">
        <f>COUNTIF('enter-data'!AW$8:AW$94,'calc.disziplin'!$G33)</f>
        <v>0</v>
      </c>
      <c r="BG33" s="429">
        <f>COUNTIF('enter-data'!AX$8:AX$94,'calc.disziplin'!$G33)</f>
        <v>0</v>
      </c>
      <c r="BH33" s="361">
        <f>COUNTIF('enter-data'!AY$8:AY$94,'calc.disziplin'!$G33)</f>
        <v>0</v>
      </c>
      <c r="BI33" s="428">
        <f>COUNTIF('enter-data'!AZ$8:AZ$94,'calc.disziplin'!$G33)</f>
        <v>0</v>
      </c>
      <c r="BJ33" s="429">
        <f>COUNTIF('enter-data'!BA$8:BA$94,'calc.disziplin'!$G33)</f>
        <v>0</v>
      </c>
      <c r="BK33" s="361">
        <f>COUNTIF('enter-data'!BB$8:BB$94,'calc.disziplin'!$G33)</f>
        <v>0</v>
      </c>
      <c r="BL33" s="428">
        <f>COUNTIF('enter-data'!BC$8:BC$94,'calc.disziplin'!$G33)</f>
        <v>0</v>
      </c>
      <c r="BM33" s="429">
        <f>COUNTIF('enter-data'!BD$8:BD$94,'calc.disziplin'!$G33)</f>
        <v>0</v>
      </c>
      <c r="BN33" s="361">
        <f>COUNTIF('enter-data'!BE$8:BE$94,'calc.disziplin'!$G33)</f>
        <v>0</v>
      </c>
      <c r="BO33" s="428">
        <f>COUNTIF('enter-data'!BF$8:BF$94,'calc.disziplin'!$G33)</f>
        <v>0</v>
      </c>
      <c r="BP33" s="429">
        <f>COUNTIF('enter-data'!BG$8:BG$94,'calc.disziplin'!$G33)</f>
        <v>0</v>
      </c>
      <c r="BQ33" s="361">
        <f>COUNTIF('enter-data'!BH$8:BH$94,'calc.disziplin'!$G33)</f>
        <v>0</v>
      </c>
      <c r="BR33" s="430">
        <f>COUNTIF('enter-data'!BI$8:BI$94,'calc.disziplin'!$G33)</f>
        <v>0</v>
      </c>
    </row>
    <row r="34" spans="1:70" ht="18" customHeight="1" x14ac:dyDescent="0.25">
      <c r="A34" s="392">
        <v>32</v>
      </c>
      <c r="B34" s="431">
        <f t="shared" si="3"/>
        <v>3.2000000000000001E-2</v>
      </c>
      <c r="C34" s="392" t="e">
        <f t="shared" si="11"/>
        <v>#N/A</v>
      </c>
      <c r="D34" s="392" t="e">
        <f t="shared" si="4"/>
        <v>#N/A</v>
      </c>
      <c r="E34" s="421" t="e">
        <f t="shared" si="5"/>
        <v>#N/A</v>
      </c>
      <c r="F34" s="422" t="s">
        <v>299</v>
      </c>
      <c r="G34" s="423" t="s">
        <v>298</v>
      </c>
      <c r="H34" s="424" t="e" cm="1">
        <f t="array" ref="H34">INDEX($P$3:$BR$142,ROW()-2,MATCH(H$1,$P$1:$BR$1,0))</f>
        <v>#N/A</v>
      </c>
      <c r="I34" s="424" t="e" cm="1">
        <f t="array" ref="I34">INDEX($P$3:$BR$142,ROW()-2,MATCH(I$1,$P$1:$BR$1,0))</f>
        <v>#N/A</v>
      </c>
      <c r="J34" s="424" t="e" cm="1">
        <f t="array" ref="J34">INDEX($P$3:$BR$142,ROW()-2,MATCH(J$1,$P$1:$BR$1,0))</f>
        <v>#N/A</v>
      </c>
      <c r="K34" s="424" t="e">
        <f t="shared" si="6"/>
        <v>#N/A</v>
      </c>
      <c r="L34" s="425" t="e">
        <f t="shared" si="7"/>
        <v>#N/A</v>
      </c>
      <c r="M34" s="425" t="e">
        <f t="shared" si="8"/>
        <v>#N/A</v>
      </c>
      <c r="N34" s="425" t="e">
        <f t="shared" si="9"/>
        <v>#N/A</v>
      </c>
      <c r="O34" s="426" t="e">
        <f t="shared" si="10"/>
        <v>#N/A</v>
      </c>
      <c r="P34" s="427">
        <f>COUNTIF('enter-data'!G$8:G$94,'calc.disziplin'!$G34)</f>
        <v>0</v>
      </c>
      <c r="Q34" s="361">
        <f>COUNTIF('enter-data'!H$8:H$94,'calc.disziplin'!$G34)</f>
        <v>0</v>
      </c>
      <c r="R34" s="428">
        <f>COUNTIF('enter-data'!I$8:I$94,'calc.disziplin'!$G34)</f>
        <v>0</v>
      </c>
      <c r="S34" s="429">
        <f>COUNTIF('enter-data'!J$8:J$94,'calc.disziplin'!$G34)</f>
        <v>0</v>
      </c>
      <c r="T34" s="361">
        <f>COUNTIF('enter-data'!K$8:K$94,'calc.disziplin'!$G34)</f>
        <v>0</v>
      </c>
      <c r="U34" s="428">
        <f>COUNTIF('enter-data'!L$8:L$94,'calc.disziplin'!$G34)</f>
        <v>0</v>
      </c>
      <c r="V34" s="429">
        <f>COUNTIF('enter-data'!M$8:M$94,'calc.disziplin'!$G34)</f>
        <v>0</v>
      </c>
      <c r="W34" s="361">
        <f>COUNTIF('enter-data'!N$8:N$94,'calc.disziplin'!$G34)</f>
        <v>0</v>
      </c>
      <c r="X34" s="428">
        <f>COUNTIF('enter-data'!O$8:O$94,'calc.disziplin'!$G34)</f>
        <v>0</v>
      </c>
      <c r="Y34" s="429">
        <f>COUNTIF('enter-data'!P$8:P$94,'calc.disziplin'!$G34)</f>
        <v>0</v>
      </c>
      <c r="Z34" s="361">
        <f>COUNTIF('enter-data'!Q$8:Q$94,'calc.disziplin'!$G34)</f>
        <v>0</v>
      </c>
      <c r="AA34" s="428">
        <f>COUNTIF('enter-data'!R$8:R$94,'calc.disziplin'!$G34)</f>
        <v>0</v>
      </c>
      <c r="AB34" s="429">
        <f>COUNTIF('enter-data'!S$8:S$94,'calc.disziplin'!$G34)</f>
        <v>0</v>
      </c>
      <c r="AC34" s="361">
        <f>COUNTIF('enter-data'!T$8:T$94,'calc.disziplin'!$G34)</f>
        <v>0</v>
      </c>
      <c r="AD34" s="428">
        <f>COUNTIF('enter-data'!U$8:U$94,'calc.disziplin'!$G34)</f>
        <v>0</v>
      </c>
      <c r="AE34" s="429">
        <f>COUNTIF('enter-data'!V$8:V$94,'calc.disziplin'!$G34)</f>
        <v>0</v>
      </c>
      <c r="AF34" s="361">
        <f>COUNTIF('enter-data'!W$8:W$94,'calc.disziplin'!$G34)</f>
        <v>0</v>
      </c>
      <c r="AG34" s="428">
        <f>COUNTIF('enter-data'!X$8:X$94,'calc.disziplin'!$G34)</f>
        <v>0</v>
      </c>
      <c r="AH34" s="429">
        <f>COUNTIF('enter-data'!Y$8:Y$94,'calc.disziplin'!$G34)</f>
        <v>0</v>
      </c>
      <c r="AI34" s="361">
        <f>COUNTIF('enter-data'!Z$8:Z$94,'calc.disziplin'!$G34)</f>
        <v>0</v>
      </c>
      <c r="AJ34" s="428">
        <f>COUNTIF('enter-data'!AA$8:AA$94,'calc.disziplin'!$G34)</f>
        <v>0</v>
      </c>
      <c r="AK34" s="429">
        <f>COUNTIF('enter-data'!AB$8:AB$94,'calc.disziplin'!$G34)</f>
        <v>0</v>
      </c>
      <c r="AL34" s="361">
        <f>COUNTIF('enter-data'!AC$8:AC$94,'calc.disziplin'!$G34)</f>
        <v>0</v>
      </c>
      <c r="AM34" s="428">
        <f>COUNTIF('enter-data'!AD$8:AD$94,'calc.disziplin'!$G34)</f>
        <v>0</v>
      </c>
      <c r="AN34" s="429">
        <f>COUNTIF('enter-data'!AE$8:AE$94,'calc.disziplin'!$G34)</f>
        <v>0</v>
      </c>
      <c r="AO34" s="361">
        <f>COUNTIF('enter-data'!AF$8:AF$94,'calc.disziplin'!$G34)</f>
        <v>0</v>
      </c>
      <c r="AP34" s="430">
        <f>COUNTIF('enter-data'!AG$8:AG$94,'calc.disziplin'!$G34)</f>
        <v>0</v>
      </c>
      <c r="AQ34" s="292"/>
      <c r="AR34" s="429">
        <f>COUNTIF('enter-data'!AI$8:AI$94,'calc.disziplin'!$G34)</f>
        <v>0</v>
      </c>
      <c r="AS34" s="361">
        <f>COUNTIF('enter-data'!AJ$8:AJ$94,'calc.disziplin'!$G34)</f>
        <v>0</v>
      </c>
      <c r="AT34" s="428">
        <f>COUNTIF('enter-data'!AK$8:AK$94,'calc.disziplin'!$G34)</f>
        <v>0</v>
      </c>
      <c r="AU34" s="429">
        <f>COUNTIF('enter-data'!AL$8:AL$94,'calc.disziplin'!$G34)</f>
        <v>0</v>
      </c>
      <c r="AV34" s="361">
        <f>COUNTIF('enter-data'!AM$8:AM$94,'calc.disziplin'!$G34)</f>
        <v>0</v>
      </c>
      <c r="AW34" s="428">
        <f>COUNTIF('enter-data'!AN$8:AN$94,'calc.disziplin'!$G34)</f>
        <v>0</v>
      </c>
      <c r="AX34" s="429">
        <f>COUNTIF('enter-data'!AO$8:AO$94,'calc.disziplin'!$G34)</f>
        <v>0</v>
      </c>
      <c r="AY34" s="361">
        <f>COUNTIF('enter-data'!AP$8:AP$94,'calc.disziplin'!$G34)</f>
        <v>0</v>
      </c>
      <c r="AZ34" s="428">
        <f>COUNTIF('enter-data'!AQ$8:AQ$94,'calc.disziplin'!$G34)</f>
        <v>0</v>
      </c>
      <c r="BA34" s="429">
        <f>COUNTIF('enter-data'!AR$8:AR$94,'calc.disziplin'!$G34)</f>
        <v>0</v>
      </c>
      <c r="BB34" s="361">
        <f>COUNTIF('enter-data'!AS$8:AS$94,'calc.disziplin'!$G34)</f>
        <v>0</v>
      </c>
      <c r="BC34" s="428">
        <f>COUNTIF('enter-data'!AT$8:AT$94,'calc.disziplin'!$G34)</f>
        <v>0</v>
      </c>
      <c r="BD34" s="429">
        <f>COUNTIF('enter-data'!AU$8:AU$94,'calc.disziplin'!$G34)</f>
        <v>0</v>
      </c>
      <c r="BE34" s="361">
        <f>COUNTIF('enter-data'!AV$8:AV$94,'calc.disziplin'!$G34)</f>
        <v>0</v>
      </c>
      <c r="BF34" s="428">
        <f>COUNTIF('enter-data'!AW$8:AW$94,'calc.disziplin'!$G34)</f>
        <v>0</v>
      </c>
      <c r="BG34" s="429">
        <f>COUNTIF('enter-data'!AX$8:AX$94,'calc.disziplin'!$G34)</f>
        <v>0</v>
      </c>
      <c r="BH34" s="361">
        <f>COUNTIF('enter-data'!AY$8:AY$94,'calc.disziplin'!$G34)</f>
        <v>0</v>
      </c>
      <c r="BI34" s="428">
        <f>COUNTIF('enter-data'!AZ$8:AZ$94,'calc.disziplin'!$G34)</f>
        <v>0</v>
      </c>
      <c r="BJ34" s="429">
        <f>COUNTIF('enter-data'!BA$8:BA$94,'calc.disziplin'!$G34)</f>
        <v>0</v>
      </c>
      <c r="BK34" s="361">
        <f>COUNTIF('enter-data'!BB$8:BB$94,'calc.disziplin'!$G34)</f>
        <v>0</v>
      </c>
      <c r="BL34" s="428">
        <f>COUNTIF('enter-data'!BC$8:BC$94,'calc.disziplin'!$G34)</f>
        <v>0</v>
      </c>
      <c r="BM34" s="429">
        <f>COUNTIF('enter-data'!BD$8:BD$94,'calc.disziplin'!$G34)</f>
        <v>0</v>
      </c>
      <c r="BN34" s="361">
        <f>COUNTIF('enter-data'!BE$8:BE$94,'calc.disziplin'!$G34)</f>
        <v>0</v>
      </c>
      <c r="BO34" s="428">
        <f>COUNTIF('enter-data'!BF$8:BF$94,'calc.disziplin'!$G34)</f>
        <v>0</v>
      </c>
      <c r="BP34" s="429">
        <f>COUNTIF('enter-data'!BG$8:BG$94,'calc.disziplin'!$G34)</f>
        <v>0</v>
      </c>
      <c r="BQ34" s="361">
        <f>COUNTIF('enter-data'!BH$8:BH$94,'calc.disziplin'!$G34)</f>
        <v>0</v>
      </c>
      <c r="BR34" s="430">
        <f>COUNTIF('enter-data'!BI$8:BI$94,'calc.disziplin'!$G34)</f>
        <v>0</v>
      </c>
    </row>
    <row r="35" spans="1:70" ht="18" customHeight="1" x14ac:dyDescent="0.25">
      <c r="A35" s="392">
        <v>33</v>
      </c>
      <c r="B35" s="431">
        <f t="shared" si="3"/>
        <v>3.3000000000000002E-2</v>
      </c>
      <c r="C35" s="392" t="e">
        <f t="shared" si="11"/>
        <v>#N/A</v>
      </c>
      <c r="D35" s="392" t="e">
        <f t="shared" si="4"/>
        <v>#N/A</v>
      </c>
      <c r="E35" s="421" t="e">
        <f t="shared" si="5"/>
        <v>#N/A</v>
      </c>
      <c r="F35" s="422" t="s">
        <v>464</v>
      </c>
      <c r="G35" s="423" t="s">
        <v>465</v>
      </c>
      <c r="H35" s="424" t="e" cm="1">
        <f t="array" ref="H35">INDEX($P$3:$BR$142,ROW()-2,MATCH(H$1,$P$1:$BR$1,0))</f>
        <v>#N/A</v>
      </c>
      <c r="I35" s="424" t="e" cm="1">
        <f t="array" ref="I35">INDEX($P$3:$BR$142,ROW()-2,MATCH(I$1,$P$1:$BR$1,0))</f>
        <v>#N/A</v>
      </c>
      <c r="J35" s="424" t="e" cm="1">
        <f t="array" ref="J35">INDEX($P$3:$BR$142,ROW()-2,MATCH(J$1,$P$1:$BR$1,0))</f>
        <v>#N/A</v>
      </c>
      <c r="K35" s="424" t="e">
        <f t="shared" si="6"/>
        <v>#N/A</v>
      </c>
      <c r="L35" s="425" t="e">
        <f t="shared" si="7"/>
        <v>#N/A</v>
      </c>
      <c r="M35" s="425" t="e">
        <f t="shared" si="8"/>
        <v>#N/A</v>
      </c>
      <c r="N35" s="425" t="e">
        <f t="shared" si="9"/>
        <v>#N/A</v>
      </c>
      <c r="O35" s="426" t="e">
        <f t="shared" si="10"/>
        <v>#N/A</v>
      </c>
      <c r="P35" s="427">
        <f>COUNTIF('enter-data'!G$8:G$94,'calc.disziplin'!$G35)</f>
        <v>0</v>
      </c>
      <c r="Q35" s="361">
        <f>COUNTIF('enter-data'!H$8:H$94,'calc.disziplin'!$G35)</f>
        <v>0</v>
      </c>
      <c r="R35" s="428">
        <f>COUNTIF('enter-data'!I$8:I$94,'calc.disziplin'!$G35)</f>
        <v>0</v>
      </c>
      <c r="S35" s="429">
        <f>COUNTIF('enter-data'!J$8:J$94,'calc.disziplin'!$G35)</f>
        <v>0</v>
      </c>
      <c r="T35" s="361">
        <f>COUNTIF('enter-data'!K$8:K$94,'calc.disziplin'!$G35)</f>
        <v>0</v>
      </c>
      <c r="U35" s="428">
        <f>COUNTIF('enter-data'!L$8:L$94,'calc.disziplin'!$G35)</f>
        <v>0</v>
      </c>
      <c r="V35" s="429">
        <f>COUNTIF('enter-data'!M$8:M$94,'calc.disziplin'!$G35)</f>
        <v>0</v>
      </c>
      <c r="W35" s="361">
        <f>COUNTIF('enter-data'!N$8:N$94,'calc.disziplin'!$G35)</f>
        <v>0</v>
      </c>
      <c r="X35" s="428">
        <f>COUNTIF('enter-data'!O$8:O$94,'calc.disziplin'!$G35)</f>
        <v>0</v>
      </c>
      <c r="Y35" s="429">
        <f>COUNTIF('enter-data'!P$8:P$94,'calc.disziplin'!$G35)</f>
        <v>0</v>
      </c>
      <c r="Z35" s="361">
        <f>COUNTIF('enter-data'!Q$8:Q$94,'calc.disziplin'!$G35)</f>
        <v>0</v>
      </c>
      <c r="AA35" s="428">
        <f>COUNTIF('enter-data'!R$8:R$94,'calc.disziplin'!$G35)</f>
        <v>0</v>
      </c>
      <c r="AB35" s="429">
        <f>COUNTIF('enter-data'!S$8:S$94,'calc.disziplin'!$G35)</f>
        <v>0</v>
      </c>
      <c r="AC35" s="361">
        <f>COUNTIF('enter-data'!T$8:T$94,'calc.disziplin'!$G35)</f>
        <v>0</v>
      </c>
      <c r="AD35" s="428">
        <f>COUNTIF('enter-data'!U$8:U$94,'calc.disziplin'!$G35)</f>
        <v>0</v>
      </c>
      <c r="AE35" s="429">
        <f>COUNTIF('enter-data'!V$8:V$94,'calc.disziplin'!$G35)</f>
        <v>0</v>
      </c>
      <c r="AF35" s="361">
        <f>COUNTIF('enter-data'!W$8:W$94,'calc.disziplin'!$G35)</f>
        <v>0</v>
      </c>
      <c r="AG35" s="428">
        <f>COUNTIF('enter-data'!X$8:X$94,'calc.disziplin'!$G35)</f>
        <v>0</v>
      </c>
      <c r="AH35" s="429">
        <f>COUNTIF('enter-data'!Y$8:Y$94,'calc.disziplin'!$G35)</f>
        <v>0</v>
      </c>
      <c r="AI35" s="361">
        <f>COUNTIF('enter-data'!Z$8:Z$94,'calc.disziplin'!$G35)</f>
        <v>0</v>
      </c>
      <c r="AJ35" s="428">
        <f>COUNTIF('enter-data'!AA$8:AA$94,'calc.disziplin'!$G35)</f>
        <v>0</v>
      </c>
      <c r="AK35" s="429">
        <f>COUNTIF('enter-data'!AB$8:AB$94,'calc.disziplin'!$G35)</f>
        <v>0</v>
      </c>
      <c r="AL35" s="361">
        <f>COUNTIF('enter-data'!AC$8:AC$94,'calc.disziplin'!$G35)</f>
        <v>0</v>
      </c>
      <c r="AM35" s="428">
        <f>COUNTIF('enter-data'!AD$8:AD$94,'calc.disziplin'!$G35)</f>
        <v>0</v>
      </c>
      <c r="AN35" s="429">
        <f>COUNTIF('enter-data'!AE$8:AE$94,'calc.disziplin'!$G35)</f>
        <v>0</v>
      </c>
      <c r="AO35" s="361">
        <f>COUNTIF('enter-data'!AF$8:AF$94,'calc.disziplin'!$G35)</f>
        <v>0</v>
      </c>
      <c r="AP35" s="430">
        <f>COUNTIF('enter-data'!AG$8:AG$94,'calc.disziplin'!$G35)</f>
        <v>0</v>
      </c>
      <c r="AQ35" s="292"/>
      <c r="AR35" s="429">
        <f>COUNTIF('enter-data'!AI$8:AI$94,'calc.disziplin'!$G35)</f>
        <v>0</v>
      </c>
      <c r="AS35" s="361">
        <f>COUNTIF('enter-data'!AJ$8:AJ$94,'calc.disziplin'!$G35)</f>
        <v>0</v>
      </c>
      <c r="AT35" s="428">
        <f>COUNTIF('enter-data'!AK$8:AK$94,'calc.disziplin'!$G35)</f>
        <v>0</v>
      </c>
      <c r="AU35" s="429">
        <f>COUNTIF('enter-data'!AL$8:AL$94,'calc.disziplin'!$G35)</f>
        <v>0</v>
      </c>
      <c r="AV35" s="361">
        <f>COUNTIF('enter-data'!AM$8:AM$94,'calc.disziplin'!$G35)</f>
        <v>0</v>
      </c>
      <c r="AW35" s="428">
        <f>COUNTIF('enter-data'!AN$8:AN$94,'calc.disziplin'!$G35)</f>
        <v>0</v>
      </c>
      <c r="AX35" s="429">
        <f>COUNTIF('enter-data'!AO$8:AO$94,'calc.disziplin'!$G35)</f>
        <v>0</v>
      </c>
      <c r="AY35" s="361">
        <f>COUNTIF('enter-data'!AP$8:AP$94,'calc.disziplin'!$G35)</f>
        <v>0</v>
      </c>
      <c r="AZ35" s="428">
        <f>COUNTIF('enter-data'!AQ$8:AQ$94,'calc.disziplin'!$G35)</f>
        <v>0</v>
      </c>
      <c r="BA35" s="429">
        <f>COUNTIF('enter-data'!AR$8:AR$94,'calc.disziplin'!$G35)</f>
        <v>0</v>
      </c>
      <c r="BB35" s="361">
        <f>COUNTIF('enter-data'!AS$8:AS$94,'calc.disziplin'!$G35)</f>
        <v>0</v>
      </c>
      <c r="BC35" s="428">
        <f>COUNTIF('enter-data'!AT$8:AT$94,'calc.disziplin'!$G35)</f>
        <v>0</v>
      </c>
      <c r="BD35" s="429">
        <f>COUNTIF('enter-data'!AU$8:AU$94,'calc.disziplin'!$G35)</f>
        <v>0</v>
      </c>
      <c r="BE35" s="361">
        <f>COUNTIF('enter-data'!AV$8:AV$94,'calc.disziplin'!$G35)</f>
        <v>0</v>
      </c>
      <c r="BF35" s="428">
        <f>COUNTIF('enter-data'!AW$8:AW$94,'calc.disziplin'!$G35)</f>
        <v>0</v>
      </c>
      <c r="BG35" s="429">
        <f>COUNTIF('enter-data'!AX$8:AX$94,'calc.disziplin'!$G35)</f>
        <v>0</v>
      </c>
      <c r="BH35" s="361">
        <f>COUNTIF('enter-data'!AY$8:AY$94,'calc.disziplin'!$G35)</f>
        <v>0</v>
      </c>
      <c r="BI35" s="428">
        <f>COUNTIF('enter-data'!AZ$8:AZ$94,'calc.disziplin'!$G35)</f>
        <v>0</v>
      </c>
      <c r="BJ35" s="429">
        <f>COUNTIF('enter-data'!BA$8:BA$94,'calc.disziplin'!$G35)</f>
        <v>0</v>
      </c>
      <c r="BK35" s="361">
        <f>COUNTIF('enter-data'!BB$8:BB$94,'calc.disziplin'!$G35)</f>
        <v>0</v>
      </c>
      <c r="BL35" s="428">
        <f>COUNTIF('enter-data'!BC$8:BC$94,'calc.disziplin'!$G35)</f>
        <v>0</v>
      </c>
      <c r="BM35" s="429">
        <f>COUNTIF('enter-data'!BD$8:BD$94,'calc.disziplin'!$G35)</f>
        <v>0</v>
      </c>
      <c r="BN35" s="361">
        <f>COUNTIF('enter-data'!BE$8:BE$94,'calc.disziplin'!$G35)</f>
        <v>0</v>
      </c>
      <c r="BO35" s="428">
        <f>COUNTIF('enter-data'!BF$8:BF$94,'calc.disziplin'!$G35)</f>
        <v>0</v>
      </c>
      <c r="BP35" s="429">
        <f>COUNTIF('enter-data'!BG$8:BG$94,'calc.disziplin'!$G35)</f>
        <v>0</v>
      </c>
      <c r="BQ35" s="361">
        <f>COUNTIF('enter-data'!BH$8:BH$94,'calc.disziplin'!$G35)</f>
        <v>0</v>
      </c>
      <c r="BR35" s="430">
        <f>COUNTIF('enter-data'!BI$8:BI$94,'calc.disziplin'!$G35)</f>
        <v>0</v>
      </c>
    </row>
    <row r="36" spans="1:70" ht="18" customHeight="1" x14ac:dyDescent="0.25">
      <c r="A36" s="392">
        <v>34</v>
      </c>
      <c r="B36" s="431">
        <f t="shared" si="3"/>
        <v>3.4000000000000002E-2</v>
      </c>
      <c r="C36" s="392" t="e">
        <f t="shared" si="11"/>
        <v>#N/A</v>
      </c>
      <c r="D36" s="392" t="e">
        <f t="shared" si="4"/>
        <v>#N/A</v>
      </c>
      <c r="E36" s="421" t="e">
        <f t="shared" si="5"/>
        <v>#N/A</v>
      </c>
      <c r="F36" s="422" t="s">
        <v>466</v>
      </c>
      <c r="G36" s="423" t="s">
        <v>467</v>
      </c>
      <c r="H36" s="424" t="e" cm="1">
        <f t="array" ref="H36">INDEX($P$3:$BR$142,ROW()-2,MATCH(H$1,$P$1:$BR$1,0))</f>
        <v>#N/A</v>
      </c>
      <c r="I36" s="424" t="e" cm="1">
        <f t="array" ref="I36">INDEX($P$3:$BR$142,ROW()-2,MATCH(I$1,$P$1:$BR$1,0))</f>
        <v>#N/A</v>
      </c>
      <c r="J36" s="424" t="e" cm="1">
        <f t="array" ref="J36">INDEX($P$3:$BR$142,ROW()-2,MATCH(J$1,$P$1:$BR$1,0))</f>
        <v>#N/A</v>
      </c>
      <c r="K36" s="424" t="e">
        <f t="shared" si="6"/>
        <v>#N/A</v>
      </c>
      <c r="L36" s="425" t="e">
        <f t="shared" si="7"/>
        <v>#N/A</v>
      </c>
      <c r="M36" s="425" t="e">
        <f t="shared" si="8"/>
        <v>#N/A</v>
      </c>
      <c r="N36" s="425" t="e">
        <f t="shared" si="9"/>
        <v>#N/A</v>
      </c>
      <c r="O36" s="426" t="e">
        <f t="shared" si="10"/>
        <v>#N/A</v>
      </c>
      <c r="P36" s="427">
        <f>COUNTIF('enter-data'!G$8:G$94,'calc.disziplin'!$G36)</f>
        <v>0</v>
      </c>
      <c r="Q36" s="361">
        <f>COUNTIF('enter-data'!H$8:H$94,'calc.disziplin'!$G36)</f>
        <v>0</v>
      </c>
      <c r="R36" s="428">
        <f>COUNTIF('enter-data'!I$8:I$94,'calc.disziplin'!$G36)</f>
        <v>0</v>
      </c>
      <c r="S36" s="429">
        <f>COUNTIF('enter-data'!J$8:J$94,'calc.disziplin'!$G36)</f>
        <v>0</v>
      </c>
      <c r="T36" s="361">
        <f>COUNTIF('enter-data'!K$8:K$94,'calc.disziplin'!$G36)</f>
        <v>0</v>
      </c>
      <c r="U36" s="428">
        <f>COUNTIF('enter-data'!L$8:L$94,'calc.disziplin'!$G36)</f>
        <v>0</v>
      </c>
      <c r="V36" s="429">
        <f>COUNTIF('enter-data'!M$8:M$94,'calc.disziplin'!$G36)</f>
        <v>0</v>
      </c>
      <c r="W36" s="361">
        <f>COUNTIF('enter-data'!N$8:N$94,'calc.disziplin'!$G36)</f>
        <v>0</v>
      </c>
      <c r="X36" s="428">
        <f>COUNTIF('enter-data'!O$8:O$94,'calc.disziplin'!$G36)</f>
        <v>0</v>
      </c>
      <c r="Y36" s="429">
        <f>COUNTIF('enter-data'!P$8:P$94,'calc.disziplin'!$G36)</f>
        <v>0</v>
      </c>
      <c r="Z36" s="361">
        <f>COUNTIF('enter-data'!Q$8:Q$94,'calc.disziplin'!$G36)</f>
        <v>0</v>
      </c>
      <c r="AA36" s="428">
        <f>COUNTIF('enter-data'!R$8:R$94,'calc.disziplin'!$G36)</f>
        <v>0</v>
      </c>
      <c r="AB36" s="429">
        <f>COUNTIF('enter-data'!S$8:S$94,'calc.disziplin'!$G36)</f>
        <v>0</v>
      </c>
      <c r="AC36" s="361">
        <f>COUNTIF('enter-data'!T$8:T$94,'calc.disziplin'!$G36)</f>
        <v>0</v>
      </c>
      <c r="AD36" s="428">
        <f>COUNTIF('enter-data'!U$8:U$94,'calc.disziplin'!$G36)</f>
        <v>0</v>
      </c>
      <c r="AE36" s="429">
        <f>COUNTIF('enter-data'!V$8:V$94,'calc.disziplin'!$G36)</f>
        <v>0</v>
      </c>
      <c r="AF36" s="361">
        <f>COUNTIF('enter-data'!W$8:W$94,'calc.disziplin'!$G36)</f>
        <v>0</v>
      </c>
      <c r="AG36" s="428">
        <f>COUNTIF('enter-data'!X$8:X$94,'calc.disziplin'!$G36)</f>
        <v>0</v>
      </c>
      <c r="AH36" s="429">
        <f>COUNTIF('enter-data'!Y$8:Y$94,'calc.disziplin'!$G36)</f>
        <v>0</v>
      </c>
      <c r="AI36" s="361">
        <f>COUNTIF('enter-data'!Z$8:Z$94,'calc.disziplin'!$G36)</f>
        <v>0</v>
      </c>
      <c r="AJ36" s="428">
        <f>COUNTIF('enter-data'!AA$8:AA$94,'calc.disziplin'!$G36)</f>
        <v>0</v>
      </c>
      <c r="AK36" s="429">
        <f>COUNTIF('enter-data'!AB$8:AB$94,'calc.disziplin'!$G36)</f>
        <v>0</v>
      </c>
      <c r="AL36" s="361">
        <f>COUNTIF('enter-data'!AC$8:AC$94,'calc.disziplin'!$G36)</f>
        <v>0</v>
      </c>
      <c r="AM36" s="428">
        <f>COUNTIF('enter-data'!AD$8:AD$94,'calc.disziplin'!$G36)</f>
        <v>0</v>
      </c>
      <c r="AN36" s="429">
        <f>COUNTIF('enter-data'!AE$8:AE$94,'calc.disziplin'!$G36)</f>
        <v>0</v>
      </c>
      <c r="AO36" s="361">
        <f>COUNTIF('enter-data'!AF$8:AF$94,'calc.disziplin'!$G36)</f>
        <v>0</v>
      </c>
      <c r="AP36" s="430">
        <f>COUNTIF('enter-data'!AG$8:AG$94,'calc.disziplin'!$G36)</f>
        <v>0</v>
      </c>
      <c r="AQ36" s="292"/>
      <c r="AR36" s="429">
        <f>COUNTIF('enter-data'!AI$8:AI$94,'calc.disziplin'!$G36)</f>
        <v>0</v>
      </c>
      <c r="AS36" s="361">
        <f>COUNTIF('enter-data'!AJ$8:AJ$94,'calc.disziplin'!$G36)</f>
        <v>0</v>
      </c>
      <c r="AT36" s="428">
        <f>COUNTIF('enter-data'!AK$8:AK$94,'calc.disziplin'!$G36)</f>
        <v>0</v>
      </c>
      <c r="AU36" s="429">
        <f>COUNTIF('enter-data'!AL$8:AL$94,'calc.disziplin'!$G36)</f>
        <v>0</v>
      </c>
      <c r="AV36" s="361">
        <f>COUNTIF('enter-data'!AM$8:AM$94,'calc.disziplin'!$G36)</f>
        <v>0</v>
      </c>
      <c r="AW36" s="428">
        <f>COUNTIF('enter-data'!AN$8:AN$94,'calc.disziplin'!$G36)</f>
        <v>0</v>
      </c>
      <c r="AX36" s="429">
        <f>COUNTIF('enter-data'!AO$8:AO$94,'calc.disziplin'!$G36)</f>
        <v>0</v>
      </c>
      <c r="AY36" s="361">
        <f>COUNTIF('enter-data'!AP$8:AP$94,'calc.disziplin'!$G36)</f>
        <v>0</v>
      </c>
      <c r="AZ36" s="428">
        <f>COUNTIF('enter-data'!AQ$8:AQ$94,'calc.disziplin'!$G36)</f>
        <v>0</v>
      </c>
      <c r="BA36" s="429">
        <f>COUNTIF('enter-data'!AR$8:AR$94,'calc.disziplin'!$G36)</f>
        <v>0</v>
      </c>
      <c r="BB36" s="361">
        <f>COUNTIF('enter-data'!AS$8:AS$94,'calc.disziplin'!$G36)</f>
        <v>0</v>
      </c>
      <c r="BC36" s="428">
        <f>COUNTIF('enter-data'!AT$8:AT$94,'calc.disziplin'!$G36)</f>
        <v>0</v>
      </c>
      <c r="BD36" s="429">
        <f>COUNTIF('enter-data'!AU$8:AU$94,'calc.disziplin'!$G36)</f>
        <v>0</v>
      </c>
      <c r="BE36" s="361">
        <f>COUNTIF('enter-data'!AV$8:AV$94,'calc.disziplin'!$G36)</f>
        <v>0</v>
      </c>
      <c r="BF36" s="428">
        <f>COUNTIF('enter-data'!AW$8:AW$94,'calc.disziplin'!$G36)</f>
        <v>0</v>
      </c>
      <c r="BG36" s="429">
        <f>COUNTIF('enter-data'!AX$8:AX$94,'calc.disziplin'!$G36)</f>
        <v>0</v>
      </c>
      <c r="BH36" s="361">
        <f>COUNTIF('enter-data'!AY$8:AY$94,'calc.disziplin'!$G36)</f>
        <v>0</v>
      </c>
      <c r="BI36" s="428">
        <f>COUNTIF('enter-data'!AZ$8:AZ$94,'calc.disziplin'!$G36)</f>
        <v>0</v>
      </c>
      <c r="BJ36" s="429">
        <f>COUNTIF('enter-data'!BA$8:BA$94,'calc.disziplin'!$G36)</f>
        <v>0</v>
      </c>
      <c r="BK36" s="361">
        <f>COUNTIF('enter-data'!BB$8:BB$94,'calc.disziplin'!$G36)</f>
        <v>0</v>
      </c>
      <c r="BL36" s="428">
        <f>COUNTIF('enter-data'!BC$8:BC$94,'calc.disziplin'!$G36)</f>
        <v>0</v>
      </c>
      <c r="BM36" s="429">
        <f>COUNTIF('enter-data'!BD$8:BD$94,'calc.disziplin'!$G36)</f>
        <v>0</v>
      </c>
      <c r="BN36" s="361">
        <f>COUNTIF('enter-data'!BE$8:BE$94,'calc.disziplin'!$G36)</f>
        <v>0</v>
      </c>
      <c r="BO36" s="428">
        <f>COUNTIF('enter-data'!BF$8:BF$94,'calc.disziplin'!$G36)</f>
        <v>0</v>
      </c>
      <c r="BP36" s="429">
        <f>COUNTIF('enter-data'!BG$8:BG$94,'calc.disziplin'!$G36)</f>
        <v>0</v>
      </c>
      <c r="BQ36" s="361">
        <f>COUNTIF('enter-data'!BH$8:BH$94,'calc.disziplin'!$G36)</f>
        <v>0</v>
      </c>
      <c r="BR36" s="430">
        <f>COUNTIF('enter-data'!BI$8:BI$94,'calc.disziplin'!$G36)</f>
        <v>0</v>
      </c>
    </row>
    <row r="37" spans="1:70" ht="18" customHeight="1" x14ac:dyDescent="0.25">
      <c r="A37" s="392">
        <v>35</v>
      </c>
      <c r="B37" s="431">
        <f t="shared" si="3"/>
        <v>3.5000000000000003E-2</v>
      </c>
      <c r="C37" s="392" t="e">
        <f t="shared" si="11"/>
        <v>#N/A</v>
      </c>
      <c r="D37" s="392" t="e">
        <f t="shared" si="4"/>
        <v>#N/A</v>
      </c>
      <c r="E37" s="421" t="e">
        <f t="shared" si="5"/>
        <v>#N/A</v>
      </c>
      <c r="F37" s="422" t="s">
        <v>633</v>
      </c>
      <c r="G37" s="423" t="s">
        <v>328</v>
      </c>
      <c r="H37" s="424" t="e" cm="1">
        <f t="array" ref="H37">INDEX($P$3:$BR$142,ROW()-2,MATCH(H$1,$P$1:$BR$1,0))</f>
        <v>#N/A</v>
      </c>
      <c r="I37" s="424" t="e" cm="1">
        <f t="array" ref="I37">INDEX($P$3:$BR$142,ROW()-2,MATCH(I$1,$P$1:$BR$1,0))</f>
        <v>#N/A</v>
      </c>
      <c r="J37" s="424" t="e" cm="1">
        <f t="array" ref="J37">INDEX($P$3:$BR$142,ROW()-2,MATCH(J$1,$P$1:$BR$1,0))</f>
        <v>#N/A</v>
      </c>
      <c r="K37" s="424" t="e">
        <f t="shared" si="6"/>
        <v>#N/A</v>
      </c>
      <c r="L37" s="425" t="e">
        <f t="shared" si="7"/>
        <v>#N/A</v>
      </c>
      <c r="M37" s="425" t="e">
        <f t="shared" si="8"/>
        <v>#N/A</v>
      </c>
      <c r="N37" s="425" t="e">
        <f t="shared" si="9"/>
        <v>#N/A</v>
      </c>
      <c r="O37" s="426" t="e">
        <f t="shared" si="10"/>
        <v>#N/A</v>
      </c>
      <c r="P37" s="427">
        <f>COUNTIF('enter-data'!G$8:G$94,'calc.disziplin'!$G37)</f>
        <v>0</v>
      </c>
      <c r="Q37" s="361">
        <f>COUNTIF('enter-data'!H$8:H$94,'calc.disziplin'!$G37)</f>
        <v>0</v>
      </c>
      <c r="R37" s="428">
        <f>COUNTIF('enter-data'!I$8:I$94,'calc.disziplin'!$G37)</f>
        <v>0</v>
      </c>
      <c r="S37" s="429">
        <f>COUNTIF('enter-data'!J$8:J$94,'calc.disziplin'!$G37)</f>
        <v>0</v>
      </c>
      <c r="T37" s="361">
        <f>COUNTIF('enter-data'!K$8:K$94,'calc.disziplin'!$G37)</f>
        <v>0</v>
      </c>
      <c r="U37" s="428">
        <f>COUNTIF('enter-data'!L$8:L$94,'calc.disziplin'!$G37)</f>
        <v>0</v>
      </c>
      <c r="V37" s="429">
        <f>COUNTIF('enter-data'!M$8:M$94,'calc.disziplin'!$G37)</f>
        <v>0</v>
      </c>
      <c r="W37" s="361">
        <f>COUNTIF('enter-data'!N$8:N$94,'calc.disziplin'!$G37)</f>
        <v>0</v>
      </c>
      <c r="X37" s="428">
        <f>COUNTIF('enter-data'!O$8:O$94,'calc.disziplin'!$G37)</f>
        <v>0</v>
      </c>
      <c r="Y37" s="429">
        <f>COUNTIF('enter-data'!P$8:P$94,'calc.disziplin'!$G37)</f>
        <v>0</v>
      </c>
      <c r="Z37" s="361">
        <f>COUNTIF('enter-data'!Q$8:Q$94,'calc.disziplin'!$G37)</f>
        <v>0</v>
      </c>
      <c r="AA37" s="428">
        <f>COUNTIF('enter-data'!R$8:R$94,'calc.disziplin'!$G37)</f>
        <v>0</v>
      </c>
      <c r="AB37" s="429">
        <f>COUNTIF('enter-data'!S$8:S$94,'calc.disziplin'!$G37)</f>
        <v>0</v>
      </c>
      <c r="AC37" s="361">
        <f>COUNTIF('enter-data'!T$8:T$94,'calc.disziplin'!$G37)</f>
        <v>0</v>
      </c>
      <c r="AD37" s="428">
        <f>COUNTIF('enter-data'!U$8:U$94,'calc.disziplin'!$G37)</f>
        <v>0</v>
      </c>
      <c r="AE37" s="429">
        <f>COUNTIF('enter-data'!V$8:V$94,'calc.disziplin'!$G37)</f>
        <v>0</v>
      </c>
      <c r="AF37" s="361">
        <f>COUNTIF('enter-data'!W$8:W$94,'calc.disziplin'!$G37)</f>
        <v>0</v>
      </c>
      <c r="AG37" s="428">
        <f>COUNTIF('enter-data'!X$8:X$94,'calc.disziplin'!$G37)</f>
        <v>0</v>
      </c>
      <c r="AH37" s="429">
        <f>COUNTIF('enter-data'!Y$8:Y$94,'calc.disziplin'!$G37)</f>
        <v>0</v>
      </c>
      <c r="AI37" s="361">
        <f>COUNTIF('enter-data'!Z$8:Z$94,'calc.disziplin'!$G37)</f>
        <v>0</v>
      </c>
      <c r="AJ37" s="428">
        <f>COUNTIF('enter-data'!AA$8:AA$94,'calc.disziplin'!$G37)</f>
        <v>0</v>
      </c>
      <c r="AK37" s="429">
        <f>COUNTIF('enter-data'!AB$8:AB$94,'calc.disziplin'!$G37)</f>
        <v>0</v>
      </c>
      <c r="AL37" s="361">
        <f>COUNTIF('enter-data'!AC$8:AC$94,'calc.disziplin'!$G37)</f>
        <v>0</v>
      </c>
      <c r="AM37" s="428">
        <f>COUNTIF('enter-data'!AD$8:AD$94,'calc.disziplin'!$G37)</f>
        <v>0</v>
      </c>
      <c r="AN37" s="429">
        <f>COUNTIF('enter-data'!AE$8:AE$94,'calc.disziplin'!$G37)</f>
        <v>0</v>
      </c>
      <c r="AO37" s="361">
        <f>COUNTIF('enter-data'!AF$8:AF$94,'calc.disziplin'!$G37)</f>
        <v>0</v>
      </c>
      <c r="AP37" s="430">
        <f>COUNTIF('enter-data'!AG$8:AG$94,'calc.disziplin'!$G37)</f>
        <v>0</v>
      </c>
      <c r="AQ37" s="292"/>
      <c r="AR37" s="429">
        <f>COUNTIF('enter-data'!AI$8:AI$94,'calc.disziplin'!$G37)</f>
        <v>0</v>
      </c>
      <c r="AS37" s="361">
        <f>COUNTIF('enter-data'!AJ$8:AJ$94,'calc.disziplin'!$G37)</f>
        <v>0</v>
      </c>
      <c r="AT37" s="428">
        <f>COUNTIF('enter-data'!AK$8:AK$94,'calc.disziplin'!$G37)</f>
        <v>0</v>
      </c>
      <c r="AU37" s="429">
        <f>COUNTIF('enter-data'!AL$8:AL$94,'calc.disziplin'!$G37)</f>
        <v>0</v>
      </c>
      <c r="AV37" s="361">
        <f>COUNTIF('enter-data'!AM$8:AM$94,'calc.disziplin'!$G37)</f>
        <v>0</v>
      </c>
      <c r="AW37" s="428">
        <f>COUNTIF('enter-data'!AN$8:AN$94,'calc.disziplin'!$G37)</f>
        <v>0</v>
      </c>
      <c r="AX37" s="429">
        <f>COUNTIF('enter-data'!AO$8:AO$94,'calc.disziplin'!$G37)</f>
        <v>0</v>
      </c>
      <c r="AY37" s="361">
        <f>COUNTIF('enter-data'!AP$8:AP$94,'calc.disziplin'!$G37)</f>
        <v>0</v>
      </c>
      <c r="AZ37" s="428">
        <f>COUNTIF('enter-data'!AQ$8:AQ$94,'calc.disziplin'!$G37)</f>
        <v>0</v>
      </c>
      <c r="BA37" s="429">
        <f>COUNTIF('enter-data'!AR$8:AR$94,'calc.disziplin'!$G37)</f>
        <v>0</v>
      </c>
      <c r="BB37" s="361">
        <f>COUNTIF('enter-data'!AS$8:AS$94,'calc.disziplin'!$G37)</f>
        <v>0</v>
      </c>
      <c r="BC37" s="428">
        <f>COUNTIF('enter-data'!AT$8:AT$94,'calc.disziplin'!$G37)</f>
        <v>0</v>
      </c>
      <c r="BD37" s="429">
        <f>COUNTIF('enter-data'!AU$8:AU$94,'calc.disziplin'!$G37)</f>
        <v>0</v>
      </c>
      <c r="BE37" s="361">
        <f>COUNTIF('enter-data'!AV$8:AV$94,'calc.disziplin'!$G37)</f>
        <v>0</v>
      </c>
      <c r="BF37" s="428">
        <f>COUNTIF('enter-data'!AW$8:AW$94,'calc.disziplin'!$G37)</f>
        <v>0</v>
      </c>
      <c r="BG37" s="429">
        <f>COUNTIF('enter-data'!AX$8:AX$94,'calc.disziplin'!$G37)</f>
        <v>0</v>
      </c>
      <c r="BH37" s="361">
        <f>COUNTIF('enter-data'!AY$8:AY$94,'calc.disziplin'!$G37)</f>
        <v>0</v>
      </c>
      <c r="BI37" s="428">
        <f>COUNTIF('enter-data'!AZ$8:AZ$94,'calc.disziplin'!$G37)</f>
        <v>0</v>
      </c>
      <c r="BJ37" s="429">
        <f>COUNTIF('enter-data'!BA$8:BA$94,'calc.disziplin'!$G37)</f>
        <v>0</v>
      </c>
      <c r="BK37" s="361">
        <f>COUNTIF('enter-data'!BB$8:BB$94,'calc.disziplin'!$G37)</f>
        <v>0</v>
      </c>
      <c r="BL37" s="428">
        <f>COUNTIF('enter-data'!BC$8:BC$94,'calc.disziplin'!$G37)</f>
        <v>0</v>
      </c>
      <c r="BM37" s="429">
        <f>COUNTIF('enter-data'!BD$8:BD$94,'calc.disziplin'!$G37)</f>
        <v>0</v>
      </c>
      <c r="BN37" s="361">
        <f>COUNTIF('enter-data'!BE$8:BE$94,'calc.disziplin'!$G37)</f>
        <v>0</v>
      </c>
      <c r="BO37" s="428">
        <f>COUNTIF('enter-data'!BF$8:BF$94,'calc.disziplin'!$G37)</f>
        <v>0</v>
      </c>
      <c r="BP37" s="429">
        <f>COUNTIF('enter-data'!BG$8:BG$94,'calc.disziplin'!$G37)</f>
        <v>0</v>
      </c>
      <c r="BQ37" s="361">
        <f>COUNTIF('enter-data'!BH$8:BH$94,'calc.disziplin'!$G37)</f>
        <v>0</v>
      </c>
      <c r="BR37" s="430">
        <f>COUNTIF('enter-data'!BI$8:BI$94,'calc.disziplin'!$G37)</f>
        <v>0</v>
      </c>
    </row>
    <row r="38" spans="1:70" ht="18" customHeight="1" x14ac:dyDescent="0.25">
      <c r="A38" s="392">
        <v>36</v>
      </c>
      <c r="B38" s="431">
        <f t="shared" si="3"/>
        <v>3.5999999999999997E-2</v>
      </c>
      <c r="C38" s="392" t="e">
        <f t="shared" si="11"/>
        <v>#N/A</v>
      </c>
      <c r="D38" s="392" t="e">
        <f t="shared" si="4"/>
        <v>#N/A</v>
      </c>
      <c r="E38" s="421" t="e">
        <f t="shared" si="5"/>
        <v>#N/A</v>
      </c>
      <c r="F38" s="422" t="s">
        <v>469</v>
      </c>
      <c r="G38" s="423" t="s">
        <v>95</v>
      </c>
      <c r="H38" s="424" t="e" cm="1">
        <f t="array" ref="H38">INDEX($P$3:$BR$142,ROW()-2,MATCH(H$1,$P$1:$BR$1,0))</f>
        <v>#N/A</v>
      </c>
      <c r="I38" s="424" t="e" cm="1">
        <f t="array" ref="I38">INDEX($P$3:$BR$142,ROW()-2,MATCH(I$1,$P$1:$BR$1,0))</f>
        <v>#N/A</v>
      </c>
      <c r="J38" s="424" t="e" cm="1">
        <f t="array" ref="J38">INDEX($P$3:$BR$142,ROW()-2,MATCH(J$1,$P$1:$BR$1,0))</f>
        <v>#N/A</v>
      </c>
      <c r="K38" s="424" t="e">
        <f t="shared" si="6"/>
        <v>#N/A</v>
      </c>
      <c r="L38" s="425" t="e">
        <f t="shared" si="7"/>
        <v>#N/A</v>
      </c>
      <c r="M38" s="425" t="e">
        <f t="shared" si="8"/>
        <v>#N/A</v>
      </c>
      <c r="N38" s="425" t="e">
        <f t="shared" si="9"/>
        <v>#N/A</v>
      </c>
      <c r="O38" s="426" t="e">
        <f t="shared" si="10"/>
        <v>#N/A</v>
      </c>
      <c r="P38" s="427">
        <f>COUNTIF('enter-data'!G$8:G$94,'calc.disziplin'!$G38)</f>
        <v>0</v>
      </c>
      <c r="Q38" s="361">
        <f>COUNTIF('enter-data'!H$8:H$94,'calc.disziplin'!$G38)</f>
        <v>0</v>
      </c>
      <c r="R38" s="428">
        <f>COUNTIF('enter-data'!I$8:I$94,'calc.disziplin'!$G38)</f>
        <v>0</v>
      </c>
      <c r="S38" s="429">
        <f>COUNTIF('enter-data'!J$8:J$94,'calc.disziplin'!$G38)</f>
        <v>0</v>
      </c>
      <c r="T38" s="361">
        <f>COUNTIF('enter-data'!K$8:K$94,'calc.disziplin'!$G38)</f>
        <v>0</v>
      </c>
      <c r="U38" s="428">
        <f>COUNTIF('enter-data'!L$8:L$94,'calc.disziplin'!$G38)</f>
        <v>0</v>
      </c>
      <c r="V38" s="429">
        <f>COUNTIF('enter-data'!M$8:M$94,'calc.disziplin'!$G38)</f>
        <v>0</v>
      </c>
      <c r="W38" s="361">
        <f>COUNTIF('enter-data'!N$8:N$94,'calc.disziplin'!$G38)</f>
        <v>0</v>
      </c>
      <c r="X38" s="428">
        <f>COUNTIF('enter-data'!O$8:O$94,'calc.disziplin'!$G38)</f>
        <v>0</v>
      </c>
      <c r="Y38" s="429">
        <f>COUNTIF('enter-data'!P$8:P$94,'calc.disziplin'!$G38)</f>
        <v>0</v>
      </c>
      <c r="Z38" s="361">
        <f>COUNTIF('enter-data'!Q$8:Q$94,'calc.disziplin'!$G38)</f>
        <v>0</v>
      </c>
      <c r="AA38" s="428">
        <f>COUNTIF('enter-data'!R$8:R$94,'calc.disziplin'!$G38)</f>
        <v>0</v>
      </c>
      <c r="AB38" s="429">
        <f>COUNTIF('enter-data'!S$8:S$94,'calc.disziplin'!$G38)</f>
        <v>0</v>
      </c>
      <c r="AC38" s="361">
        <f>COUNTIF('enter-data'!T$8:T$94,'calc.disziplin'!$G38)</f>
        <v>0</v>
      </c>
      <c r="AD38" s="428">
        <f>COUNTIF('enter-data'!U$8:U$94,'calc.disziplin'!$G38)</f>
        <v>0</v>
      </c>
      <c r="AE38" s="429">
        <f>COUNTIF('enter-data'!V$8:V$94,'calc.disziplin'!$G38)</f>
        <v>0</v>
      </c>
      <c r="AF38" s="361">
        <f>COUNTIF('enter-data'!W$8:W$94,'calc.disziplin'!$G38)</f>
        <v>0</v>
      </c>
      <c r="AG38" s="428">
        <f>COUNTIF('enter-data'!X$8:X$94,'calc.disziplin'!$G38)</f>
        <v>0</v>
      </c>
      <c r="AH38" s="429">
        <f>COUNTIF('enter-data'!Y$8:Y$94,'calc.disziplin'!$G38)</f>
        <v>0</v>
      </c>
      <c r="AI38" s="361">
        <f>COUNTIF('enter-data'!Z$8:Z$94,'calc.disziplin'!$G38)</f>
        <v>0</v>
      </c>
      <c r="AJ38" s="428">
        <f>COUNTIF('enter-data'!AA$8:AA$94,'calc.disziplin'!$G38)</f>
        <v>0</v>
      </c>
      <c r="AK38" s="429">
        <f>COUNTIF('enter-data'!AB$8:AB$94,'calc.disziplin'!$G38)</f>
        <v>0</v>
      </c>
      <c r="AL38" s="361">
        <f>COUNTIF('enter-data'!AC$8:AC$94,'calc.disziplin'!$G38)</f>
        <v>0</v>
      </c>
      <c r="AM38" s="428">
        <f>COUNTIF('enter-data'!AD$8:AD$94,'calc.disziplin'!$G38)</f>
        <v>0</v>
      </c>
      <c r="AN38" s="429">
        <f>COUNTIF('enter-data'!AE$8:AE$94,'calc.disziplin'!$G38)</f>
        <v>0</v>
      </c>
      <c r="AO38" s="361">
        <f>COUNTIF('enter-data'!AF$8:AF$94,'calc.disziplin'!$G38)</f>
        <v>0</v>
      </c>
      <c r="AP38" s="430">
        <f>COUNTIF('enter-data'!AG$8:AG$94,'calc.disziplin'!$G38)</f>
        <v>0</v>
      </c>
      <c r="AQ38" s="292"/>
      <c r="AR38" s="429">
        <f>COUNTIF('enter-data'!AI$8:AI$94,'calc.disziplin'!$G38)</f>
        <v>0</v>
      </c>
      <c r="AS38" s="361">
        <f>COUNTIF('enter-data'!AJ$8:AJ$94,'calc.disziplin'!$G38)</f>
        <v>0</v>
      </c>
      <c r="AT38" s="428">
        <f>COUNTIF('enter-data'!AK$8:AK$94,'calc.disziplin'!$G38)</f>
        <v>0</v>
      </c>
      <c r="AU38" s="429">
        <f>COUNTIF('enter-data'!AL$8:AL$94,'calc.disziplin'!$G38)</f>
        <v>0</v>
      </c>
      <c r="AV38" s="361">
        <f>COUNTIF('enter-data'!AM$8:AM$94,'calc.disziplin'!$G38)</f>
        <v>0</v>
      </c>
      <c r="AW38" s="428">
        <f>COUNTIF('enter-data'!AN$8:AN$94,'calc.disziplin'!$G38)</f>
        <v>0</v>
      </c>
      <c r="AX38" s="429">
        <f>COUNTIF('enter-data'!AO$8:AO$94,'calc.disziplin'!$G38)</f>
        <v>0</v>
      </c>
      <c r="AY38" s="361">
        <f>COUNTIF('enter-data'!AP$8:AP$94,'calc.disziplin'!$G38)</f>
        <v>0</v>
      </c>
      <c r="AZ38" s="428">
        <f>COUNTIF('enter-data'!AQ$8:AQ$94,'calc.disziplin'!$G38)</f>
        <v>0</v>
      </c>
      <c r="BA38" s="429">
        <f>COUNTIF('enter-data'!AR$8:AR$94,'calc.disziplin'!$G38)</f>
        <v>0</v>
      </c>
      <c r="BB38" s="361">
        <f>COUNTIF('enter-data'!AS$8:AS$94,'calc.disziplin'!$G38)</f>
        <v>0</v>
      </c>
      <c r="BC38" s="428">
        <f>COUNTIF('enter-data'!AT$8:AT$94,'calc.disziplin'!$G38)</f>
        <v>1</v>
      </c>
      <c r="BD38" s="429">
        <f>COUNTIF('enter-data'!AU$8:AU$94,'calc.disziplin'!$G38)</f>
        <v>1</v>
      </c>
      <c r="BE38" s="361">
        <f>COUNTIF('enter-data'!AV$8:AV$94,'calc.disziplin'!$G38)</f>
        <v>1</v>
      </c>
      <c r="BF38" s="428">
        <f>COUNTIF('enter-data'!AW$8:AW$94,'calc.disziplin'!$G38)</f>
        <v>1</v>
      </c>
      <c r="BG38" s="429">
        <f>COUNTIF('enter-data'!AX$8:AX$94,'calc.disziplin'!$G38)</f>
        <v>0</v>
      </c>
      <c r="BH38" s="361">
        <f>COUNTIF('enter-data'!AY$8:AY$94,'calc.disziplin'!$G38)</f>
        <v>1</v>
      </c>
      <c r="BI38" s="428">
        <f>COUNTIF('enter-data'!AZ$8:AZ$94,'calc.disziplin'!$G38)</f>
        <v>0</v>
      </c>
      <c r="BJ38" s="429">
        <f>COUNTIF('enter-data'!BA$8:BA$94,'calc.disziplin'!$G38)</f>
        <v>0</v>
      </c>
      <c r="BK38" s="361">
        <f>COUNTIF('enter-data'!BB$8:BB$94,'calc.disziplin'!$G38)</f>
        <v>0</v>
      </c>
      <c r="BL38" s="428">
        <f>COUNTIF('enter-data'!BC$8:BC$94,'calc.disziplin'!$G38)</f>
        <v>0</v>
      </c>
      <c r="BM38" s="429">
        <f>COUNTIF('enter-data'!BD$8:BD$94,'calc.disziplin'!$G38)</f>
        <v>0</v>
      </c>
      <c r="BN38" s="361">
        <f>COUNTIF('enter-data'!BE$8:BE$94,'calc.disziplin'!$G38)</f>
        <v>0</v>
      </c>
      <c r="BO38" s="428">
        <f>COUNTIF('enter-data'!BF$8:BF$94,'calc.disziplin'!$G38)</f>
        <v>0</v>
      </c>
      <c r="BP38" s="429">
        <f>COUNTIF('enter-data'!BG$8:BG$94,'calc.disziplin'!$G38)</f>
        <v>0</v>
      </c>
      <c r="BQ38" s="361">
        <f>COUNTIF('enter-data'!BH$8:BH$94,'calc.disziplin'!$G38)</f>
        <v>0</v>
      </c>
      <c r="BR38" s="430">
        <f>COUNTIF('enter-data'!BI$8:BI$94,'calc.disziplin'!$G38)</f>
        <v>0</v>
      </c>
    </row>
    <row r="39" spans="1:70" ht="18" customHeight="1" x14ac:dyDescent="0.25">
      <c r="A39" s="392">
        <v>37</v>
      </c>
      <c r="B39" s="431">
        <f t="shared" si="3"/>
        <v>3.6999999999999998E-2</v>
      </c>
      <c r="C39" s="392" t="e">
        <f t="shared" si="11"/>
        <v>#N/A</v>
      </c>
      <c r="D39" s="392" t="e">
        <f t="shared" si="4"/>
        <v>#N/A</v>
      </c>
      <c r="E39" s="421" t="e">
        <f t="shared" si="5"/>
        <v>#N/A</v>
      </c>
      <c r="F39" s="422" t="s">
        <v>470</v>
      </c>
      <c r="G39" s="423" t="s">
        <v>285</v>
      </c>
      <c r="H39" s="424" t="e" cm="1">
        <f t="array" ref="H39">INDEX($P$3:$BR$142,ROW()-2,MATCH(H$1,$P$1:$BR$1,0))</f>
        <v>#N/A</v>
      </c>
      <c r="I39" s="424" t="e" cm="1">
        <f t="array" ref="I39">INDEX($P$3:$BR$142,ROW()-2,MATCH(I$1,$P$1:$BR$1,0))</f>
        <v>#N/A</v>
      </c>
      <c r="J39" s="424" t="e" cm="1">
        <f t="array" ref="J39">INDEX($P$3:$BR$142,ROW()-2,MATCH(J$1,$P$1:$BR$1,0))</f>
        <v>#N/A</v>
      </c>
      <c r="K39" s="424" t="e">
        <f t="shared" si="6"/>
        <v>#N/A</v>
      </c>
      <c r="L39" s="425" t="e">
        <f t="shared" si="7"/>
        <v>#N/A</v>
      </c>
      <c r="M39" s="425" t="e">
        <f t="shared" si="8"/>
        <v>#N/A</v>
      </c>
      <c r="N39" s="425" t="e">
        <f t="shared" si="9"/>
        <v>#N/A</v>
      </c>
      <c r="O39" s="426" t="e">
        <f t="shared" si="10"/>
        <v>#N/A</v>
      </c>
      <c r="P39" s="427">
        <f>COUNTIF('enter-data'!G$8:G$94,'calc.disziplin'!$G39)</f>
        <v>0</v>
      </c>
      <c r="Q39" s="361">
        <f>COUNTIF('enter-data'!H$8:H$94,'calc.disziplin'!$G39)</f>
        <v>0</v>
      </c>
      <c r="R39" s="428">
        <f>COUNTIF('enter-data'!I$8:I$94,'calc.disziplin'!$G39)</f>
        <v>0</v>
      </c>
      <c r="S39" s="429">
        <f>COUNTIF('enter-data'!J$8:J$94,'calc.disziplin'!$G39)</f>
        <v>0</v>
      </c>
      <c r="T39" s="361">
        <f>COUNTIF('enter-data'!K$8:K$94,'calc.disziplin'!$G39)</f>
        <v>0</v>
      </c>
      <c r="U39" s="428">
        <f>COUNTIF('enter-data'!L$8:L$94,'calc.disziplin'!$G39)</f>
        <v>0</v>
      </c>
      <c r="V39" s="429">
        <f>COUNTIF('enter-data'!M$8:M$94,'calc.disziplin'!$G39)</f>
        <v>0</v>
      </c>
      <c r="W39" s="361">
        <f>COUNTIF('enter-data'!N$8:N$94,'calc.disziplin'!$G39)</f>
        <v>0</v>
      </c>
      <c r="X39" s="428">
        <f>COUNTIF('enter-data'!O$8:O$94,'calc.disziplin'!$G39)</f>
        <v>0</v>
      </c>
      <c r="Y39" s="429">
        <f>COUNTIF('enter-data'!P$8:P$94,'calc.disziplin'!$G39)</f>
        <v>0</v>
      </c>
      <c r="Z39" s="361">
        <f>COUNTIF('enter-data'!Q$8:Q$94,'calc.disziplin'!$G39)</f>
        <v>0</v>
      </c>
      <c r="AA39" s="428">
        <f>COUNTIF('enter-data'!R$8:R$94,'calc.disziplin'!$G39)</f>
        <v>0</v>
      </c>
      <c r="AB39" s="429">
        <f>COUNTIF('enter-data'!S$8:S$94,'calc.disziplin'!$G39)</f>
        <v>0</v>
      </c>
      <c r="AC39" s="361">
        <f>COUNTIF('enter-data'!T$8:T$94,'calc.disziplin'!$G39)</f>
        <v>0</v>
      </c>
      <c r="AD39" s="428">
        <f>COUNTIF('enter-data'!U$8:U$94,'calc.disziplin'!$G39)</f>
        <v>0</v>
      </c>
      <c r="AE39" s="429">
        <f>COUNTIF('enter-data'!V$8:V$94,'calc.disziplin'!$G39)</f>
        <v>0</v>
      </c>
      <c r="AF39" s="361">
        <f>COUNTIF('enter-data'!W$8:W$94,'calc.disziplin'!$G39)</f>
        <v>0</v>
      </c>
      <c r="AG39" s="428">
        <f>COUNTIF('enter-data'!X$8:X$94,'calc.disziplin'!$G39)</f>
        <v>0</v>
      </c>
      <c r="AH39" s="429">
        <f>COUNTIF('enter-data'!Y$8:Y$94,'calc.disziplin'!$G39)</f>
        <v>0</v>
      </c>
      <c r="AI39" s="361">
        <f>COUNTIF('enter-data'!Z$8:Z$94,'calc.disziplin'!$G39)</f>
        <v>0</v>
      </c>
      <c r="AJ39" s="428">
        <f>COUNTIF('enter-data'!AA$8:AA$94,'calc.disziplin'!$G39)</f>
        <v>0</v>
      </c>
      <c r="AK39" s="429">
        <f>COUNTIF('enter-data'!AB$8:AB$94,'calc.disziplin'!$G39)</f>
        <v>0</v>
      </c>
      <c r="AL39" s="361">
        <f>COUNTIF('enter-data'!AC$8:AC$94,'calc.disziplin'!$G39)</f>
        <v>0</v>
      </c>
      <c r="AM39" s="428">
        <f>COUNTIF('enter-data'!AD$8:AD$94,'calc.disziplin'!$G39)</f>
        <v>0</v>
      </c>
      <c r="AN39" s="429">
        <f>COUNTIF('enter-data'!AE$8:AE$94,'calc.disziplin'!$G39)</f>
        <v>0</v>
      </c>
      <c r="AO39" s="361">
        <f>COUNTIF('enter-data'!AF$8:AF$94,'calc.disziplin'!$G39)</f>
        <v>0</v>
      </c>
      <c r="AP39" s="430">
        <f>COUNTIF('enter-data'!AG$8:AG$94,'calc.disziplin'!$G39)</f>
        <v>0</v>
      </c>
      <c r="AQ39" s="292"/>
      <c r="AR39" s="429">
        <f>COUNTIF('enter-data'!AI$8:AI$94,'calc.disziplin'!$G39)</f>
        <v>0</v>
      </c>
      <c r="AS39" s="361">
        <f>COUNTIF('enter-data'!AJ$8:AJ$94,'calc.disziplin'!$G39)</f>
        <v>0</v>
      </c>
      <c r="AT39" s="428">
        <f>COUNTIF('enter-data'!AK$8:AK$94,'calc.disziplin'!$G39)</f>
        <v>0</v>
      </c>
      <c r="AU39" s="429">
        <f>COUNTIF('enter-data'!AL$8:AL$94,'calc.disziplin'!$G39)</f>
        <v>0</v>
      </c>
      <c r="AV39" s="361">
        <f>COUNTIF('enter-data'!AM$8:AM$94,'calc.disziplin'!$G39)</f>
        <v>0</v>
      </c>
      <c r="AW39" s="428">
        <f>COUNTIF('enter-data'!AN$8:AN$94,'calc.disziplin'!$G39)</f>
        <v>0</v>
      </c>
      <c r="AX39" s="429">
        <f>COUNTIF('enter-data'!AO$8:AO$94,'calc.disziplin'!$G39)</f>
        <v>0</v>
      </c>
      <c r="AY39" s="361">
        <f>COUNTIF('enter-data'!AP$8:AP$94,'calc.disziplin'!$G39)</f>
        <v>0</v>
      </c>
      <c r="AZ39" s="428">
        <f>COUNTIF('enter-data'!AQ$8:AQ$94,'calc.disziplin'!$G39)</f>
        <v>0</v>
      </c>
      <c r="BA39" s="429">
        <f>COUNTIF('enter-data'!AR$8:AR$94,'calc.disziplin'!$G39)</f>
        <v>0</v>
      </c>
      <c r="BB39" s="361">
        <f>COUNTIF('enter-data'!AS$8:AS$94,'calc.disziplin'!$G39)</f>
        <v>0</v>
      </c>
      <c r="BC39" s="428">
        <f>COUNTIF('enter-data'!AT$8:AT$94,'calc.disziplin'!$G39)</f>
        <v>0</v>
      </c>
      <c r="BD39" s="429">
        <f>COUNTIF('enter-data'!AU$8:AU$94,'calc.disziplin'!$G39)</f>
        <v>0</v>
      </c>
      <c r="BE39" s="361">
        <f>COUNTIF('enter-data'!AV$8:AV$94,'calc.disziplin'!$G39)</f>
        <v>0</v>
      </c>
      <c r="BF39" s="428">
        <f>COUNTIF('enter-data'!AW$8:AW$94,'calc.disziplin'!$G39)</f>
        <v>0</v>
      </c>
      <c r="BG39" s="429">
        <f>COUNTIF('enter-data'!AX$8:AX$94,'calc.disziplin'!$G39)</f>
        <v>0</v>
      </c>
      <c r="BH39" s="361">
        <f>COUNTIF('enter-data'!AY$8:AY$94,'calc.disziplin'!$G39)</f>
        <v>0</v>
      </c>
      <c r="BI39" s="428">
        <f>COUNTIF('enter-data'!AZ$8:AZ$94,'calc.disziplin'!$G39)</f>
        <v>0</v>
      </c>
      <c r="BJ39" s="429">
        <f>COUNTIF('enter-data'!BA$8:BA$94,'calc.disziplin'!$G39)</f>
        <v>0</v>
      </c>
      <c r="BK39" s="361">
        <f>COUNTIF('enter-data'!BB$8:BB$94,'calc.disziplin'!$G39)</f>
        <v>0</v>
      </c>
      <c r="BL39" s="428">
        <f>COUNTIF('enter-data'!BC$8:BC$94,'calc.disziplin'!$G39)</f>
        <v>0</v>
      </c>
      <c r="BM39" s="429">
        <f>COUNTIF('enter-data'!BD$8:BD$94,'calc.disziplin'!$G39)</f>
        <v>0</v>
      </c>
      <c r="BN39" s="361">
        <f>COUNTIF('enter-data'!BE$8:BE$94,'calc.disziplin'!$G39)</f>
        <v>0</v>
      </c>
      <c r="BO39" s="428">
        <f>COUNTIF('enter-data'!BF$8:BF$94,'calc.disziplin'!$G39)</f>
        <v>0</v>
      </c>
      <c r="BP39" s="429">
        <f>COUNTIF('enter-data'!BG$8:BG$94,'calc.disziplin'!$G39)</f>
        <v>0</v>
      </c>
      <c r="BQ39" s="361">
        <f>COUNTIF('enter-data'!BH$8:BH$94,'calc.disziplin'!$G39)</f>
        <v>0</v>
      </c>
      <c r="BR39" s="430">
        <f>COUNTIF('enter-data'!BI$8:BI$94,'calc.disziplin'!$G39)</f>
        <v>0</v>
      </c>
    </row>
    <row r="40" spans="1:70" ht="18" customHeight="1" x14ac:dyDescent="0.25">
      <c r="A40" s="392">
        <v>38</v>
      </c>
      <c r="B40" s="431">
        <f t="shared" si="3"/>
        <v>3.7999999999999999E-2</v>
      </c>
      <c r="C40" s="392" t="e">
        <f t="shared" si="11"/>
        <v>#N/A</v>
      </c>
      <c r="D40" s="392" t="e">
        <f t="shared" si="4"/>
        <v>#N/A</v>
      </c>
      <c r="E40" s="421" t="e">
        <f t="shared" si="5"/>
        <v>#N/A</v>
      </c>
      <c r="F40" s="422" t="s">
        <v>291</v>
      </c>
      <c r="G40" s="423" t="s">
        <v>66</v>
      </c>
      <c r="H40" s="424" t="e" cm="1">
        <f t="array" ref="H40">INDEX($P$3:$BR$142,ROW()-2,MATCH(H$1,$P$1:$BR$1,0))</f>
        <v>#N/A</v>
      </c>
      <c r="I40" s="424" t="e" cm="1">
        <f t="array" ref="I40">INDEX($P$3:$BR$142,ROW()-2,MATCH(I$1,$P$1:$BR$1,0))</f>
        <v>#N/A</v>
      </c>
      <c r="J40" s="424" t="e" cm="1">
        <f t="array" ref="J40">INDEX($P$3:$BR$142,ROW()-2,MATCH(J$1,$P$1:$BR$1,0))</f>
        <v>#N/A</v>
      </c>
      <c r="K40" s="424" t="e">
        <f t="shared" si="6"/>
        <v>#N/A</v>
      </c>
      <c r="L40" s="425" t="e">
        <f t="shared" si="7"/>
        <v>#N/A</v>
      </c>
      <c r="M40" s="425" t="e">
        <f t="shared" si="8"/>
        <v>#N/A</v>
      </c>
      <c r="N40" s="425" t="e">
        <f t="shared" si="9"/>
        <v>#N/A</v>
      </c>
      <c r="O40" s="426" t="e">
        <f t="shared" si="10"/>
        <v>#N/A</v>
      </c>
      <c r="P40" s="427">
        <f>COUNTIF('enter-data'!G$8:G$94,'calc.disziplin'!$G40)</f>
        <v>0</v>
      </c>
      <c r="Q40" s="361">
        <f>COUNTIF('enter-data'!H$8:H$94,'calc.disziplin'!$G40)</f>
        <v>0</v>
      </c>
      <c r="R40" s="428">
        <f>COUNTIF('enter-data'!I$8:I$94,'calc.disziplin'!$G40)</f>
        <v>0</v>
      </c>
      <c r="S40" s="429">
        <f>COUNTIF('enter-data'!J$8:J$94,'calc.disziplin'!$G40)</f>
        <v>0</v>
      </c>
      <c r="T40" s="361">
        <f>COUNTIF('enter-data'!K$8:K$94,'calc.disziplin'!$G40)</f>
        <v>0</v>
      </c>
      <c r="U40" s="428">
        <f>COUNTIF('enter-data'!L$8:L$94,'calc.disziplin'!$G40)</f>
        <v>0</v>
      </c>
      <c r="V40" s="429">
        <f>COUNTIF('enter-data'!M$8:M$94,'calc.disziplin'!$G40)</f>
        <v>0</v>
      </c>
      <c r="W40" s="361">
        <f>COUNTIF('enter-data'!N$8:N$94,'calc.disziplin'!$G40)</f>
        <v>0</v>
      </c>
      <c r="X40" s="428">
        <f>COUNTIF('enter-data'!O$8:O$94,'calc.disziplin'!$G40)</f>
        <v>0</v>
      </c>
      <c r="Y40" s="429">
        <f>COUNTIF('enter-data'!P$8:P$94,'calc.disziplin'!$G40)</f>
        <v>0</v>
      </c>
      <c r="Z40" s="361">
        <f>COUNTIF('enter-data'!Q$8:Q$94,'calc.disziplin'!$G40)</f>
        <v>0</v>
      </c>
      <c r="AA40" s="428">
        <f>COUNTIF('enter-data'!R$8:R$94,'calc.disziplin'!$G40)</f>
        <v>0</v>
      </c>
      <c r="AB40" s="429">
        <f>COUNTIF('enter-data'!S$8:S$94,'calc.disziplin'!$G40)</f>
        <v>0</v>
      </c>
      <c r="AC40" s="361">
        <f>COUNTIF('enter-data'!T$8:T$94,'calc.disziplin'!$G40)</f>
        <v>0</v>
      </c>
      <c r="AD40" s="428">
        <f>COUNTIF('enter-data'!U$8:U$94,'calc.disziplin'!$G40)</f>
        <v>0</v>
      </c>
      <c r="AE40" s="429">
        <f>COUNTIF('enter-data'!V$8:V$94,'calc.disziplin'!$G40)</f>
        <v>0</v>
      </c>
      <c r="AF40" s="361">
        <f>COUNTIF('enter-data'!W$8:W$94,'calc.disziplin'!$G40)</f>
        <v>0</v>
      </c>
      <c r="AG40" s="428">
        <f>COUNTIF('enter-data'!X$8:X$94,'calc.disziplin'!$G40)</f>
        <v>0</v>
      </c>
      <c r="AH40" s="429">
        <f>COUNTIF('enter-data'!Y$8:Y$94,'calc.disziplin'!$G40)</f>
        <v>0</v>
      </c>
      <c r="AI40" s="361">
        <f>COUNTIF('enter-data'!Z$8:Z$94,'calc.disziplin'!$G40)</f>
        <v>0</v>
      </c>
      <c r="AJ40" s="428">
        <f>COUNTIF('enter-data'!AA$8:AA$94,'calc.disziplin'!$G40)</f>
        <v>0</v>
      </c>
      <c r="AK40" s="429">
        <f>COUNTIF('enter-data'!AB$8:AB$94,'calc.disziplin'!$G40)</f>
        <v>0</v>
      </c>
      <c r="AL40" s="361">
        <f>COUNTIF('enter-data'!AC$8:AC$94,'calc.disziplin'!$G40)</f>
        <v>0</v>
      </c>
      <c r="AM40" s="428">
        <f>COUNTIF('enter-data'!AD$8:AD$94,'calc.disziplin'!$G40)</f>
        <v>0</v>
      </c>
      <c r="AN40" s="429">
        <f>COUNTIF('enter-data'!AE$8:AE$94,'calc.disziplin'!$G40)</f>
        <v>0</v>
      </c>
      <c r="AO40" s="361">
        <f>COUNTIF('enter-data'!AF$8:AF$94,'calc.disziplin'!$G40)</f>
        <v>0</v>
      </c>
      <c r="AP40" s="430">
        <f>COUNTIF('enter-data'!AG$8:AG$94,'calc.disziplin'!$G40)</f>
        <v>0</v>
      </c>
      <c r="AQ40" s="292"/>
      <c r="AR40" s="429">
        <f>COUNTIF('enter-data'!AI$8:AI$94,'calc.disziplin'!$G40)</f>
        <v>0</v>
      </c>
      <c r="AS40" s="361">
        <f>COUNTIF('enter-data'!AJ$8:AJ$94,'calc.disziplin'!$G40)</f>
        <v>0</v>
      </c>
      <c r="AT40" s="428">
        <f>COUNTIF('enter-data'!AK$8:AK$94,'calc.disziplin'!$G40)</f>
        <v>0</v>
      </c>
      <c r="AU40" s="429">
        <f>COUNTIF('enter-data'!AL$8:AL$94,'calc.disziplin'!$G40)</f>
        <v>0</v>
      </c>
      <c r="AV40" s="361">
        <f>COUNTIF('enter-data'!AM$8:AM$94,'calc.disziplin'!$G40)</f>
        <v>0</v>
      </c>
      <c r="AW40" s="428">
        <f>COUNTIF('enter-data'!AN$8:AN$94,'calc.disziplin'!$G40)</f>
        <v>0</v>
      </c>
      <c r="AX40" s="429">
        <f>COUNTIF('enter-data'!AO$8:AO$94,'calc.disziplin'!$G40)</f>
        <v>0</v>
      </c>
      <c r="AY40" s="361">
        <f>COUNTIF('enter-data'!AP$8:AP$94,'calc.disziplin'!$G40)</f>
        <v>0</v>
      </c>
      <c r="AZ40" s="428">
        <f>COUNTIF('enter-data'!AQ$8:AQ$94,'calc.disziplin'!$G40)</f>
        <v>0</v>
      </c>
      <c r="BA40" s="429">
        <f>COUNTIF('enter-data'!AR$8:AR$94,'calc.disziplin'!$G40)</f>
        <v>0</v>
      </c>
      <c r="BB40" s="361">
        <f>COUNTIF('enter-data'!AS$8:AS$94,'calc.disziplin'!$G40)</f>
        <v>0</v>
      </c>
      <c r="BC40" s="428">
        <f>COUNTIF('enter-data'!AT$8:AT$94,'calc.disziplin'!$G40)</f>
        <v>0</v>
      </c>
      <c r="BD40" s="429">
        <f>COUNTIF('enter-data'!AU$8:AU$94,'calc.disziplin'!$G40)</f>
        <v>0</v>
      </c>
      <c r="BE40" s="361">
        <f>COUNTIF('enter-data'!AV$8:AV$94,'calc.disziplin'!$G40)</f>
        <v>0</v>
      </c>
      <c r="BF40" s="428">
        <f>COUNTIF('enter-data'!AW$8:AW$94,'calc.disziplin'!$G40)</f>
        <v>0</v>
      </c>
      <c r="BG40" s="429">
        <f>COUNTIF('enter-data'!AX$8:AX$94,'calc.disziplin'!$G40)</f>
        <v>0</v>
      </c>
      <c r="BH40" s="361">
        <f>COUNTIF('enter-data'!AY$8:AY$94,'calc.disziplin'!$G40)</f>
        <v>0</v>
      </c>
      <c r="BI40" s="428">
        <f>COUNTIF('enter-data'!AZ$8:AZ$94,'calc.disziplin'!$G40)</f>
        <v>0</v>
      </c>
      <c r="BJ40" s="429">
        <f>COUNTIF('enter-data'!BA$8:BA$94,'calc.disziplin'!$G40)</f>
        <v>0</v>
      </c>
      <c r="BK40" s="361">
        <f>COUNTIF('enter-data'!BB$8:BB$94,'calc.disziplin'!$G40)</f>
        <v>0</v>
      </c>
      <c r="BL40" s="428">
        <f>COUNTIF('enter-data'!BC$8:BC$94,'calc.disziplin'!$G40)</f>
        <v>0</v>
      </c>
      <c r="BM40" s="429">
        <f>COUNTIF('enter-data'!BD$8:BD$94,'calc.disziplin'!$G40)</f>
        <v>0</v>
      </c>
      <c r="BN40" s="361">
        <f>COUNTIF('enter-data'!BE$8:BE$94,'calc.disziplin'!$G40)</f>
        <v>0</v>
      </c>
      <c r="BO40" s="428">
        <f>COUNTIF('enter-data'!BF$8:BF$94,'calc.disziplin'!$G40)</f>
        <v>0</v>
      </c>
      <c r="BP40" s="429">
        <f>COUNTIF('enter-data'!BG$8:BG$94,'calc.disziplin'!$G40)</f>
        <v>0</v>
      </c>
      <c r="BQ40" s="361">
        <f>COUNTIF('enter-data'!BH$8:BH$94,'calc.disziplin'!$G40)</f>
        <v>0</v>
      </c>
      <c r="BR40" s="430">
        <f>COUNTIF('enter-data'!BI$8:BI$94,'calc.disziplin'!$G40)</f>
        <v>0</v>
      </c>
    </row>
    <row r="41" spans="1:70" ht="18" customHeight="1" x14ac:dyDescent="0.25">
      <c r="A41" s="392">
        <v>39</v>
      </c>
      <c r="B41" s="431">
        <f t="shared" si="3"/>
        <v>3.9E-2</v>
      </c>
      <c r="C41" s="392" t="e">
        <f t="shared" si="11"/>
        <v>#N/A</v>
      </c>
      <c r="D41" s="392" t="e">
        <f t="shared" si="4"/>
        <v>#N/A</v>
      </c>
      <c r="E41" s="421" t="e">
        <f t="shared" si="5"/>
        <v>#N/A</v>
      </c>
      <c r="F41" s="422" t="s">
        <v>220</v>
      </c>
      <c r="G41" s="423" t="s">
        <v>197</v>
      </c>
      <c r="H41" s="424" t="e" cm="1">
        <f t="array" ref="H41">INDEX($P$3:$BR$142,ROW()-2,MATCH(H$1,$P$1:$BR$1,0))</f>
        <v>#N/A</v>
      </c>
      <c r="I41" s="424" t="e" cm="1">
        <f t="array" ref="I41">INDEX($P$3:$BR$142,ROW()-2,MATCH(I$1,$P$1:$BR$1,0))</f>
        <v>#N/A</v>
      </c>
      <c r="J41" s="424" t="e" cm="1">
        <f t="array" ref="J41">INDEX($P$3:$BR$142,ROW()-2,MATCH(J$1,$P$1:$BR$1,0))</f>
        <v>#N/A</v>
      </c>
      <c r="K41" s="424" t="e">
        <f t="shared" si="6"/>
        <v>#N/A</v>
      </c>
      <c r="L41" s="425" t="e">
        <f t="shared" si="7"/>
        <v>#N/A</v>
      </c>
      <c r="M41" s="425" t="e">
        <f t="shared" si="8"/>
        <v>#N/A</v>
      </c>
      <c r="N41" s="425" t="e">
        <f t="shared" si="9"/>
        <v>#N/A</v>
      </c>
      <c r="O41" s="426" t="e">
        <f t="shared" si="10"/>
        <v>#N/A</v>
      </c>
      <c r="P41" s="427">
        <f>COUNTIF('enter-data'!G$8:G$94,'calc.disziplin'!$G41)</f>
        <v>1</v>
      </c>
      <c r="Q41" s="361">
        <f>COUNTIF('enter-data'!H$8:H$94,'calc.disziplin'!$G41)</f>
        <v>0</v>
      </c>
      <c r="R41" s="428">
        <f>COUNTIF('enter-data'!I$8:I$94,'calc.disziplin'!$G41)</f>
        <v>1</v>
      </c>
      <c r="S41" s="429">
        <f>COUNTIF('enter-data'!J$8:J$94,'calc.disziplin'!$G41)</f>
        <v>0</v>
      </c>
      <c r="T41" s="361">
        <f>COUNTIF('enter-data'!K$8:K$94,'calc.disziplin'!$G41)</f>
        <v>0</v>
      </c>
      <c r="U41" s="428">
        <f>COUNTIF('enter-data'!L$8:L$94,'calc.disziplin'!$G41)</f>
        <v>0</v>
      </c>
      <c r="V41" s="429">
        <f>COUNTIF('enter-data'!M$8:M$94,'calc.disziplin'!$G41)</f>
        <v>0</v>
      </c>
      <c r="W41" s="361">
        <f>COUNTIF('enter-data'!N$8:N$94,'calc.disziplin'!$G41)</f>
        <v>0</v>
      </c>
      <c r="X41" s="428">
        <f>COUNTIF('enter-data'!O$8:O$94,'calc.disziplin'!$G41)</f>
        <v>0</v>
      </c>
      <c r="Y41" s="429">
        <f>COUNTIF('enter-data'!P$8:P$94,'calc.disziplin'!$G41)</f>
        <v>1</v>
      </c>
      <c r="Z41" s="361">
        <f>COUNTIF('enter-data'!Q$8:Q$94,'calc.disziplin'!$G41)</f>
        <v>0</v>
      </c>
      <c r="AA41" s="428">
        <f>COUNTIF('enter-data'!R$8:R$94,'calc.disziplin'!$G41)</f>
        <v>0</v>
      </c>
      <c r="AB41" s="429">
        <f>COUNTIF('enter-data'!S$8:S$94,'calc.disziplin'!$G41)</f>
        <v>0</v>
      </c>
      <c r="AC41" s="361">
        <f>COUNTIF('enter-data'!T$8:T$94,'calc.disziplin'!$G41)</f>
        <v>0</v>
      </c>
      <c r="AD41" s="428">
        <f>COUNTIF('enter-data'!U$8:U$94,'calc.disziplin'!$G41)</f>
        <v>0</v>
      </c>
      <c r="AE41" s="429">
        <f>COUNTIF('enter-data'!V$8:V$94,'calc.disziplin'!$G41)</f>
        <v>0</v>
      </c>
      <c r="AF41" s="361">
        <f>COUNTIF('enter-data'!W$8:W$94,'calc.disziplin'!$G41)</f>
        <v>0</v>
      </c>
      <c r="AG41" s="428">
        <f>COUNTIF('enter-data'!X$8:X$94,'calc.disziplin'!$G41)</f>
        <v>0</v>
      </c>
      <c r="AH41" s="429">
        <f>COUNTIF('enter-data'!Y$8:Y$94,'calc.disziplin'!$G41)</f>
        <v>0</v>
      </c>
      <c r="AI41" s="361">
        <f>COUNTIF('enter-data'!Z$8:Z$94,'calc.disziplin'!$G41)</f>
        <v>0</v>
      </c>
      <c r="AJ41" s="428">
        <f>COUNTIF('enter-data'!AA$8:AA$94,'calc.disziplin'!$G41)</f>
        <v>0</v>
      </c>
      <c r="AK41" s="429">
        <f>COUNTIF('enter-data'!AB$8:AB$94,'calc.disziplin'!$G41)</f>
        <v>0</v>
      </c>
      <c r="AL41" s="361">
        <f>COUNTIF('enter-data'!AC$8:AC$94,'calc.disziplin'!$G41)</f>
        <v>0</v>
      </c>
      <c r="AM41" s="428">
        <f>COUNTIF('enter-data'!AD$8:AD$94,'calc.disziplin'!$G41)</f>
        <v>0</v>
      </c>
      <c r="AN41" s="429">
        <f>COUNTIF('enter-data'!AE$8:AE$94,'calc.disziplin'!$G41)</f>
        <v>0</v>
      </c>
      <c r="AO41" s="361">
        <f>COUNTIF('enter-data'!AF$8:AF$94,'calc.disziplin'!$G41)</f>
        <v>0</v>
      </c>
      <c r="AP41" s="430">
        <f>COUNTIF('enter-data'!AG$8:AG$94,'calc.disziplin'!$G41)</f>
        <v>0</v>
      </c>
      <c r="AQ41" s="292"/>
      <c r="AR41" s="429">
        <f>COUNTIF('enter-data'!AI$8:AI$94,'calc.disziplin'!$G41)</f>
        <v>0</v>
      </c>
      <c r="AS41" s="361">
        <f>COUNTIF('enter-data'!AJ$8:AJ$94,'calc.disziplin'!$G41)</f>
        <v>0</v>
      </c>
      <c r="AT41" s="428">
        <f>COUNTIF('enter-data'!AK$8:AK$94,'calc.disziplin'!$G41)</f>
        <v>0</v>
      </c>
      <c r="AU41" s="429">
        <f>COUNTIF('enter-data'!AL$8:AL$94,'calc.disziplin'!$G41)</f>
        <v>0</v>
      </c>
      <c r="AV41" s="361">
        <f>COUNTIF('enter-data'!AM$8:AM$94,'calc.disziplin'!$G41)</f>
        <v>0</v>
      </c>
      <c r="AW41" s="428">
        <f>COUNTIF('enter-data'!AN$8:AN$94,'calc.disziplin'!$G41)</f>
        <v>0</v>
      </c>
      <c r="AX41" s="429">
        <f>COUNTIF('enter-data'!AO$8:AO$94,'calc.disziplin'!$G41)</f>
        <v>0</v>
      </c>
      <c r="AY41" s="361">
        <f>COUNTIF('enter-data'!AP$8:AP$94,'calc.disziplin'!$G41)</f>
        <v>0</v>
      </c>
      <c r="AZ41" s="428">
        <f>COUNTIF('enter-data'!AQ$8:AQ$94,'calc.disziplin'!$G41)</f>
        <v>0</v>
      </c>
      <c r="BA41" s="429">
        <f>COUNTIF('enter-data'!AR$8:AR$94,'calc.disziplin'!$G41)</f>
        <v>0</v>
      </c>
      <c r="BB41" s="361">
        <f>COUNTIF('enter-data'!AS$8:AS$94,'calc.disziplin'!$G41)</f>
        <v>0</v>
      </c>
      <c r="BC41" s="428">
        <f>COUNTIF('enter-data'!AT$8:AT$94,'calc.disziplin'!$G41)</f>
        <v>0</v>
      </c>
      <c r="BD41" s="429">
        <f>COUNTIF('enter-data'!AU$8:AU$94,'calc.disziplin'!$G41)</f>
        <v>0</v>
      </c>
      <c r="BE41" s="361">
        <f>COUNTIF('enter-data'!AV$8:AV$94,'calc.disziplin'!$G41)</f>
        <v>0</v>
      </c>
      <c r="BF41" s="428">
        <f>COUNTIF('enter-data'!AW$8:AW$94,'calc.disziplin'!$G41)</f>
        <v>0</v>
      </c>
      <c r="BG41" s="429">
        <f>COUNTIF('enter-data'!AX$8:AX$94,'calc.disziplin'!$G41)</f>
        <v>0</v>
      </c>
      <c r="BH41" s="361">
        <f>COUNTIF('enter-data'!AY$8:AY$94,'calc.disziplin'!$G41)</f>
        <v>0</v>
      </c>
      <c r="BI41" s="428">
        <f>COUNTIF('enter-data'!AZ$8:AZ$94,'calc.disziplin'!$G41)</f>
        <v>0</v>
      </c>
      <c r="BJ41" s="429">
        <f>COUNTIF('enter-data'!BA$8:BA$94,'calc.disziplin'!$G41)</f>
        <v>0</v>
      </c>
      <c r="BK41" s="361">
        <f>COUNTIF('enter-data'!BB$8:BB$94,'calc.disziplin'!$G41)</f>
        <v>0</v>
      </c>
      <c r="BL41" s="428">
        <f>COUNTIF('enter-data'!BC$8:BC$94,'calc.disziplin'!$G41)</f>
        <v>0</v>
      </c>
      <c r="BM41" s="429">
        <f>COUNTIF('enter-data'!BD$8:BD$94,'calc.disziplin'!$G41)</f>
        <v>0</v>
      </c>
      <c r="BN41" s="361">
        <f>COUNTIF('enter-data'!BE$8:BE$94,'calc.disziplin'!$G41)</f>
        <v>0</v>
      </c>
      <c r="BO41" s="428">
        <f>COUNTIF('enter-data'!BF$8:BF$94,'calc.disziplin'!$G41)</f>
        <v>0</v>
      </c>
      <c r="BP41" s="429">
        <f>COUNTIF('enter-data'!BG$8:BG$94,'calc.disziplin'!$G41)</f>
        <v>0</v>
      </c>
      <c r="BQ41" s="361">
        <f>COUNTIF('enter-data'!BH$8:BH$94,'calc.disziplin'!$G41)</f>
        <v>0</v>
      </c>
      <c r="BR41" s="430">
        <f>COUNTIF('enter-data'!BI$8:BI$94,'calc.disziplin'!$G41)</f>
        <v>0</v>
      </c>
    </row>
    <row r="42" spans="1:70" ht="18" customHeight="1" x14ac:dyDescent="0.25">
      <c r="A42" s="392">
        <v>40</v>
      </c>
      <c r="B42" s="431">
        <f t="shared" si="3"/>
        <v>0.04</v>
      </c>
      <c r="C42" s="392" t="e">
        <f t="shared" si="11"/>
        <v>#N/A</v>
      </c>
      <c r="D42" s="392" t="e">
        <f t="shared" si="4"/>
        <v>#N/A</v>
      </c>
      <c r="E42" s="421" t="e">
        <f t="shared" si="5"/>
        <v>#N/A</v>
      </c>
      <c r="F42" s="422" t="s">
        <v>471</v>
      </c>
      <c r="G42" s="423" t="s">
        <v>472</v>
      </c>
      <c r="H42" s="424" t="e" cm="1">
        <f t="array" ref="H42">INDEX($P$3:$BR$142,ROW()-2,MATCH(H$1,$P$1:$BR$1,0))</f>
        <v>#N/A</v>
      </c>
      <c r="I42" s="424" t="e" cm="1">
        <f t="array" ref="I42">INDEX($P$3:$BR$142,ROW()-2,MATCH(I$1,$P$1:$BR$1,0))</f>
        <v>#N/A</v>
      </c>
      <c r="J42" s="424" t="e" cm="1">
        <f t="array" ref="J42">INDEX($P$3:$BR$142,ROW()-2,MATCH(J$1,$P$1:$BR$1,0))</f>
        <v>#N/A</v>
      </c>
      <c r="K42" s="424" t="e">
        <f t="shared" si="6"/>
        <v>#N/A</v>
      </c>
      <c r="L42" s="425" t="e">
        <f t="shared" si="7"/>
        <v>#N/A</v>
      </c>
      <c r="M42" s="425" t="e">
        <f t="shared" si="8"/>
        <v>#N/A</v>
      </c>
      <c r="N42" s="425" t="e">
        <f t="shared" si="9"/>
        <v>#N/A</v>
      </c>
      <c r="O42" s="426" t="e">
        <f t="shared" si="10"/>
        <v>#N/A</v>
      </c>
      <c r="P42" s="427">
        <f>COUNTIF('enter-data'!G$8:G$94,'calc.disziplin'!$G42)</f>
        <v>0</v>
      </c>
      <c r="Q42" s="361">
        <f>COUNTIF('enter-data'!H$8:H$94,'calc.disziplin'!$G42)</f>
        <v>0</v>
      </c>
      <c r="R42" s="428">
        <f>COUNTIF('enter-data'!I$8:I$94,'calc.disziplin'!$G42)</f>
        <v>0</v>
      </c>
      <c r="S42" s="429">
        <f>COUNTIF('enter-data'!J$8:J$94,'calc.disziplin'!$G42)</f>
        <v>0</v>
      </c>
      <c r="T42" s="361">
        <f>COUNTIF('enter-data'!K$8:K$94,'calc.disziplin'!$G42)</f>
        <v>0</v>
      </c>
      <c r="U42" s="428">
        <f>COUNTIF('enter-data'!L$8:L$94,'calc.disziplin'!$G42)</f>
        <v>0</v>
      </c>
      <c r="V42" s="429">
        <f>COUNTIF('enter-data'!M$8:M$94,'calc.disziplin'!$G42)</f>
        <v>0</v>
      </c>
      <c r="W42" s="361">
        <f>COUNTIF('enter-data'!N$8:N$94,'calc.disziplin'!$G42)</f>
        <v>0</v>
      </c>
      <c r="X42" s="428">
        <f>COUNTIF('enter-data'!O$8:O$94,'calc.disziplin'!$G42)</f>
        <v>0</v>
      </c>
      <c r="Y42" s="429">
        <f>COUNTIF('enter-data'!P$8:P$94,'calc.disziplin'!$G42)</f>
        <v>0</v>
      </c>
      <c r="Z42" s="361">
        <f>COUNTIF('enter-data'!Q$8:Q$94,'calc.disziplin'!$G42)</f>
        <v>0</v>
      </c>
      <c r="AA42" s="428">
        <f>COUNTIF('enter-data'!R$8:R$94,'calc.disziplin'!$G42)</f>
        <v>0</v>
      </c>
      <c r="AB42" s="429">
        <f>COUNTIF('enter-data'!S$8:S$94,'calc.disziplin'!$G42)</f>
        <v>0</v>
      </c>
      <c r="AC42" s="361">
        <f>COUNTIF('enter-data'!T$8:T$94,'calc.disziplin'!$G42)</f>
        <v>0</v>
      </c>
      <c r="AD42" s="428">
        <f>COUNTIF('enter-data'!U$8:U$94,'calc.disziplin'!$G42)</f>
        <v>0</v>
      </c>
      <c r="AE42" s="429">
        <f>COUNTIF('enter-data'!V$8:V$94,'calc.disziplin'!$G42)</f>
        <v>0</v>
      </c>
      <c r="AF42" s="361">
        <f>COUNTIF('enter-data'!W$8:W$94,'calc.disziplin'!$G42)</f>
        <v>0</v>
      </c>
      <c r="AG42" s="428">
        <f>COUNTIF('enter-data'!X$8:X$94,'calc.disziplin'!$G42)</f>
        <v>0</v>
      </c>
      <c r="AH42" s="429">
        <f>COUNTIF('enter-data'!Y$8:Y$94,'calc.disziplin'!$G42)</f>
        <v>0</v>
      </c>
      <c r="AI42" s="361">
        <f>COUNTIF('enter-data'!Z$8:Z$94,'calc.disziplin'!$G42)</f>
        <v>0</v>
      </c>
      <c r="AJ42" s="428">
        <f>COUNTIF('enter-data'!AA$8:AA$94,'calc.disziplin'!$G42)</f>
        <v>0</v>
      </c>
      <c r="AK42" s="429">
        <f>COUNTIF('enter-data'!AB$8:AB$94,'calc.disziplin'!$G42)</f>
        <v>0</v>
      </c>
      <c r="AL42" s="361">
        <f>COUNTIF('enter-data'!AC$8:AC$94,'calc.disziplin'!$G42)</f>
        <v>0</v>
      </c>
      <c r="AM42" s="428">
        <f>COUNTIF('enter-data'!AD$8:AD$94,'calc.disziplin'!$G42)</f>
        <v>0</v>
      </c>
      <c r="AN42" s="429">
        <f>COUNTIF('enter-data'!AE$8:AE$94,'calc.disziplin'!$G42)</f>
        <v>0</v>
      </c>
      <c r="AO42" s="361">
        <f>COUNTIF('enter-data'!AF$8:AF$94,'calc.disziplin'!$G42)</f>
        <v>0</v>
      </c>
      <c r="AP42" s="430">
        <f>COUNTIF('enter-data'!AG$8:AG$94,'calc.disziplin'!$G42)</f>
        <v>0</v>
      </c>
      <c r="AQ42" s="292"/>
      <c r="AR42" s="429">
        <f>COUNTIF('enter-data'!AI$8:AI$94,'calc.disziplin'!$G42)</f>
        <v>0</v>
      </c>
      <c r="AS42" s="361">
        <f>COUNTIF('enter-data'!AJ$8:AJ$94,'calc.disziplin'!$G42)</f>
        <v>0</v>
      </c>
      <c r="AT42" s="428">
        <f>COUNTIF('enter-data'!AK$8:AK$94,'calc.disziplin'!$G42)</f>
        <v>0</v>
      </c>
      <c r="AU42" s="429">
        <f>COUNTIF('enter-data'!AL$8:AL$94,'calc.disziplin'!$G42)</f>
        <v>0</v>
      </c>
      <c r="AV42" s="361">
        <f>COUNTIF('enter-data'!AM$8:AM$94,'calc.disziplin'!$G42)</f>
        <v>0</v>
      </c>
      <c r="AW42" s="428">
        <f>COUNTIF('enter-data'!AN$8:AN$94,'calc.disziplin'!$G42)</f>
        <v>0</v>
      </c>
      <c r="AX42" s="429">
        <f>COUNTIF('enter-data'!AO$8:AO$94,'calc.disziplin'!$G42)</f>
        <v>0</v>
      </c>
      <c r="AY42" s="361">
        <f>COUNTIF('enter-data'!AP$8:AP$94,'calc.disziplin'!$G42)</f>
        <v>0</v>
      </c>
      <c r="AZ42" s="428">
        <f>COUNTIF('enter-data'!AQ$8:AQ$94,'calc.disziplin'!$G42)</f>
        <v>0</v>
      </c>
      <c r="BA42" s="429">
        <f>COUNTIF('enter-data'!AR$8:AR$94,'calc.disziplin'!$G42)</f>
        <v>0</v>
      </c>
      <c r="BB42" s="361">
        <f>COUNTIF('enter-data'!AS$8:AS$94,'calc.disziplin'!$G42)</f>
        <v>0</v>
      </c>
      <c r="BC42" s="428">
        <f>COUNTIF('enter-data'!AT$8:AT$94,'calc.disziplin'!$G42)</f>
        <v>0</v>
      </c>
      <c r="BD42" s="429">
        <f>COUNTIF('enter-data'!AU$8:AU$94,'calc.disziplin'!$G42)</f>
        <v>0</v>
      </c>
      <c r="BE42" s="361">
        <f>COUNTIF('enter-data'!AV$8:AV$94,'calc.disziplin'!$G42)</f>
        <v>0</v>
      </c>
      <c r="BF42" s="428">
        <f>COUNTIF('enter-data'!AW$8:AW$94,'calc.disziplin'!$G42)</f>
        <v>0</v>
      </c>
      <c r="BG42" s="429">
        <f>COUNTIF('enter-data'!AX$8:AX$94,'calc.disziplin'!$G42)</f>
        <v>0</v>
      </c>
      <c r="BH42" s="361">
        <f>COUNTIF('enter-data'!AY$8:AY$94,'calc.disziplin'!$G42)</f>
        <v>0</v>
      </c>
      <c r="BI42" s="428">
        <f>COUNTIF('enter-data'!AZ$8:AZ$94,'calc.disziplin'!$G42)</f>
        <v>0</v>
      </c>
      <c r="BJ42" s="429">
        <f>COUNTIF('enter-data'!BA$8:BA$94,'calc.disziplin'!$G42)</f>
        <v>0</v>
      </c>
      <c r="BK42" s="361">
        <f>COUNTIF('enter-data'!BB$8:BB$94,'calc.disziplin'!$G42)</f>
        <v>0</v>
      </c>
      <c r="BL42" s="428">
        <f>COUNTIF('enter-data'!BC$8:BC$94,'calc.disziplin'!$G42)</f>
        <v>0</v>
      </c>
      <c r="BM42" s="429">
        <f>COUNTIF('enter-data'!BD$8:BD$94,'calc.disziplin'!$G42)</f>
        <v>0</v>
      </c>
      <c r="BN42" s="361">
        <f>COUNTIF('enter-data'!BE$8:BE$94,'calc.disziplin'!$G42)</f>
        <v>0</v>
      </c>
      <c r="BO42" s="428">
        <f>COUNTIF('enter-data'!BF$8:BF$94,'calc.disziplin'!$G42)</f>
        <v>0</v>
      </c>
      <c r="BP42" s="429">
        <f>COUNTIF('enter-data'!BG$8:BG$94,'calc.disziplin'!$G42)</f>
        <v>0</v>
      </c>
      <c r="BQ42" s="361">
        <f>COUNTIF('enter-data'!BH$8:BH$94,'calc.disziplin'!$G42)</f>
        <v>0</v>
      </c>
      <c r="BR42" s="430">
        <f>COUNTIF('enter-data'!BI$8:BI$94,'calc.disziplin'!$G42)</f>
        <v>0</v>
      </c>
    </row>
    <row r="43" spans="1:70" ht="18" customHeight="1" x14ac:dyDescent="0.25">
      <c r="A43" s="392">
        <v>41</v>
      </c>
      <c r="B43" s="431">
        <f t="shared" si="3"/>
        <v>4.1000000000000002E-2</v>
      </c>
      <c r="C43" s="392" t="e">
        <f t="shared" si="11"/>
        <v>#N/A</v>
      </c>
      <c r="D43" s="392" t="e">
        <f t="shared" si="4"/>
        <v>#N/A</v>
      </c>
      <c r="E43" s="421" t="e">
        <f t="shared" si="5"/>
        <v>#N/A</v>
      </c>
      <c r="F43" s="422" t="s">
        <v>473</v>
      </c>
      <c r="G43" s="423" t="s">
        <v>474</v>
      </c>
      <c r="H43" s="424" t="e" cm="1">
        <f t="array" ref="H43">INDEX($P$3:$BR$142,ROW()-2,MATCH(H$1,$P$1:$BR$1,0))</f>
        <v>#N/A</v>
      </c>
      <c r="I43" s="424" t="e" cm="1">
        <f t="array" ref="I43">INDEX($P$3:$BR$142,ROW()-2,MATCH(I$1,$P$1:$BR$1,0))</f>
        <v>#N/A</v>
      </c>
      <c r="J43" s="424" t="e" cm="1">
        <f t="array" ref="J43">INDEX($P$3:$BR$142,ROW()-2,MATCH(J$1,$P$1:$BR$1,0))</f>
        <v>#N/A</v>
      </c>
      <c r="K43" s="424" t="e">
        <f t="shared" si="6"/>
        <v>#N/A</v>
      </c>
      <c r="L43" s="425" t="e">
        <f t="shared" si="7"/>
        <v>#N/A</v>
      </c>
      <c r="M43" s="425" t="e">
        <f t="shared" si="8"/>
        <v>#N/A</v>
      </c>
      <c r="N43" s="425" t="e">
        <f t="shared" si="9"/>
        <v>#N/A</v>
      </c>
      <c r="O43" s="426" t="e">
        <f t="shared" si="10"/>
        <v>#N/A</v>
      </c>
      <c r="P43" s="427">
        <f>COUNTIF('enter-data'!G$8:G$94,'calc.disziplin'!$G43)</f>
        <v>0</v>
      </c>
      <c r="Q43" s="361">
        <f>COUNTIF('enter-data'!H$8:H$94,'calc.disziplin'!$G43)</f>
        <v>0</v>
      </c>
      <c r="R43" s="428">
        <f>COUNTIF('enter-data'!I$8:I$94,'calc.disziplin'!$G43)</f>
        <v>0</v>
      </c>
      <c r="S43" s="429">
        <f>COUNTIF('enter-data'!J$8:J$94,'calc.disziplin'!$G43)</f>
        <v>0</v>
      </c>
      <c r="T43" s="361">
        <f>COUNTIF('enter-data'!K$8:K$94,'calc.disziplin'!$G43)</f>
        <v>0</v>
      </c>
      <c r="U43" s="428">
        <f>COUNTIF('enter-data'!L$8:L$94,'calc.disziplin'!$G43)</f>
        <v>0</v>
      </c>
      <c r="V43" s="429">
        <f>COUNTIF('enter-data'!M$8:M$94,'calc.disziplin'!$G43)</f>
        <v>0</v>
      </c>
      <c r="W43" s="361">
        <f>COUNTIF('enter-data'!N$8:N$94,'calc.disziplin'!$G43)</f>
        <v>0</v>
      </c>
      <c r="X43" s="428">
        <f>COUNTIF('enter-data'!O$8:O$94,'calc.disziplin'!$G43)</f>
        <v>0</v>
      </c>
      <c r="Y43" s="429">
        <f>COUNTIF('enter-data'!P$8:P$94,'calc.disziplin'!$G43)</f>
        <v>0</v>
      </c>
      <c r="Z43" s="361">
        <f>COUNTIF('enter-data'!Q$8:Q$94,'calc.disziplin'!$G43)</f>
        <v>0</v>
      </c>
      <c r="AA43" s="428">
        <f>COUNTIF('enter-data'!R$8:R$94,'calc.disziplin'!$G43)</f>
        <v>0</v>
      </c>
      <c r="AB43" s="429">
        <f>COUNTIF('enter-data'!S$8:S$94,'calc.disziplin'!$G43)</f>
        <v>0</v>
      </c>
      <c r="AC43" s="361">
        <f>COUNTIF('enter-data'!T$8:T$94,'calc.disziplin'!$G43)</f>
        <v>0</v>
      </c>
      <c r="AD43" s="428">
        <f>COUNTIF('enter-data'!U$8:U$94,'calc.disziplin'!$G43)</f>
        <v>0</v>
      </c>
      <c r="AE43" s="429">
        <f>COUNTIF('enter-data'!V$8:V$94,'calc.disziplin'!$G43)</f>
        <v>0</v>
      </c>
      <c r="AF43" s="361">
        <f>COUNTIF('enter-data'!W$8:W$94,'calc.disziplin'!$G43)</f>
        <v>0</v>
      </c>
      <c r="AG43" s="428">
        <f>COUNTIF('enter-data'!X$8:X$94,'calc.disziplin'!$G43)</f>
        <v>0</v>
      </c>
      <c r="AH43" s="429">
        <f>COUNTIF('enter-data'!Y$8:Y$94,'calc.disziplin'!$G43)</f>
        <v>0</v>
      </c>
      <c r="AI43" s="361">
        <f>COUNTIF('enter-data'!Z$8:Z$94,'calc.disziplin'!$G43)</f>
        <v>0</v>
      </c>
      <c r="AJ43" s="428">
        <f>COUNTIF('enter-data'!AA$8:AA$94,'calc.disziplin'!$G43)</f>
        <v>0</v>
      </c>
      <c r="AK43" s="429">
        <f>COUNTIF('enter-data'!AB$8:AB$94,'calc.disziplin'!$G43)</f>
        <v>0</v>
      </c>
      <c r="AL43" s="361">
        <f>COUNTIF('enter-data'!AC$8:AC$94,'calc.disziplin'!$G43)</f>
        <v>0</v>
      </c>
      <c r="AM43" s="428">
        <f>COUNTIF('enter-data'!AD$8:AD$94,'calc.disziplin'!$G43)</f>
        <v>0</v>
      </c>
      <c r="AN43" s="429">
        <f>COUNTIF('enter-data'!AE$8:AE$94,'calc.disziplin'!$G43)</f>
        <v>0</v>
      </c>
      <c r="AO43" s="361">
        <f>COUNTIF('enter-data'!AF$8:AF$94,'calc.disziplin'!$G43)</f>
        <v>0</v>
      </c>
      <c r="AP43" s="430">
        <f>COUNTIF('enter-data'!AG$8:AG$94,'calc.disziplin'!$G43)</f>
        <v>0</v>
      </c>
      <c r="AQ43" s="292"/>
      <c r="AR43" s="429">
        <f>COUNTIF('enter-data'!AI$8:AI$94,'calc.disziplin'!$G43)</f>
        <v>0</v>
      </c>
      <c r="AS43" s="361">
        <f>COUNTIF('enter-data'!AJ$8:AJ$94,'calc.disziplin'!$G43)</f>
        <v>0</v>
      </c>
      <c r="AT43" s="428">
        <f>COUNTIF('enter-data'!AK$8:AK$94,'calc.disziplin'!$G43)</f>
        <v>0</v>
      </c>
      <c r="AU43" s="429">
        <f>COUNTIF('enter-data'!AL$8:AL$94,'calc.disziplin'!$G43)</f>
        <v>0</v>
      </c>
      <c r="AV43" s="361">
        <f>COUNTIF('enter-data'!AM$8:AM$94,'calc.disziplin'!$G43)</f>
        <v>0</v>
      </c>
      <c r="AW43" s="428">
        <f>COUNTIF('enter-data'!AN$8:AN$94,'calc.disziplin'!$G43)</f>
        <v>0</v>
      </c>
      <c r="AX43" s="429">
        <f>COUNTIF('enter-data'!AO$8:AO$94,'calc.disziplin'!$G43)</f>
        <v>0</v>
      </c>
      <c r="AY43" s="361">
        <f>COUNTIF('enter-data'!AP$8:AP$94,'calc.disziplin'!$G43)</f>
        <v>0</v>
      </c>
      <c r="AZ43" s="428">
        <f>COUNTIF('enter-data'!AQ$8:AQ$94,'calc.disziplin'!$G43)</f>
        <v>0</v>
      </c>
      <c r="BA43" s="429">
        <f>COUNTIF('enter-data'!AR$8:AR$94,'calc.disziplin'!$G43)</f>
        <v>0</v>
      </c>
      <c r="BB43" s="361">
        <f>COUNTIF('enter-data'!AS$8:AS$94,'calc.disziplin'!$G43)</f>
        <v>0</v>
      </c>
      <c r="BC43" s="428">
        <f>COUNTIF('enter-data'!AT$8:AT$94,'calc.disziplin'!$G43)</f>
        <v>0</v>
      </c>
      <c r="BD43" s="429">
        <f>COUNTIF('enter-data'!AU$8:AU$94,'calc.disziplin'!$G43)</f>
        <v>0</v>
      </c>
      <c r="BE43" s="361">
        <f>COUNTIF('enter-data'!AV$8:AV$94,'calc.disziplin'!$G43)</f>
        <v>0</v>
      </c>
      <c r="BF43" s="428">
        <f>COUNTIF('enter-data'!AW$8:AW$94,'calc.disziplin'!$G43)</f>
        <v>0</v>
      </c>
      <c r="BG43" s="429">
        <f>COUNTIF('enter-data'!AX$8:AX$94,'calc.disziplin'!$G43)</f>
        <v>0</v>
      </c>
      <c r="BH43" s="361">
        <f>COUNTIF('enter-data'!AY$8:AY$94,'calc.disziplin'!$G43)</f>
        <v>0</v>
      </c>
      <c r="BI43" s="428">
        <f>COUNTIF('enter-data'!AZ$8:AZ$94,'calc.disziplin'!$G43)</f>
        <v>0</v>
      </c>
      <c r="BJ43" s="429">
        <f>COUNTIF('enter-data'!BA$8:BA$94,'calc.disziplin'!$G43)</f>
        <v>0</v>
      </c>
      <c r="BK43" s="361">
        <f>COUNTIF('enter-data'!BB$8:BB$94,'calc.disziplin'!$G43)</f>
        <v>0</v>
      </c>
      <c r="BL43" s="428">
        <f>COUNTIF('enter-data'!BC$8:BC$94,'calc.disziplin'!$G43)</f>
        <v>0</v>
      </c>
      <c r="BM43" s="429">
        <f>COUNTIF('enter-data'!BD$8:BD$94,'calc.disziplin'!$G43)</f>
        <v>0</v>
      </c>
      <c r="BN43" s="361">
        <f>COUNTIF('enter-data'!BE$8:BE$94,'calc.disziplin'!$G43)</f>
        <v>0</v>
      </c>
      <c r="BO43" s="428">
        <f>COUNTIF('enter-data'!BF$8:BF$94,'calc.disziplin'!$G43)</f>
        <v>0</v>
      </c>
      <c r="BP43" s="429">
        <f>COUNTIF('enter-data'!BG$8:BG$94,'calc.disziplin'!$G43)</f>
        <v>0</v>
      </c>
      <c r="BQ43" s="361">
        <f>COUNTIF('enter-data'!BH$8:BH$94,'calc.disziplin'!$G43)</f>
        <v>0</v>
      </c>
      <c r="BR43" s="430">
        <f>COUNTIF('enter-data'!BI$8:BI$94,'calc.disziplin'!$G43)</f>
        <v>0</v>
      </c>
    </row>
    <row r="44" spans="1:70" ht="18" customHeight="1" x14ac:dyDescent="0.25">
      <c r="A44" s="392">
        <v>42</v>
      </c>
      <c r="B44" s="431">
        <f t="shared" si="3"/>
        <v>4.2000000000000003E-2</v>
      </c>
      <c r="C44" s="392" t="e">
        <f t="shared" si="11"/>
        <v>#N/A</v>
      </c>
      <c r="D44" s="392" t="e">
        <f t="shared" si="4"/>
        <v>#N/A</v>
      </c>
      <c r="E44" s="421" t="e">
        <f t="shared" si="5"/>
        <v>#N/A</v>
      </c>
      <c r="F44" s="422" t="s">
        <v>284</v>
      </c>
      <c r="G44" s="423" t="s">
        <v>283</v>
      </c>
      <c r="H44" s="424" t="e" cm="1">
        <f t="array" ref="H44">INDEX($P$3:$BR$142,ROW()-2,MATCH(H$1,$P$1:$BR$1,0))</f>
        <v>#N/A</v>
      </c>
      <c r="I44" s="424" t="e" cm="1">
        <f t="array" ref="I44">INDEX($P$3:$BR$142,ROW()-2,MATCH(I$1,$P$1:$BR$1,0))</f>
        <v>#N/A</v>
      </c>
      <c r="J44" s="424" t="e" cm="1">
        <f t="array" ref="J44">INDEX($P$3:$BR$142,ROW()-2,MATCH(J$1,$P$1:$BR$1,0))</f>
        <v>#N/A</v>
      </c>
      <c r="K44" s="424" t="e">
        <f t="shared" si="6"/>
        <v>#N/A</v>
      </c>
      <c r="L44" s="425" t="e">
        <f t="shared" si="7"/>
        <v>#N/A</v>
      </c>
      <c r="M44" s="425" t="e">
        <f t="shared" si="8"/>
        <v>#N/A</v>
      </c>
      <c r="N44" s="425" t="e">
        <f t="shared" si="9"/>
        <v>#N/A</v>
      </c>
      <c r="O44" s="426" t="e">
        <f t="shared" si="10"/>
        <v>#N/A</v>
      </c>
      <c r="P44" s="427">
        <f>COUNTIF('enter-data'!G$8:G$94,'calc.disziplin'!$G44)</f>
        <v>0</v>
      </c>
      <c r="Q44" s="361">
        <f>COUNTIF('enter-data'!H$8:H$94,'calc.disziplin'!$G44)</f>
        <v>0</v>
      </c>
      <c r="R44" s="428">
        <f>COUNTIF('enter-data'!I$8:I$94,'calc.disziplin'!$G44)</f>
        <v>0</v>
      </c>
      <c r="S44" s="429">
        <f>COUNTIF('enter-data'!J$8:J$94,'calc.disziplin'!$G44)</f>
        <v>0</v>
      </c>
      <c r="T44" s="361">
        <f>COUNTIF('enter-data'!K$8:K$94,'calc.disziplin'!$G44)</f>
        <v>0</v>
      </c>
      <c r="U44" s="428">
        <f>COUNTIF('enter-data'!L$8:L$94,'calc.disziplin'!$G44)</f>
        <v>0</v>
      </c>
      <c r="V44" s="429">
        <f>COUNTIF('enter-data'!M$8:M$94,'calc.disziplin'!$G44)</f>
        <v>0</v>
      </c>
      <c r="W44" s="361">
        <f>COUNTIF('enter-data'!N$8:N$94,'calc.disziplin'!$G44)</f>
        <v>0</v>
      </c>
      <c r="X44" s="428">
        <f>COUNTIF('enter-data'!O$8:O$94,'calc.disziplin'!$G44)</f>
        <v>0</v>
      </c>
      <c r="Y44" s="429">
        <f>COUNTIF('enter-data'!P$8:P$94,'calc.disziplin'!$G44)</f>
        <v>0</v>
      </c>
      <c r="Z44" s="361">
        <f>COUNTIF('enter-data'!Q$8:Q$94,'calc.disziplin'!$G44)</f>
        <v>0</v>
      </c>
      <c r="AA44" s="428">
        <f>COUNTIF('enter-data'!R$8:R$94,'calc.disziplin'!$G44)</f>
        <v>0</v>
      </c>
      <c r="AB44" s="429">
        <f>COUNTIF('enter-data'!S$8:S$94,'calc.disziplin'!$G44)</f>
        <v>0</v>
      </c>
      <c r="AC44" s="361">
        <f>COUNTIF('enter-data'!T$8:T$94,'calc.disziplin'!$G44)</f>
        <v>0</v>
      </c>
      <c r="AD44" s="428">
        <f>COUNTIF('enter-data'!U$8:U$94,'calc.disziplin'!$G44)</f>
        <v>0</v>
      </c>
      <c r="AE44" s="429">
        <f>COUNTIF('enter-data'!V$8:V$94,'calc.disziplin'!$G44)</f>
        <v>0</v>
      </c>
      <c r="AF44" s="361">
        <f>COUNTIF('enter-data'!W$8:W$94,'calc.disziplin'!$G44)</f>
        <v>0</v>
      </c>
      <c r="AG44" s="428">
        <f>COUNTIF('enter-data'!X$8:X$94,'calc.disziplin'!$G44)</f>
        <v>0</v>
      </c>
      <c r="AH44" s="429">
        <f>COUNTIF('enter-data'!Y$8:Y$94,'calc.disziplin'!$G44)</f>
        <v>0</v>
      </c>
      <c r="AI44" s="361">
        <f>COUNTIF('enter-data'!Z$8:Z$94,'calc.disziplin'!$G44)</f>
        <v>0</v>
      </c>
      <c r="AJ44" s="428">
        <f>COUNTIF('enter-data'!AA$8:AA$94,'calc.disziplin'!$G44)</f>
        <v>0</v>
      </c>
      <c r="AK44" s="429">
        <f>COUNTIF('enter-data'!AB$8:AB$94,'calc.disziplin'!$G44)</f>
        <v>0</v>
      </c>
      <c r="AL44" s="361">
        <f>COUNTIF('enter-data'!AC$8:AC$94,'calc.disziplin'!$G44)</f>
        <v>0</v>
      </c>
      <c r="AM44" s="428">
        <f>COUNTIF('enter-data'!AD$8:AD$94,'calc.disziplin'!$G44)</f>
        <v>0</v>
      </c>
      <c r="AN44" s="429">
        <f>COUNTIF('enter-data'!AE$8:AE$94,'calc.disziplin'!$G44)</f>
        <v>0</v>
      </c>
      <c r="AO44" s="361">
        <f>COUNTIF('enter-data'!AF$8:AF$94,'calc.disziplin'!$G44)</f>
        <v>0</v>
      </c>
      <c r="AP44" s="430">
        <f>COUNTIF('enter-data'!AG$8:AG$94,'calc.disziplin'!$G44)</f>
        <v>0</v>
      </c>
      <c r="AQ44" s="292"/>
      <c r="AR44" s="429">
        <f>COUNTIF('enter-data'!AI$8:AI$94,'calc.disziplin'!$G44)</f>
        <v>0</v>
      </c>
      <c r="AS44" s="361">
        <f>COUNTIF('enter-data'!AJ$8:AJ$94,'calc.disziplin'!$G44)</f>
        <v>0</v>
      </c>
      <c r="AT44" s="428">
        <f>COUNTIF('enter-data'!AK$8:AK$94,'calc.disziplin'!$G44)</f>
        <v>0</v>
      </c>
      <c r="AU44" s="429">
        <f>COUNTIF('enter-data'!AL$8:AL$94,'calc.disziplin'!$G44)</f>
        <v>0</v>
      </c>
      <c r="AV44" s="361">
        <f>COUNTIF('enter-data'!AM$8:AM$94,'calc.disziplin'!$G44)</f>
        <v>0</v>
      </c>
      <c r="AW44" s="428">
        <f>COUNTIF('enter-data'!AN$8:AN$94,'calc.disziplin'!$G44)</f>
        <v>0</v>
      </c>
      <c r="AX44" s="429">
        <f>COUNTIF('enter-data'!AO$8:AO$94,'calc.disziplin'!$G44)</f>
        <v>0</v>
      </c>
      <c r="AY44" s="361">
        <f>COUNTIF('enter-data'!AP$8:AP$94,'calc.disziplin'!$G44)</f>
        <v>0</v>
      </c>
      <c r="AZ44" s="428">
        <f>COUNTIF('enter-data'!AQ$8:AQ$94,'calc.disziplin'!$G44)</f>
        <v>0</v>
      </c>
      <c r="BA44" s="429">
        <f>COUNTIF('enter-data'!AR$8:AR$94,'calc.disziplin'!$G44)</f>
        <v>0</v>
      </c>
      <c r="BB44" s="361">
        <f>COUNTIF('enter-data'!AS$8:AS$94,'calc.disziplin'!$G44)</f>
        <v>0</v>
      </c>
      <c r="BC44" s="428">
        <f>COUNTIF('enter-data'!AT$8:AT$94,'calc.disziplin'!$G44)</f>
        <v>0</v>
      </c>
      <c r="BD44" s="429">
        <f>COUNTIF('enter-data'!AU$8:AU$94,'calc.disziplin'!$G44)</f>
        <v>0</v>
      </c>
      <c r="BE44" s="361">
        <f>COUNTIF('enter-data'!AV$8:AV$94,'calc.disziplin'!$G44)</f>
        <v>0</v>
      </c>
      <c r="BF44" s="428">
        <f>COUNTIF('enter-data'!AW$8:AW$94,'calc.disziplin'!$G44)</f>
        <v>0</v>
      </c>
      <c r="BG44" s="429">
        <f>COUNTIF('enter-data'!AX$8:AX$94,'calc.disziplin'!$G44)</f>
        <v>0</v>
      </c>
      <c r="BH44" s="361">
        <f>COUNTIF('enter-data'!AY$8:AY$94,'calc.disziplin'!$G44)</f>
        <v>0</v>
      </c>
      <c r="BI44" s="428">
        <f>COUNTIF('enter-data'!AZ$8:AZ$94,'calc.disziplin'!$G44)</f>
        <v>0</v>
      </c>
      <c r="BJ44" s="429">
        <f>COUNTIF('enter-data'!BA$8:BA$94,'calc.disziplin'!$G44)</f>
        <v>0</v>
      </c>
      <c r="BK44" s="361">
        <f>COUNTIF('enter-data'!BB$8:BB$94,'calc.disziplin'!$G44)</f>
        <v>0</v>
      </c>
      <c r="BL44" s="428">
        <f>COUNTIF('enter-data'!BC$8:BC$94,'calc.disziplin'!$G44)</f>
        <v>0</v>
      </c>
      <c r="BM44" s="429">
        <f>COUNTIF('enter-data'!BD$8:BD$94,'calc.disziplin'!$G44)</f>
        <v>0</v>
      </c>
      <c r="BN44" s="361">
        <f>COUNTIF('enter-data'!BE$8:BE$94,'calc.disziplin'!$G44)</f>
        <v>0</v>
      </c>
      <c r="BO44" s="428">
        <f>COUNTIF('enter-data'!BF$8:BF$94,'calc.disziplin'!$G44)</f>
        <v>0</v>
      </c>
      <c r="BP44" s="429">
        <f>COUNTIF('enter-data'!BG$8:BG$94,'calc.disziplin'!$G44)</f>
        <v>0</v>
      </c>
      <c r="BQ44" s="361">
        <f>COUNTIF('enter-data'!BH$8:BH$94,'calc.disziplin'!$G44)</f>
        <v>0</v>
      </c>
      <c r="BR44" s="430">
        <f>COUNTIF('enter-data'!BI$8:BI$94,'calc.disziplin'!$G44)</f>
        <v>0</v>
      </c>
    </row>
    <row r="45" spans="1:70" ht="18" customHeight="1" x14ac:dyDescent="0.25">
      <c r="A45" s="392">
        <v>43</v>
      </c>
      <c r="B45" s="431">
        <f t="shared" si="3"/>
        <v>4.2999999999999997E-2</v>
      </c>
      <c r="C45" s="392" t="e">
        <f t="shared" si="11"/>
        <v>#N/A</v>
      </c>
      <c r="D45" s="392" t="e">
        <f t="shared" si="4"/>
        <v>#N/A</v>
      </c>
      <c r="E45" s="421" t="e">
        <f t="shared" si="5"/>
        <v>#N/A</v>
      </c>
      <c r="F45" s="422" t="s">
        <v>223</v>
      </c>
      <c r="G45" s="423" t="s">
        <v>34</v>
      </c>
      <c r="H45" s="424" t="e" cm="1">
        <f t="array" ref="H45">INDEX($P$3:$BR$142,ROW()-2,MATCH(H$1,$P$1:$BR$1,0))</f>
        <v>#N/A</v>
      </c>
      <c r="I45" s="424" t="e" cm="1">
        <f t="array" ref="I45">INDEX($P$3:$BR$142,ROW()-2,MATCH(I$1,$P$1:$BR$1,0))</f>
        <v>#N/A</v>
      </c>
      <c r="J45" s="424" t="e" cm="1">
        <f t="array" ref="J45">INDEX($P$3:$BR$142,ROW()-2,MATCH(J$1,$P$1:$BR$1,0))</f>
        <v>#N/A</v>
      </c>
      <c r="K45" s="424" t="e">
        <f t="shared" si="6"/>
        <v>#N/A</v>
      </c>
      <c r="L45" s="425" t="e">
        <f t="shared" si="7"/>
        <v>#N/A</v>
      </c>
      <c r="M45" s="425" t="e">
        <f t="shared" si="8"/>
        <v>#N/A</v>
      </c>
      <c r="N45" s="425" t="e">
        <f t="shared" si="9"/>
        <v>#N/A</v>
      </c>
      <c r="O45" s="426" t="e">
        <f t="shared" si="10"/>
        <v>#N/A</v>
      </c>
      <c r="P45" s="427">
        <f>COUNTIF('enter-data'!G$8:G$94,'calc.disziplin'!$G45)</f>
        <v>4</v>
      </c>
      <c r="Q45" s="361">
        <f>COUNTIF('enter-data'!H$8:H$94,'calc.disziplin'!$G45)</f>
        <v>0</v>
      </c>
      <c r="R45" s="428">
        <f>COUNTIF('enter-data'!I$8:I$94,'calc.disziplin'!$G45)</f>
        <v>1</v>
      </c>
      <c r="S45" s="429">
        <f>COUNTIF('enter-data'!J$8:J$94,'calc.disziplin'!$G45)</f>
        <v>0</v>
      </c>
      <c r="T45" s="361">
        <f>COUNTIF('enter-data'!K$8:K$94,'calc.disziplin'!$G45)</f>
        <v>0</v>
      </c>
      <c r="U45" s="428">
        <f>COUNTIF('enter-data'!L$8:L$94,'calc.disziplin'!$G45)</f>
        <v>0</v>
      </c>
      <c r="V45" s="429">
        <f>COUNTIF('enter-data'!M$8:M$94,'calc.disziplin'!$G45)</f>
        <v>0</v>
      </c>
      <c r="W45" s="361">
        <f>COUNTIF('enter-data'!N$8:N$94,'calc.disziplin'!$G45)</f>
        <v>0</v>
      </c>
      <c r="X45" s="428">
        <f>COUNTIF('enter-data'!O$8:O$94,'calc.disziplin'!$G45)</f>
        <v>0</v>
      </c>
      <c r="Y45" s="429">
        <f>COUNTIF('enter-data'!P$8:P$94,'calc.disziplin'!$G45)</f>
        <v>0</v>
      </c>
      <c r="Z45" s="361">
        <f>COUNTIF('enter-data'!Q$8:Q$94,'calc.disziplin'!$G45)</f>
        <v>0</v>
      </c>
      <c r="AA45" s="428">
        <f>COUNTIF('enter-data'!R$8:R$94,'calc.disziplin'!$G45)</f>
        <v>1</v>
      </c>
      <c r="AB45" s="429">
        <f>COUNTIF('enter-data'!S$8:S$94,'calc.disziplin'!$G45)</f>
        <v>0</v>
      </c>
      <c r="AC45" s="361">
        <f>COUNTIF('enter-data'!T$8:T$94,'calc.disziplin'!$G45)</f>
        <v>1</v>
      </c>
      <c r="AD45" s="428">
        <f>COUNTIF('enter-data'!U$8:U$94,'calc.disziplin'!$G45)</f>
        <v>1</v>
      </c>
      <c r="AE45" s="429">
        <f>COUNTIF('enter-data'!V$8:V$94,'calc.disziplin'!$G45)</f>
        <v>0</v>
      </c>
      <c r="AF45" s="361">
        <f>COUNTIF('enter-data'!W$8:W$94,'calc.disziplin'!$G45)</f>
        <v>0</v>
      </c>
      <c r="AG45" s="428">
        <f>COUNTIF('enter-data'!X$8:X$94,'calc.disziplin'!$G45)</f>
        <v>0</v>
      </c>
      <c r="AH45" s="429">
        <f>COUNTIF('enter-data'!Y$8:Y$94,'calc.disziplin'!$G45)</f>
        <v>0</v>
      </c>
      <c r="AI45" s="361">
        <f>COUNTIF('enter-data'!Z$8:Z$94,'calc.disziplin'!$G45)</f>
        <v>0</v>
      </c>
      <c r="AJ45" s="428">
        <f>COUNTIF('enter-data'!AA$8:AA$94,'calc.disziplin'!$G45)</f>
        <v>0</v>
      </c>
      <c r="AK45" s="429">
        <f>COUNTIF('enter-data'!AB$8:AB$94,'calc.disziplin'!$G45)</f>
        <v>0</v>
      </c>
      <c r="AL45" s="361">
        <f>COUNTIF('enter-data'!AC$8:AC$94,'calc.disziplin'!$G45)</f>
        <v>0</v>
      </c>
      <c r="AM45" s="428">
        <f>COUNTIF('enter-data'!AD$8:AD$94,'calc.disziplin'!$G45)</f>
        <v>0</v>
      </c>
      <c r="AN45" s="429">
        <f>COUNTIF('enter-data'!AE$8:AE$94,'calc.disziplin'!$G45)</f>
        <v>0</v>
      </c>
      <c r="AO45" s="361">
        <f>COUNTIF('enter-data'!AF$8:AF$94,'calc.disziplin'!$G45)</f>
        <v>0</v>
      </c>
      <c r="AP45" s="430">
        <f>COUNTIF('enter-data'!AG$8:AG$94,'calc.disziplin'!$G45)</f>
        <v>0</v>
      </c>
      <c r="AQ45" s="292"/>
      <c r="AR45" s="429">
        <f>COUNTIF('enter-data'!AI$8:AI$94,'calc.disziplin'!$G45)</f>
        <v>0</v>
      </c>
      <c r="AS45" s="361">
        <f>COUNTIF('enter-data'!AJ$8:AJ$94,'calc.disziplin'!$G45)</f>
        <v>0</v>
      </c>
      <c r="AT45" s="428">
        <f>COUNTIF('enter-data'!AK$8:AK$94,'calc.disziplin'!$G45)</f>
        <v>0</v>
      </c>
      <c r="AU45" s="429">
        <f>COUNTIF('enter-data'!AL$8:AL$94,'calc.disziplin'!$G45)</f>
        <v>0</v>
      </c>
      <c r="AV45" s="361">
        <f>COUNTIF('enter-data'!AM$8:AM$94,'calc.disziplin'!$G45)</f>
        <v>0</v>
      </c>
      <c r="AW45" s="428">
        <f>COUNTIF('enter-data'!AN$8:AN$94,'calc.disziplin'!$G45)</f>
        <v>0</v>
      </c>
      <c r="AX45" s="429">
        <f>COUNTIF('enter-data'!AO$8:AO$94,'calc.disziplin'!$G45)</f>
        <v>0</v>
      </c>
      <c r="AY45" s="361">
        <f>COUNTIF('enter-data'!AP$8:AP$94,'calc.disziplin'!$G45)</f>
        <v>0</v>
      </c>
      <c r="AZ45" s="428">
        <f>COUNTIF('enter-data'!AQ$8:AQ$94,'calc.disziplin'!$G45)</f>
        <v>0</v>
      </c>
      <c r="BA45" s="429">
        <f>COUNTIF('enter-data'!AR$8:AR$94,'calc.disziplin'!$G45)</f>
        <v>0</v>
      </c>
      <c r="BB45" s="361">
        <f>COUNTIF('enter-data'!AS$8:AS$94,'calc.disziplin'!$G45)</f>
        <v>0</v>
      </c>
      <c r="BC45" s="428">
        <f>COUNTIF('enter-data'!AT$8:AT$94,'calc.disziplin'!$G45)</f>
        <v>0</v>
      </c>
      <c r="BD45" s="429">
        <f>COUNTIF('enter-data'!AU$8:AU$94,'calc.disziplin'!$G45)</f>
        <v>0</v>
      </c>
      <c r="BE45" s="361">
        <f>COUNTIF('enter-data'!AV$8:AV$94,'calc.disziplin'!$G45)</f>
        <v>0</v>
      </c>
      <c r="BF45" s="428">
        <f>COUNTIF('enter-data'!AW$8:AW$94,'calc.disziplin'!$G45)</f>
        <v>0</v>
      </c>
      <c r="BG45" s="429">
        <f>COUNTIF('enter-data'!AX$8:AX$94,'calc.disziplin'!$G45)</f>
        <v>0</v>
      </c>
      <c r="BH45" s="361">
        <f>COUNTIF('enter-data'!AY$8:AY$94,'calc.disziplin'!$G45)</f>
        <v>0</v>
      </c>
      <c r="BI45" s="428">
        <f>COUNTIF('enter-data'!AZ$8:AZ$94,'calc.disziplin'!$G45)</f>
        <v>0</v>
      </c>
      <c r="BJ45" s="429">
        <f>COUNTIF('enter-data'!BA$8:BA$94,'calc.disziplin'!$G45)</f>
        <v>0</v>
      </c>
      <c r="BK45" s="361">
        <f>COUNTIF('enter-data'!BB$8:BB$94,'calc.disziplin'!$G45)</f>
        <v>0</v>
      </c>
      <c r="BL45" s="428">
        <f>COUNTIF('enter-data'!BC$8:BC$94,'calc.disziplin'!$G45)</f>
        <v>0</v>
      </c>
      <c r="BM45" s="429">
        <f>COUNTIF('enter-data'!BD$8:BD$94,'calc.disziplin'!$G45)</f>
        <v>0</v>
      </c>
      <c r="BN45" s="361">
        <f>COUNTIF('enter-data'!BE$8:BE$94,'calc.disziplin'!$G45)</f>
        <v>0</v>
      </c>
      <c r="BO45" s="428">
        <f>COUNTIF('enter-data'!BF$8:BF$94,'calc.disziplin'!$G45)</f>
        <v>0</v>
      </c>
      <c r="BP45" s="429">
        <f>COUNTIF('enter-data'!BG$8:BG$94,'calc.disziplin'!$G45)</f>
        <v>0</v>
      </c>
      <c r="BQ45" s="361">
        <f>COUNTIF('enter-data'!BH$8:BH$94,'calc.disziplin'!$G45)</f>
        <v>0</v>
      </c>
      <c r="BR45" s="430">
        <f>COUNTIF('enter-data'!BI$8:BI$94,'calc.disziplin'!$G45)</f>
        <v>0</v>
      </c>
    </row>
    <row r="46" spans="1:70" ht="18" customHeight="1" x14ac:dyDescent="0.25">
      <c r="A46" s="392">
        <v>44</v>
      </c>
      <c r="B46" s="431">
        <f t="shared" si="3"/>
        <v>4.3999999999999997E-2</v>
      </c>
      <c r="C46" s="392" t="e">
        <f t="shared" si="11"/>
        <v>#N/A</v>
      </c>
      <c r="D46" s="392" t="e">
        <f t="shared" si="4"/>
        <v>#N/A</v>
      </c>
      <c r="E46" s="421" t="e">
        <f t="shared" si="5"/>
        <v>#N/A</v>
      </c>
      <c r="F46" s="422" t="s">
        <v>315</v>
      </c>
      <c r="G46" s="423" t="s">
        <v>314</v>
      </c>
      <c r="H46" s="424" t="e" cm="1">
        <f t="array" ref="H46">INDEX($P$3:$BR$142,ROW()-2,MATCH(H$1,$P$1:$BR$1,0))</f>
        <v>#N/A</v>
      </c>
      <c r="I46" s="424" t="e" cm="1">
        <f t="array" ref="I46">INDEX($P$3:$BR$142,ROW()-2,MATCH(I$1,$P$1:$BR$1,0))</f>
        <v>#N/A</v>
      </c>
      <c r="J46" s="424" t="e" cm="1">
        <f t="array" ref="J46">INDEX($P$3:$BR$142,ROW()-2,MATCH(J$1,$P$1:$BR$1,0))</f>
        <v>#N/A</v>
      </c>
      <c r="K46" s="424" t="e">
        <f t="shared" si="6"/>
        <v>#N/A</v>
      </c>
      <c r="L46" s="425" t="e">
        <f t="shared" si="7"/>
        <v>#N/A</v>
      </c>
      <c r="M46" s="425" t="e">
        <f t="shared" si="8"/>
        <v>#N/A</v>
      </c>
      <c r="N46" s="425" t="e">
        <f t="shared" si="9"/>
        <v>#N/A</v>
      </c>
      <c r="O46" s="426" t="e">
        <f t="shared" si="10"/>
        <v>#N/A</v>
      </c>
      <c r="P46" s="427">
        <f>COUNTIF('enter-data'!G$8:G$94,'calc.disziplin'!$G46)</f>
        <v>0</v>
      </c>
      <c r="Q46" s="361">
        <f>COUNTIF('enter-data'!H$8:H$94,'calc.disziplin'!$G46)</f>
        <v>0</v>
      </c>
      <c r="R46" s="428">
        <f>COUNTIF('enter-data'!I$8:I$94,'calc.disziplin'!$G46)</f>
        <v>0</v>
      </c>
      <c r="S46" s="429">
        <f>COUNTIF('enter-data'!J$8:J$94,'calc.disziplin'!$G46)</f>
        <v>0</v>
      </c>
      <c r="T46" s="361">
        <f>COUNTIF('enter-data'!K$8:K$94,'calc.disziplin'!$G46)</f>
        <v>0</v>
      </c>
      <c r="U46" s="428">
        <f>COUNTIF('enter-data'!L$8:L$94,'calc.disziplin'!$G46)</f>
        <v>0</v>
      </c>
      <c r="V46" s="429">
        <f>COUNTIF('enter-data'!M$8:M$94,'calc.disziplin'!$G46)</f>
        <v>0</v>
      </c>
      <c r="W46" s="361">
        <f>COUNTIF('enter-data'!N$8:N$94,'calc.disziplin'!$G46)</f>
        <v>0</v>
      </c>
      <c r="X46" s="428">
        <f>COUNTIF('enter-data'!O$8:O$94,'calc.disziplin'!$G46)</f>
        <v>0</v>
      </c>
      <c r="Y46" s="429">
        <f>COUNTIF('enter-data'!P$8:P$94,'calc.disziplin'!$G46)</f>
        <v>0</v>
      </c>
      <c r="Z46" s="361">
        <f>COUNTIF('enter-data'!Q$8:Q$94,'calc.disziplin'!$G46)</f>
        <v>0</v>
      </c>
      <c r="AA46" s="428">
        <f>COUNTIF('enter-data'!R$8:R$94,'calc.disziplin'!$G46)</f>
        <v>0</v>
      </c>
      <c r="AB46" s="429">
        <f>COUNTIF('enter-data'!S$8:S$94,'calc.disziplin'!$G46)</f>
        <v>0</v>
      </c>
      <c r="AC46" s="361">
        <f>COUNTIF('enter-data'!T$8:T$94,'calc.disziplin'!$G46)</f>
        <v>0</v>
      </c>
      <c r="AD46" s="428">
        <f>COUNTIF('enter-data'!U$8:U$94,'calc.disziplin'!$G46)</f>
        <v>0</v>
      </c>
      <c r="AE46" s="429">
        <f>COUNTIF('enter-data'!V$8:V$94,'calc.disziplin'!$G46)</f>
        <v>0</v>
      </c>
      <c r="AF46" s="361">
        <f>COUNTIF('enter-data'!W$8:W$94,'calc.disziplin'!$G46)</f>
        <v>0</v>
      </c>
      <c r="AG46" s="428">
        <f>COUNTIF('enter-data'!X$8:X$94,'calc.disziplin'!$G46)</f>
        <v>0</v>
      </c>
      <c r="AH46" s="429">
        <f>COUNTIF('enter-data'!Y$8:Y$94,'calc.disziplin'!$G46)</f>
        <v>0</v>
      </c>
      <c r="AI46" s="361">
        <f>COUNTIF('enter-data'!Z$8:Z$94,'calc.disziplin'!$G46)</f>
        <v>0</v>
      </c>
      <c r="AJ46" s="428">
        <f>COUNTIF('enter-data'!AA$8:AA$94,'calc.disziplin'!$G46)</f>
        <v>0</v>
      </c>
      <c r="AK46" s="429">
        <f>COUNTIF('enter-data'!AB$8:AB$94,'calc.disziplin'!$G46)</f>
        <v>0</v>
      </c>
      <c r="AL46" s="361">
        <f>COUNTIF('enter-data'!AC$8:AC$94,'calc.disziplin'!$G46)</f>
        <v>0</v>
      </c>
      <c r="AM46" s="428">
        <f>COUNTIF('enter-data'!AD$8:AD$94,'calc.disziplin'!$G46)</f>
        <v>0</v>
      </c>
      <c r="AN46" s="429">
        <f>COUNTIF('enter-data'!AE$8:AE$94,'calc.disziplin'!$G46)</f>
        <v>0</v>
      </c>
      <c r="AO46" s="361">
        <f>COUNTIF('enter-data'!AF$8:AF$94,'calc.disziplin'!$G46)</f>
        <v>0</v>
      </c>
      <c r="AP46" s="430">
        <f>COUNTIF('enter-data'!AG$8:AG$94,'calc.disziplin'!$G46)</f>
        <v>0</v>
      </c>
      <c r="AQ46" s="292"/>
      <c r="AR46" s="429">
        <f>COUNTIF('enter-data'!AI$8:AI$94,'calc.disziplin'!$G46)</f>
        <v>0</v>
      </c>
      <c r="AS46" s="361">
        <f>COUNTIF('enter-data'!AJ$8:AJ$94,'calc.disziplin'!$G46)</f>
        <v>0</v>
      </c>
      <c r="AT46" s="428">
        <f>COUNTIF('enter-data'!AK$8:AK$94,'calc.disziplin'!$G46)</f>
        <v>0</v>
      </c>
      <c r="AU46" s="429">
        <f>COUNTIF('enter-data'!AL$8:AL$94,'calc.disziplin'!$G46)</f>
        <v>0</v>
      </c>
      <c r="AV46" s="361">
        <f>COUNTIF('enter-data'!AM$8:AM$94,'calc.disziplin'!$G46)</f>
        <v>0</v>
      </c>
      <c r="AW46" s="428">
        <f>COUNTIF('enter-data'!AN$8:AN$94,'calc.disziplin'!$G46)</f>
        <v>0</v>
      </c>
      <c r="AX46" s="429">
        <f>COUNTIF('enter-data'!AO$8:AO$94,'calc.disziplin'!$G46)</f>
        <v>0</v>
      </c>
      <c r="AY46" s="361">
        <f>COUNTIF('enter-data'!AP$8:AP$94,'calc.disziplin'!$G46)</f>
        <v>0</v>
      </c>
      <c r="AZ46" s="428">
        <f>COUNTIF('enter-data'!AQ$8:AQ$94,'calc.disziplin'!$G46)</f>
        <v>0</v>
      </c>
      <c r="BA46" s="429">
        <f>COUNTIF('enter-data'!AR$8:AR$94,'calc.disziplin'!$G46)</f>
        <v>0</v>
      </c>
      <c r="BB46" s="361">
        <f>COUNTIF('enter-data'!AS$8:AS$94,'calc.disziplin'!$G46)</f>
        <v>0</v>
      </c>
      <c r="BC46" s="428">
        <f>COUNTIF('enter-data'!AT$8:AT$94,'calc.disziplin'!$G46)</f>
        <v>0</v>
      </c>
      <c r="BD46" s="429">
        <f>COUNTIF('enter-data'!AU$8:AU$94,'calc.disziplin'!$G46)</f>
        <v>0</v>
      </c>
      <c r="BE46" s="361">
        <f>COUNTIF('enter-data'!AV$8:AV$94,'calc.disziplin'!$G46)</f>
        <v>0</v>
      </c>
      <c r="BF46" s="428">
        <f>COUNTIF('enter-data'!AW$8:AW$94,'calc.disziplin'!$G46)</f>
        <v>0</v>
      </c>
      <c r="BG46" s="429">
        <f>COUNTIF('enter-data'!AX$8:AX$94,'calc.disziplin'!$G46)</f>
        <v>0</v>
      </c>
      <c r="BH46" s="361">
        <f>COUNTIF('enter-data'!AY$8:AY$94,'calc.disziplin'!$G46)</f>
        <v>0</v>
      </c>
      <c r="BI46" s="428">
        <f>COUNTIF('enter-data'!AZ$8:AZ$94,'calc.disziplin'!$G46)</f>
        <v>0</v>
      </c>
      <c r="BJ46" s="429">
        <f>COUNTIF('enter-data'!BA$8:BA$94,'calc.disziplin'!$G46)</f>
        <v>0</v>
      </c>
      <c r="BK46" s="361">
        <f>COUNTIF('enter-data'!BB$8:BB$94,'calc.disziplin'!$G46)</f>
        <v>0</v>
      </c>
      <c r="BL46" s="428">
        <f>COUNTIF('enter-data'!BC$8:BC$94,'calc.disziplin'!$G46)</f>
        <v>0</v>
      </c>
      <c r="BM46" s="429">
        <f>COUNTIF('enter-data'!BD$8:BD$94,'calc.disziplin'!$G46)</f>
        <v>0</v>
      </c>
      <c r="BN46" s="361">
        <f>COUNTIF('enter-data'!BE$8:BE$94,'calc.disziplin'!$G46)</f>
        <v>0</v>
      </c>
      <c r="BO46" s="428">
        <f>COUNTIF('enter-data'!BF$8:BF$94,'calc.disziplin'!$G46)</f>
        <v>0</v>
      </c>
      <c r="BP46" s="429">
        <f>COUNTIF('enter-data'!BG$8:BG$94,'calc.disziplin'!$G46)</f>
        <v>0</v>
      </c>
      <c r="BQ46" s="361">
        <f>COUNTIF('enter-data'!BH$8:BH$94,'calc.disziplin'!$G46)</f>
        <v>0</v>
      </c>
      <c r="BR46" s="430">
        <f>COUNTIF('enter-data'!BI$8:BI$94,'calc.disziplin'!$G46)</f>
        <v>0</v>
      </c>
    </row>
    <row r="47" spans="1:70" ht="18" customHeight="1" x14ac:dyDescent="0.25">
      <c r="A47" s="392">
        <v>45</v>
      </c>
      <c r="B47" s="431">
        <f t="shared" si="3"/>
        <v>4.4999999999999998E-2</v>
      </c>
      <c r="C47" s="392" t="e">
        <f t="shared" si="11"/>
        <v>#N/A</v>
      </c>
      <c r="D47" s="392" t="e">
        <f t="shared" si="4"/>
        <v>#N/A</v>
      </c>
      <c r="E47" s="421" t="e">
        <f t="shared" si="5"/>
        <v>#N/A</v>
      </c>
      <c r="F47" s="422" t="s">
        <v>475</v>
      </c>
      <c r="G47" s="423" t="s">
        <v>476</v>
      </c>
      <c r="H47" s="424" t="e" cm="1">
        <f t="array" ref="H47">INDEX($P$3:$BR$142,ROW()-2,MATCH(H$1,$P$1:$BR$1,0))</f>
        <v>#N/A</v>
      </c>
      <c r="I47" s="424" t="e" cm="1">
        <f t="array" ref="I47">INDEX($P$3:$BR$142,ROW()-2,MATCH(I$1,$P$1:$BR$1,0))</f>
        <v>#N/A</v>
      </c>
      <c r="J47" s="424" t="e" cm="1">
        <f t="array" ref="J47">INDEX($P$3:$BR$142,ROW()-2,MATCH(J$1,$P$1:$BR$1,0))</f>
        <v>#N/A</v>
      </c>
      <c r="K47" s="424" t="e">
        <f t="shared" si="6"/>
        <v>#N/A</v>
      </c>
      <c r="L47" s="425" t="e">
        <f t="shared" si="7"/>
        <v>#N/A</v>
      </c>
      <c r="M47" s="425" t="e">
        <f t="shared" si="8"/>
        <v>#N/A</v>
      </c>
      <c r="N47" s="425" t="e">
        <f t="shared" si="9"/>
        <v>#N/A</v>
      </c>
      <c r="O47" s="426" t="e">
        <f t="shared" si="10"/>
        <v>#N/A</v>
      </c>
      <c r="P47" s="427">
        <f>COUNTIF('enter-data'!G$8:G$94,'calc.disziplin'!$G47)</f>
        <v>0</v>
      </c>
      <c r="Q47" s="361">
        <f>COUNTIF('enter-data'!H$8:H$94,'calc.disziplin'!$G47)</f>
        <v>0</v>
      </c>
      <c r="R47" s="428">
        <f>COUNTIF('enter-data'!I$8:I$94,'calc.disziplin'!$G47)</f>
        <v>0</v>
      </c>
      <c r="S47" s="429">
        <f>COUNTIF('enter-data'!J$8:J$94,'calc.disziplin'!$G47)</f>
        <v>0</v>
      </c>
      <c r="T47" s="361">
        <f>COUNTIF('enter-data'!K$8:K$94,'calc.disziplin'!$G47)</f>
        <v>0</v>
      </c>
      <c r="U47" s="428">
        <f>COUNTIF('enter-data'!L$8:L$94,'calc.disziplin'!$G47)</f>
        <v>0</v>
      </c>
      <c r="V47" s="429">
        <f>COUNTIF('enter-data'!M$8:M$94,'calc.disziplin'!$G47)</f>
        <v>0</v>
      </c>
      <c r="W47" s="361">
        <f>COUNTIF('enter-data'!N$8:N$94,'calc.disziplin'!$G47)</f>
        <v>0</v>
      </c>
      <c r="X47" s="428">
        <f>COUNTIF('enter-data'!O$8:O$94,'calc.disziplin'!$G47)</f>
        <v>0</v>
      </c>
      <c r="Y47" s="429">
        <f>COUNTIF('enter-data'!P$8:P$94,'calc.disziplin'!$G47)</f>
        <v>0</v>
      </c>
      <c r="Z47" s="361">
        <f>COUNTIF('enter-data'!Q$8:Q$94,'calc.disziplin'!$G47)</f>
        <v>0</v>
      </c>
      <c r="AA47" s="428">
        <f>COUNTIF('enter-data'!R$8:R$94,'calc.disziplin'!$G47)</f>
        <v>0</v>
      </c>
      <c r="AB47" s="429">
        <f>COUNTIF('enter-data'!S$8:S$94,'calc.disziplin'!$G47)</f>
        <v>0</v>
      </c>
      <c r="AC47" s="361">
        <f>COUNTIF('enter-data'!T$8:T$94,'calc.disziplin'!$G47)</f>
        <v>0</v>
      </c>
      <c r="AD47" s="428">
        <f>COUNTIF('enter-data'!U$8:U$94,'calc.disziplin'!$G47)</f>
        <v>0</v>
      </c>
      <c r="AE47" s="429">
        <f>COUNTIF('enter-data'!V$8:V$94,'calc.disziplin'!$G47)</f>
        <v>0</v>
      </c>
      <c r="AF47" s="361">
        <f>COUNTIF('enter-data'!W$8:W$94,'calc.disziplin'!$G47)</f>
        <v>0</v>
      </c>
      <c r="AG47" s="428">
        <f>COUNTIF('enter-data'!X$8:X$94,'calc.disziplin'!$G47)</f>
        <v>0</v>
      </c>
      <c r="AH47" s="429">
        <f>COUNTIF('enter-data'!Y$8:Y$94,'calc.disziplin'!$G47)</f>
        <v>0</v>
      </c>
      <c r="AI47" s="361">
        <f>COUNTIF('enter-data'!Z$8:Z$94,'calc.disziplin'!$G47)</f>
        <v>0</v>
      </c>
      <c r="AJ47" s="428">
        <f>COUNTIF('enter-data'!AA$8:AA$94,'calc.disziplin'!$G47)</f>
        <v>0</v>
      </c>
      <c r="AK47" s="429">
        <f>COUNTIF('enter-data'!AB$8:AB$94,'calc.disziplin'!$G47)</f>
        <v>0</v>
      </c>
      <c r="AL47" s="361">
        <f>COUNTIF('enter-data'!AC$8:AC$94,'calc.disziplin'!$G47)</f>
        <v>0</v>
      </c>
      <c r="AM47" s="428">
        <f>COUNTIF('enter-data'!AD$8:AD$94,'calc.disziplin'!$G47)</f>
        <v>0</v>
      </c>
      <c r="AN47" s="429">
        <f>COUNTIF('enter-data'!AE$8:AE$94,'calc.disziplin'!$G47)</f>
        <v>0</v>
      </c>
      <c r="AO47" s="361">
        <f>COUNTIF('enter-data'!AF$8:AF$94,'calc.disziplin'!$G47)</f>
        <v>0</v>
      </c>
      <c r="AP47" s="430">
        <f>COUNTIF('enter-data'!AG$8:AG$94,'calc.disziplin'!$G47)</f>
        <v>0</v>
      </c>
      <c r="AQ47" s="292"/>
      <c r="AR47" s="429">
        <f>COUNTIF('enter-data'!AI$8:AI$94,'calc.disziplin'!$G47)</f>
        <v>0</v>
      </c>
      <c r="AS47" s="361">
        <f>COUNTIF('enter-data'!AJ$8:AJ$94,'calc.disziplin'!$G47)</f>
        <v>0</v>
      </c>
      <c r="AT47" s="428">
        <f>COUNTIF('enter-data'!AK$8:AK$94,'calc.disziplin'!$G47)</f>
        <v>0</v>
      </c>
      <c r="AU47" s="429">
        <f>COUNTIF('enter-data'!AL$8:AL$94,'calc.disziplin'!$G47)</f>
        <v>0</v>
      </c>
      <c r="AV47" s="361">
        <f>COUNTIF('enter-data'!AM$8:AM$94,'calc.disziplin'!$G47)</f>
        <v>0</v>
      </c>
      <c r="AW47" s="428">
        <f>COUNTIF('enter-data'!AN$8:AN$94,'calc.disziplin'!$G47)</f>
        <v>0</v>
      </c>
      <c r="AX47" s="429">
        <f>COUNTIF('enter-data'!AO$8:AO$94,'calc.disziplin'!$G47)</f>
        <v>0</v>
      </c>
      <c r="AY47" s="361">
        <f>COUNTIF('enter-data'!AP$8:AP$94,'calc.disziplin'!$G47)</f>
        <v>0</v>
      </c>
      <c r="AZ47" s="428">
        <f>COUNTIF('enter-data'!AQ$8:AQ$94,'calc.disziplin'!$G47)</f>
        <v>0</v>
      </c>
      <c r="BA47" s="429">
        <f>COUNTIF('enter-data'!AR$8:AR$94,'calc.disziplin'!$G47)</f>
        <v>0</v>
      </c>
      <c r="BB47" s="361">
        <f>COUNTIF('enter-data'!AS$8:AS$94,'calc.disziplin'!$G47)</f>
        <v>0</v>
      </c>
      <c r="BC47" s="428">
        <f>COUNTIF('enter-data'!AT$8:AT$94,'calc.disziplin'!$G47)</f>
        <v>0</v>
      </c>
      <c r="BD47" s="429">
        <f>COUNTIF('enter-data'!AU$8:AU$94,'calc.disziplin'!$G47)</f>
        <v>0</v>
      </c>
      <c r="BE47" s="361">
        <f>COUNTIF('enter-data'!AV$8:AV$94,'calc.disziplin'!$G47)</f>
        <v>0</v>
      </c>
      <c r="BF47" s="428">
        <f>COUNTIF('enter-data'!AW$8:AW$94,'calc.disziplin'!$G47)</f>
        <v>0</v>
      </c>
      <c r="BG47" s="429">
        <f>COUNTIF('enter-data'!AX$8:AX$94,'calc.disziplin'!$G47)</f>
        <v>0</v>
      </c>
      <c r="BH47" s="361">
        <f>COUNTIF('enter-data'!AY$8:AY$94,'calc.disziplin'!$G47)</f>
        <v>0</v>
      </c>
      <c r="BI47" s="428">
        <f>COUNTIF('enter-data'!AZ$8:AZ$94,'calc.disziplin'!$G47)</f>
        <v>0</v>
      </c>
      <c r="BJ47" s="429">
        <f>COUNTIF('enter-data'!BA$8:BA$94,'calc.disziplin'!$G47)</f>
        <v>0</v>
      </c>
      <c r="BK47" s="361">
        <f>COUNTIF('enter-data'!BB$8:BB$94,'calc.disziplin'!$G47)</f>
        <v>0</v>
      </c>
      <c r="BL47" s="428">
        <f>COUNTIF('enter-data'!BC$8:BC$94,'calc.disziplin'!$G47)</f>
        <v>0</v>
      </c>
      <c r="BM47" s="429">
        <f>COUNTIF('enter-data'!BD$8:BD$94,'calc.disziplin'!$G47)</f>
        <v>0</v>
      </c>
      <c r="BN47" s="361">
        <f>COUNTIF('enter-data'!BE$8:BE$94,'calc.disziplin'!$G47)</f>
        <v>0</v>
      </c>
      <c r="BO47" s="428">
        <f>COUNTIF('enter-data'!BF$8:BF$94,'calc.disziplin'!$G47)</f>
        <v>0</v>
      </c>
      <c r="BP47" s="429">
        <f>COUNTIF('enter-data'!BG$8:BG$94,'calc.disziplin'!$G47)</f>
        <v>0</v>
      </c>
      <c r="BQ47" s="361">
        <f>COUNTIF('enter-data'!BH$8:BH$94,'calc.disziplin'!$G47)</f>
        <v>0</v>
      </c>
      <c r="BR47" s="430">
        <f>COUNTIF('enter-data'!BI$8:BI$94,'calc.disziplin'!$G47)</f>
        <v>0</v>
      </c>
    </row>
    <row r="48" spans="1:70" ht="18" customHeight="1" x14ac:dyDescent="0.25">
      <c r="A48" s="392">
        <v>46</v>
      </c>
      <c r="B48" s="431">
        <f t="shared" si="3"/>
        <v>4.5999999999999999E-2</v>
      </c>
      <c r="C48" s="392" t="e">
        <f t="shared" si="11"/>
        <v>#N/A</v>
      </c>
      <c r="D48" s="392" t="e">
        <f t="shared" si="4"/>
        <v>#N/A</v>
      </c>
      <c r="E48" s="421" t="e">
        <f t="shared" si="5"/>
        <v>#N/A</v>
      </c>
      <c r="F48" s="422" t="s">
        <v>215</v>
      </c>
      <c r="G48" s="423" t="s">
        <v>7</v>
      </c>
      <c r="H48" s="424" t="e" cm="1">
        <f t="array" ref="H48">INDEX($P$3:$BR$142,ROW()-2,MATCH(H$1,$P$1:$BR$1,0))</f>
        <v>#N/A</v>
      </c>
      <c r="I48" s="424" t="e" cm="1">
        <f t="array" ref="I48">INDEX($P$3:$BR$142,ROW()-2,MATCH(I$1,$P$1:$BR$1,0))</f>
        <v>#N/A</v>
      </c>
      <c r="J48" s="424" t="e" cm="1">
        <f t="array" ref="J48">INDEX($P$3:$BR$142,ROW()-2,MATCH(J$1,$P$1:$BR$1,0))</f>
        <v>#N/A</v>
      </c>
      <c r="K48" s="424" t="e">
        <f t="shared" si="6"/>
        <v>#N/A</v>
      </c>
      <c r="L48" s="425" t="e">
        <f t="shared" si="7"/>
        <v>#N/A</v>
      </c>
      <c r="M48" s="425" t="e">
        <f t="shared" si="8"/>
        <v>#N/A</v>
      </c>
      <c r="N48" s="425" t="e">
        <f t="shared" si="9"/>
        <v>#N/A</v>
      </c>
      <c r="O48" s="426" t="e">
        <f t="shared" si="10"/>
        <v>#N/A</v>
      </c>
      <c r="P48" s="427">
        <f>COUNTIF('enter-data'!G$8:G$94,'calc.disziplin'!$G48)</f>
        <v>2</v>
      </c>
      <c r="Q48" s="361">
        <f>COUNTIF('enter-data'!H$8:H$94,'calc.disziplin'!$G48)</f>
        <v>0</v>
      </c>
      <c r="R48" s="428">
        <f>COUNTIF('enter-data'!I$8:I$94,'calc.disziplin'!$G48)</f>
        <v>2</v>
      </c>
      <c r="S48" s="429">
        <f>COUNTIF('enter-data'!J$8:J$94,'calc.disziplin'!$G48)</f>
        <v>0</v>
      </c>
      <c r="T48" s="361">
        <f>COUNTIF('enter-data'!K$8:K$94,'calc.disziplin'!$G48)</f>
        <v>0</v>
      </c>
      <c r="U48" s="428">
        <f>COUNTIF('enter-data'!L$8:L$94,'calc.disziplin'!$G48)</f>
        <v>0</v>
      </c>
      <c r="V48" s="429">
        <f>COUNTIF('enter-data'!M$8:M$94,'calc.disziplin'!$G48)</f>
        <v>0</v>
      </c>
      <c r="W48" s="361">
        <f>COUNTIF('enter-data'!N$8:N$94,'calc.disziplin'!$G48)</f>
        <v>0</v>
      </c>
      <c r="X48" s="428">
        <f>COUNTIF('enter-data'!O$8:O$94,'calc.disziplin'!$G48)</f>
        <v>0</v>
      </c>
      <c r="Y48" s="429">
        <f>COUNTIF('enter-data'!P$8:P$94,'calc.disziplin'!$G48)</f>
        <v>0</v>
      </c>
      <c r="Z48" s="361">
        <f>COUNTIF('enter-data'!Q$8:Q$94,'calc.disziplin'!$G48)</f>
        <v>1</v>
      </c>
      <c r="AA48" s="428">
        <f>COUNTIF('enter-data'!R$8:R$94,'calc.disziplin'!$G48)</f>
        <v>2</v>
      </c>
      <c r="AB48" s="429">
        <f>COUNTIF('enter-data'!S$8:S$94,'calc.disziplin'!$G48)</f>
        <v>1</v>
      </c>
      <c r="AC48" s="361">
        <f>COUNTIF('enter-data'!T$8:T$94,'calc.disziplin'!$G48)</f>
        <v>3</v>
      </c>
      <c r="AD48" s="428">
        <f>COUNTIF('enter-data'!U$8:U$94,'calc.disziplin'!$G48)</f>
        <v>4</v>
      </c>
      <c r="AE48" s="429">
        <f>COUNTIF('enter-data'!V$8:V$94,'calc.disziplin'!$G48)</f>
        <v>0</v>
      </c>
      <c r="AF48" s="361">
        <f>COUNTIF('enter-data'!W$8:W$94,'calc.disziplin'!$G48)</f>
        <v>1</v>
      </c>
      <c r="AG48" s="428">
        <f>COUNTIF('enter-data'!X$8:X$94,'calc.disziplin'!$G48)</f>
        <v>1</v>
      </c>
      <c r="AH48" s="429">
        <f>COUNTIF('enter-data'!Y$8:Y$94,'calc.disziplin'!$G48)</f>
        <v>0</v>
      </c>
      <c r="AI48" s="361">
        <f>COUNTIF('enter-data'!Z$8:Z$94,'calc.disziplin'!$G48)</f>
        <v>0</v>
      </c>
      <c r="AJ48" s="428">
        <f>COUNTIF('enter-data'!AA$8:AA$94,'calc.disziplin'!$G48)</f>
        <v>0</v>
      </c>
      <c r="AK48" s="429">
        <f>COUNTIF('enter-data'!AB$8:AB$94,'calc.disziplin'!$G48)</f>
        <v>0</v>
      </c>
      <c r="AL48" s="361">
        <f>COUNTIF('enter-data'!AC$8:AC$94,'calc.disziplin'!$G48)</f>
        <v>0</v>
      </c>
      <c r="AM48" s="428">
        <f>COUNTIF('enter-data'!AD$8:AD$94,'calc.disziplin'!$G48)</f>
        <v>0</v>
      </c>
      <c r="AN48" s="429">
        <f>COUNTIF('enter-data'!AE$8:AE$94,'calc.disziplin'!$G48)</f>
        <v>0</v>
      </c>
      <c r="AO48" s="361">
        <f>COUNTIF('enter-data'!AF$8:AF$94,'calc.disziplin'!$G48)</f>
        <v>0</v>
      </c>
      <c r="AP48" s="430">
        <f>COUNTIF('enter-data'!AG$8:AG$94,'calc.disziplin'!$G48)</f>
        <v>0</v>
      </c>
      <c r="AQ48" s="292"/>
      <c r="AR48" s="429">
        <f>COUNTIF('enter-data'!AI$8:AI$94,'calc.disziplin'!$G48)</f>
        <v>0</v>
      </c>
      <c r="AS48" s="361">
        <f>COUNTIF('enter-data'!AJ$8:AJ$94,'calc.disziplin'!$G48)</f>
        <v>0</v>
      </c>
      <c r="AT48" s="428">
        <f>COUNTIF('enter-data'!AK$8:AK$94,'calc.disziplin'!$G48)</f>
        <v>0</v>
      </c>
      <c r="AU48" s="429">
        <f>COUNTIF('enter-data'!AL$8:AL$94,'calc.disziplin'!$G48)</f>
        <v>0</v>
      </c>
      <c r="AV48" s="361">
        <f>COUNTIF('enter-data'!AM$8:AM$94,'calc.disziplin'!$G48)</f>
        <v>0</v>
      </c>
      <c r="AW48" s="428">
        <f>COUNTIF('enter-data'!AN$8:AN$94,'calc.disziplin'!$G48)</f>
        <v>0</v>
      </c>
      <c r="AX48" s="429">
        <f>COUNTIF('enter-data'!AO$8:AO$94,'calc.disziplin'!$G48)</f>
        <v>0</v>
      </c>
      <c r="AY48" s="361">
        <f>COUNTIF('enter-data'!AP$8:AP$94,'calc.disziplin'!$G48)</f>
        <v>0</v>
      </c>
      <c r="AZ48" s="428">
        <f>COUNTIF('enter-data'!AQ$8:AQ$94,'calc.disziplin'!$G48)</f>
        <v>0</v>
      </c>
      <c r="BA48" s="429">
        <f>COUNTIF('enter-data'!AR$8:AR$94,'calc.disziplin'!$G48)</f>
        <v>0</v>
      </c>
      <c r="BB48" s="361">
        <f>COUNTIF('enter-data'!AS$8:AS$94,'calc.disziplin'!$G48)</f>
        <v>0</v>
      </c>
      <c r="BC48" s="428">
        <f>COUNTIF('enter-data'!AT$8:AT$94,'calc.disziplin'!$G48)</f>
        <v>0</v>
      </c>
      <c r="BD48" s="429">
        <f>COUNTIF('enter-data'!AU$8:AU$94,'calc.disziplin'!$G48)</f>
        <v>0</v>
      </c>
      <c r="BE48" s="361">
        <f>COUNTIF('enter-data'!AV$8:AV$94,'calc.disziplin'!$G48)</f>
        <v>0</v>
      </c>
      <c r="BF48" s="428">
        <f>COUNTIF('enter-data'!AW$8:AW$94,'calc.disziplin'!$G48)</f>
        <v>0</v>
      </c>
      <c r="BG48" s="429">
        <f>COUNTIF('enter-data'!AX$8:AX$94,'calc.disziplin'!$G48)</f>
        <v>0</v>
      </c>
      <c r="BH48" s="361">
        <f>COUNTIF('enter-data'!AY$8:AY$94,'calc.disziplin'!$G48)</f>
        <v>0</v>
      </c>
      <c r="BI48" s="428">
        <f>COUNTIF('enter-data'!AZ$8:AZ$94,'calc.disziplin'!$G48)</f>
        <v>0</v>
      </c>
      <c r="BJ48" s="429">
        <f>COUNTIF('enter-data'!BA$8:BA$94,'calc.disziplin'!$G48)</f>
        <v>0</v>
      </c>
      <c r="BK48" s="361">
        <f>COUNTIF('enter-data'!BB$8:BB$94,'calc.disziplin'!$G48)</f>
        <v>0</v>
      </c>
      <c r="BL48" s="428">
        <f>COUNTIF('enter-data'!BC$8:BC$94,'calc.disziplin'!$G48)</f>
        <v>0</v>
      </c>
      <c r="BM48" s="429">
        <f>COUNTIF('enter-data'!BD$8:BD$94,'calc.disziplin'!$G48)</f>
        <v>0</v>
      </c>
      <c r="BN48" s="361">
        <f>COUNTIF('enter-data'!BE$8:BE$94,'calc.disziplin'!$G48)</f>
        <v>0</v>
      </c>
      <c r="BO48" s="428">
        <f>COUNTIF('enter-data'!BF$8:BF$94,'calc.disziplin'!$G48)</f>
        <v>0</v>
      </c>
      <c r="BP48" s="429">
        <f>COUNTIF('enter-data'!BG$8:BG$94,'calc.disziplin'!$G48)</f>
        <v>0</v>
      </c>
      <c r="BQ48" s="361">
        <f>COUNTIF('enter-data'!BH$8:BH$94,'calc.disziplin'!$G48)</f>
        <v>0</v>
      </c>
      <c r="BR48" s="430">
        <f>COUNTIF('enter-data'!BI$8:BI$94,'calc.disziplin'!$G48)</f>
        <v>0</v>
      </c>
    </row>
    <row r="49" spans="1:70" ht="18" customHeight="1" x14ac:dyDescent="0.25">
      <c r="A49" s="392">
        <v>47</v>
      </c>
      <c r="B49" s="431">
        <f t="shared" si="3"/>
        <v>4.7E-2</v>
      </c>
      <c r="C49" s="392" t="e">
        <f t="shared" si="11"/>
        <v>#N/A</v>
      </c>
      <c r="D49" s="392" t="e">
        <f t="shared" si="4"/>
        <v>#N/A</v>
      </c>
      <c r="E49" s="421" t="e">
        <f t="shared" si="5"/>
        <v>#N/A</v>
      </c>
      <c r="F49" s="422" t="s">
        <v>342</v>
      </c>
      <c r="G49" s="423" t="s">
        <v>341</v>
      </c>
      <c r="H49" s="424" t="e" cm="1">
        <f t="array" ref="H49">INDEX($P$3:$BR$142,ROW()-2,MATCH(H$1,$P$1:$BR$1,0))</f>
        <v>#N/A</v>
      </c>
      <c r="I49" s="424" t="e" cm="1">
        <f t="array" ref="I49">INDEX($P$3:$BR$142,ROW()-2,MATCH(I$1,$P$1:$BR$1,0))</f>
        <v>#N/A</v>
      </c>
      <c r="J49" s="424" t="e" cm="1">
        <f t="array" ref="J49">INDEX($P$3:$BR$142,ROW()-2,MATCH(J$1,$P$1:$BR$1,0))</f>
        <v>#N/A</v>
      </c>
      <c r="K49" s="424" t="e">
        <f t="shared" si="6"/>
        <v>#N/A</v>
      </c>
      <c r="L49" s="425" t="e">
        <f t="shared" si="7"/>
        <v>#N/A</v>
      </c>
      <c r="M49" s="425" t="e">
        <f t="shared" si="8"/>
        <v>#N/A</v>
      </c>
      <c r="N49" s="425" t="e">
        <f t="shared" si="9"/>
        <v>#N/A</v>
      </c>
      <c r="O49" s="426" t="e">
        <f t="shared" si="10"/>
        <v>#N/A</v>
      </c>
      <c r="P49" s="427">
        <f>COUNTIF('enter-data'!G$8:G$94,'calc.disziplin'!$G49)</f>
        <v>0</v>
      </c>
      <c r="Q49" s="361">
        <f>COUNTIF('enter-data'!H$8:H$94,'calc.disziplin'!$G49)</f>
        <v>0</v>
      </c>
      <c r="R49" s="428">
        <f>COUNTIF('enter-data'!I$8:I$94,'calc.disziplin'!$G49)</f>
        <v>0</v>
      </c>
      <c r="S49" s="429">
        <f>COUNTIF('enter-data'!J$8:J$94,'calc.disziplin'!$G49)</f>
        <v>0</v>
      </c>
      <c r="T49" s="361">
        <f>COUNTIF('enter-data'!K$8:K$94,'calc.disziplin'!$G49)</f>
        <v>0</v>
      </c>
      <c r="U49" s="428">
        <f>COUNTIF('enter-data'!L$8:L$94,'calc.disziplin'!$G49)</f>
        <v>0</v>
      </c>
      <c r="V49" s="429">
        <f>COUNTIF('enter-data'!M$8:M$94,'calc.disziplin'!$G49)</f>
        <v>0</v>
      </c>
      <c r="W49" s="361">
        <f>COUNTIF('enter-data'!N$8:N$94,'calc.disziplin'!$G49)</f>
        <v>0</v>
      </c>
      <c r="X49" s="428">
        <f>COUNTIF('enter-data'!O$8:O$94,'calc.disziplin'!$G49)</f>
        <v>0</v>
      </c>
      <c r="Y49" s="429">
        <f>COUNTIF('enter-data'!P$8:P$94,'calc.disziplin'!$G49)</f>
        <v>0</v>
      </c>
      <c r="Z49" s="361">
        <f>COUNTIF('enter-data'!Q$8:Q$94,'calc.disziplin'!$G49)</f>
        <v>0</v>
      </c>
      <c r="AA49" s="428">
        <f>COUNTIF('enter-data'!R$8:R$94,'calc.disziplin'!$G49)</f>
        <v>0</v>
      </c>
      <c r="AB49" s="429">
        <f>COUNTIF('enter-data'!S$8:S$94,'calc.disziplin'!$G49)</f>
        <v>0</v>
      </c>
      <c r="AC49" s="361">
        <f>COUNTIF('enter-data'!T$8:T$94,'calc.disziplin'!$G49)</f>
        <v>0</v>
      </c>
      <c r="AD49" s="428">
        <f>COUNTIF('enter-data'!U$8:U$94,'calc.disziplin'!$G49)</f>
        <v>0</v>
      </c>
      <c r="AE49" s="429">
        <f>COUNTIF('enter-data'!V$8:V$94,'calc.disziplin'!$G49)</f>
        <v>0</v>
      </c>
      <c r="AF49" s="361">
        <f>COUNTIF('enter-data'!W$8:W$94,'calc.disziplin'!$G49)</f>
        <v>0</v>
      </c>
      <c r="AG49" s="428">
        <f>COUNTIF('enter-data'!X$8:X$94,'calc.disziplin'!$G49)</f>
        <v>0</v>
      </c>
      <c r="AH49" s="429">
        <f>COUNTIF('enter-data'!Y$8:Y$94,'calc.disziplin'!$G49)</f>
        <v>0</v>
      </c>
      <c r="AI49" s="361">
        <f>COUNTIF('enter-data'!Z$8:Z$94,'calc.disziplin'!$G49)</f>
        <v>0</v>
      </c>
      <c r="AJ49" s="428">
        <f>COUNTIF('enter-data'!AA$8:AA$94,'calc.disziplin'!$G49)</f>
        <v>0</v>
      </c>
      <c r="AK49" s="429">
        <f>COUNTIF('enter-data'!AB$8:AB$94,'calc.disziplin'!$G49)</f>
        <v>0</v>
      </c>
      <c r="AL49" s="361">
        <f>COUNTIF('enter-data'!AC$8:AC$94,'calc.disziplin'!$G49)</f>
        <v>0</v>
      </c>
      <c r="AM49" s="428">
        <f>COUNTIF('enter-data'!AD$8:AD$94,'calc.disziplin'!$G49)</f>
        <v>0</v>
      </c>
      <c r="AN49" s="429">
        <f>COUNTIF('enter-data'!AE$8:AE$94,'calc.disziplin'!$G49)</f>
        <v>0</v>
      </c>
      <c r="AO49" s="361">
        <f>COUNTIF('enter-data'!AF$8:AF$94,'calc.disziplin'!$G49)</f>
        <v>0</v>
      </c>
      <c r="AP49" s="430">
        <f>COUNTIF('enter-data'!AG$8:AG$94,'calc.disziplin'!$G49)</f>
        <v>0</v>
      </c>
      <c r="AQ49" s="292"/>
      <c r="AR49" s="429">
        <f>COUNTIF('enter-data'!AI$8:AI$94,'calc.disziplin'!$G49)</f>
        <v>0</v>
      </c>
      <c r="AS49" s="361">
        <f>COUNTIF('enter-data'!AJ$8:AJ$94,'calc.disziplin'!$G49)</f>
        <v>0</v>
      </c>
      <c r="AT49" s="428">
        <f>COUNTIF('enter-data'!AK$8:AK$94,'calc.disziplin'!$G49)</f>
        <v>0</v>
      </c>
      <c r="AU49" s="429">
        <f>COUNTIF('enter-data'!AL$8:AL$94,'calc.disziplin'!$G49)</f>
        <v>0</v>
      </c>
      <c r="AV49" s="361">
        <f>COUNTIF('enter-data'!AM$8:AM$94,'calc.disziplin'!$G49)</f>
        <v>0</v>
      </c>
      <c r="AW49" s="428">
        <f>COUNTIF('enter-data'!AN$8:AN$94,'calc.disziplin'!$G49)</f>
        <v>0</v>
      </c>
      <c r="AX49" s="429">
        <f>COUNTIF('enter-data'!AO$8:AO$94,'calc.disziplin'!$G49)</f>
        <v>0</v>
      </c>
      <c r="AY49" s="361">
        <f>COUNTIF('enter-data'!AP$8:AP$94,'calc.disziplin'!$G49)</f>
        <v>0</v>
      </c>
      <c r="AZ49" s="428">
        <f>COUNTIF('enter-data'!AQ$8:AQ$94,'calc.disziplin'!$G49)</f>
        <v>0</v>
      </c>
      <c r="BA49" s="429">
        <f>COUNTIF('enter-data'!AR$8:AR$94,'calc.disziplin'!$G49)</f>
        <v>0</v>
      </c>
      <c r="BB49" s="361">
        <f>COUNTIF('enter-data'!AS$8:AS$94,'calc.disziplin'!$G49)</f>
        <v>0</v>
      </c>
      <c r="BC49" s="428">
        <f>COUNTIF('enter-data'!AT$8:AT$94,'calc.disziplin'!$G49)</f>
        <v>0</v>
      </c>
      <c r="BD49" s="429">
        <f>COUNTIF('enter-data'!AU$8:AU$94,'calc.disziplin'!$G49)</f>
        <v>0</v>
      </c>
      <c r="BE49" s="361">
        <f>COUNTIF('enter-data'!AV$8:AV$94,'calc.disziplin'!$G49)</f>
        <v>0</v>
      </c>
      <c r="BF49" s="428">
        <f>COUNTIF('enter-data'!AW$8:AW$94,'calc.disziplin'!$G49)</f>
        <v>0</v>
      </c>
      <c r="BG49" s="429">
        <f>COUNTIF('enter-data'!AX$8:AX$94,'calc.disziplin'!$G49)</f>
        <v>0</v>
      </c>
      <c r="BH49" s="361">
        <f>COUNTIF('enter-data'!AY$8:AY$94,'calc.disziplin'!$G49)</f>
        <v>0</v>
      </c>
      <c r="BI49" s="428">
        <f>COUNTIF('enter-data'!AZ$8:AZ$94,'calc.disziplin'!$G49)</f>
        <v>0</v>
      </c>
      <c r="BJ49" s="429">
        <f>COUNTIF('enter-data'!BA$8:BA$94,'calc.disziplin'!$G49)</f>
        <v>0</v>
      </c>
      <c r="BK49" s="361">
        <f>COUNTIF('enter-data'!BB$8:BB$94,'calc.disziplin'!$G49)</f>
        <v>0</v>
      </c>
      <c r="BL49" s="428">
        <f>COUNTIF('enter-data'!BC$8:BC$94,'calc.disziplin'!$G49)</f>
        <v>0</v>
      </c>
      <c r="BM49" s="429">
        <f>COUNTIF('enter-data'!BD$8:BD$94,'calc.disziplin'!$G49)</f>
        <v>0</v>
      </c>
      <c r="BN49" s="361">
        <f>COUNTIF('enter-data'!BE$8:BE$94,'calc.disziplin'!$G49)</f>
        <v>0</v>
      </c>
      <c r="BO49" s="428">
        <f>COUNTIF('enter-data'!BF$8:BF$94,'calc.disziplin'!$G49)</f>
        <v>0</v>
      </c>
      <c r="BP49" s="429">
        <f>COUNTIF('enter-data'!BG$8:BG$94,'calc.disziplin'!$G49)</f>
        <v>0</v>
      </c>
      <c r="BQ49" s="361">
        <f>COUNTIF('enter-data'!BH$8:BH$94,'calc.disziplin'!$G49)</f>
        <v>0</v>
      </c>
      <c r="BR49" s="430">
        <f>COUNTIF('enter-data'!BI$8:BI$94,'calc.disziplin'!$G49)</f>
        <v>0</v>
      </c>
    </row>
    <row r="50" spans="1:70" ht="18" customHeight="1" x14ac:dyDescent="0.25">
      <c r="A50" s="392">
        <v>48</v>
      </c>
      <c r="B50" s="431">
        <f t="shared" si="3"/>
        <v>4.8000000000000001E-2</v>
      </c>
      <c r="C50" s="392" t="e">
        <f t="shared" si="11"/>
        <v>#N/A</v>
      </c>
      <c r="D50" s="392" t="e">
        <f t="shared" si="4"/>
        <v>#N/A</v>
      </c>
      <c r="E50" s="421" t="e">
        <f t="shared" si="5"/>
        <v>#N/A</v>
      </c>
      <c r="F50" s="422" t="s">
        <v>477</v>
      </c>
      <c r="G50" s="423" t="s">
        <v>478</v>
      </c>
      <c r="H50" s="424" t="e" cm="1">
        <f t="array" ref="H50">INDEX($P$3:$BR$142,ROW()-2,MATCH(H$1,$P$1:$BR$1,0))</f>
        <v>#N/A</v>
      </c>
      <c r="I50" s="424" t="e" cm="1">
        <f t="array" ref="I50">INDEX($P$3:$BR$142,ROW()-2,MATCH(I$1,$P$1:$BR$1,0))</f>
        <v>#N/A</v>
      </c>
      <c r="J50" s="424" t="e" cm="1">
        <f t="array" ref="J50">INDEX($P$3:$BR$142,ROW()-2,MATCH(J$1,$P$1:$BR$1,0))</f>
        <v>#N/A</v>
      </c>
      <c r="K50" s="424" t="e">
        <f t="shared" si="6"/>
        <v>#N/A</v>
      </c>
      <c r="L50" s="425" t="e">
        <f t="shared" si="7"/>
        <v>#N/A</v>
      </c>
      <c r="M50" s="425" t="e">
        <f t="shared" si="8"/>
        <v>#N/A</v>
      </c>
      <c r="N50" s="425" t="e">
        <f t="shared" si="9"/>
        <v>#N/A</v>
      </c>
      <c r="O50" s="426" t="e">
        <f t="shared" si="10"/>
        <v>#N/A</v>
      </c>
      <c r="P50" s="427">
        <f>COUNTIF('enter-data'!G$8:G$94,'calc.disziplin'!$G50)</f>
        <v>0</v>
      </c>
      <c r="Q50" s="361">
        <f>COUNTIF('enter-data'!H$8:H$94,'calc.disziplin'!$G50)</f>
        <v>0</v>
      </c>
      <c r="R50" s="428">
        <f>COUNTIF('enter-data'!I$8:I$94,'calc.disziplin'!$G50)</f>
        <v>0</v>
      </c>
      <c r="S50" s="429">
        <f>COUNTIF('enter-data'!J$8:J$94,'calc.disziplin'!$G50)</f>
        <v>0</v>
      </c>
      <c r="T50" s="361">
        <f>COUNTIF('enter-data'!K$8:K$94,'calc.disziplin'!$G50)</f>
        <v>0</v>
      </c>
      <c r="U50" s="428">
        <f>COUNTIF('enter-data'!L$8:L$94,'calc.disziplin'!$G50)</f>
        <v>0</v>
      </c>
      <c r="V50" s="429">
        <f>COUNTIF('enter-data'!M$8:M$94,'calc.disziplin'!$G50)</f>
        <v>0</v>
      </c>
      <c r="W50" s="361">
        <f>COUNTIF('enter-data'!N$8:N$94,'calc.disziplin'!$G50)</f>
        <v>0</v>
      </c>
      <c r="X50" s="428">
        <f>COUNTIF('enter-data'!O$8:O$94,'calc.disziplin'!$G50)</f>
        <v>0</v>
      </c>
      <c r="Y50" s="429">
        <f>COUNTIF('enter-data'!P$8:P$94,'calc.disziplin'!$G50)</f>
        <v>0</v>
      </c>
      <c r="Z50" s="361">
        <f>COUNTIF('enter-data'!Q$8:Q$94,'calc.disziplin'!$G50)</f>
        <v>0</v>
      </c>
      <c r="AA50" s="428">
        <f>COUNTIF('enter-data'!R$8:R$94,'calc.disziplin'!$G50)</f>
        <v>0</v>
      </c>
      <c r="AB50" s="429">
        <f>COUNTIF('enter-data'!S$8:S$94,'calc.disziplin'!$G50)</f>
        <v>0</v>
      </c>
      <c r="AC50" s="361">
        <f>COUNTIF('enter-data'!T$8:T$94,'calc.disziplin'!$G50)</f>
        <v>0</v>
      </c>
      <c r="AD50" s="428">
        <f>COUNTIF('enter-data'!U$8:U$94,'calc.disziplin'!$G50)</f>
        <v>0</v>
      </c>
      <c r="AE50" s="429">
        <f>COUNTIF('enter-data'!V$8:V$94,'calc.disziplin'!$G50)</f>
        <v>0</v>
      </c>
      <c r="AF50" s="361">
        <f>COUNTIF('enter-data'!W$8:W$94,'calc.disziplin'!$G50)</f>
        <v>0</v>
      </c>
      <c r="AG50" s="428">
        <f>COUNTIF('enter-data'!X$8:X$94,'calc.disziplin'!$G50)</f>
        <v>0</v>
      </c>
      <c r="AH50" s="429">
        <f>COUNTIF('enter-data'!Y$8:Y$94,'calc.disziplin'!$G50)</f>
        <v>0</v>
      </c>
      <c r="AI50" s="361">
        <f>COUNTIF('enter-data'!Z$8:Z$94,'calc.disziplin'!$G50)</f>
        <v>0</v>
      </c>
      <c r="AJ50" s="428">
        <f>COUNTIF('enter-data'!AA$8:AA$94,'calc.disziplin'!$G50)</f>
        <v>0</v>
      </c>
      <c r="AK50" s="429">
        <f>COUNTIF('enter-data'!AB$8:AB$94,'calc.disziplin'!$G50)</f>
        <v>0</v>
      </c>
      <c r="AL50" s="361">
        <f>COUNTIF('enter-data'!AC$8:AC$94,'calc.disziplin'!$G50)</f>
        <v>0</v>
      </c>
      <c r="AM50" s="428">
        <f>COUNTIF('enter-data'!AD$8:AD$94,'calc.disziplin'!$G50)</f>
        <v>0</v>
      </c>
      <c r="AN50" s="429">
        <f>COUNTIF('enter-data'!AE$8:AE$94,'calc.disziplin'!$G50)</f>
        <v>0</v>
      </c>
      <c r="AO50" s="361">
        <f>COUNTIF('enter-data'!AF$8:AF$94,'calc.disziplin'!$G50)</f>
        <v>0</v>
      </c>
      <c r="AP50" s="430">
        <f>COUNTIF('enter-data'!AG$8:AG$94,'calc.disziplin'!$G50)</f>
        <v>0</v>
      </c>
      <c r="AQ50" s="292"/>
      <c r="AR50" s="429">
        <f>COUNTIF('enter-data'!AI$8:AI$94,'calc.disziplin'!$G50)</f>
        <v>0</v>
      </c>
      <c r="AS50" s="361">
        <f>COUNTIF('enter-data'!AJ$8:AJ$94,'calc.disziplin'!$G50)</f>
        <v>0</v>
      </c>
      <c r="AT50" s="428">
        <f>COUNTIF('enter-data'!AK$8:AK$94,'calc.disziplin'!$G50)</f>
        <v>0</v>
      </c>
      <c r="AU50" s="429">
        <f>COUNTIF('enter-data'!AL$8:AL$94,'calc.disziplin'!$G50)</f>
        <v>0</v>
      </c>
      <c r="AV50" s="361">
        <f>COUNTIF('enter-data'!AM$8:AM$94,'calc.disziplin'!$G50)</f>
        <v>0</v>
      </c>
      <c r="AW50" s="428">
        <f>COUNTIF('enter-data'!AN$8:AN$94,'calc.disziplin'!$G50)</f>
        <v>0</v>
      </c>
      <c r="AX50" s="429">
        <f>COUNTIF('enter-data'!AO$8:AO$94,'calc.disziplin'!$G50)</f>
        <v>0</v>
      </c>
      <c r="AY50" s="361">
        <f>COUNTIF('enter-data'!AP$8:AP$94,'calc.disziplin'!$G50)</f>
        <v>0</v>
      </c>
      <c r="AZ50" s="428">
        <f>COUNTIF('enter-data'!AQ$8:AQ$94,'calc.disziplin'!$G50)</f>
        <v>0</v>
      </c>
      <c r="BA50" s="429">
        <f>COUNTIF('enter-data'!AR$8:AR$94,'calc.disziplin'!$G50)</f>
        <v>0</v>
      </c>
      <c r="BB50" s="361">
        <f>COUNTIF('enter-data'!AS$8:AS$94,'calc.disziplin'!$G50)</f>
        <v>0</v>
      </c>
      <c r="BC50" s="428">
        <f>COUNTIF('enter-data'!AT$8:AT$94,'calc.disziplin'!$G50)</f>
        <v>0</v>
      </c>
      <c r="BD50" s="429">
        <f>COUNTIF('enter-data'!AU$8:AU$94,'calc.disziplin'!$G50)</f>
        <v>0</v>
      </c>
      <c r="BE50" s="361">
        <f>COUNTIF('enter-data'!AV$8:AV$94,'calc.disziplin'!$G50)</f>
        <v>0</v>
      </c>
      <c r="BF50" s="428">
        <f>COUNTIF('enter-data'!AW$8:AW$94,'calc.disziplin'!$G50)</f>
        <v>0</v>
      </c>
      <c r="BG50" s="429">
        <f>COUNTIF('enter-data'!AX$8:AX$94,'calc.disziplin'!$G50)</f>
        <v>0</v>
      </c>
      <c r="BH50" s="361">
        <f>COUNTIF('enter-data'!AY$8:AY$94,'calc.disziplin'!$G50)</f>
        <v>0</v>
      </c>
      <c r="BI50" s="428">
        <f>COUNTIF('enter-data'!AZ$8:AZ$94,'calc.disziplin'!$G50)</f>
        <v>0</v>
      </c>
      <c r="BJ50" s="429">
        <f>COUNTIF('enter-data'!BA$8:BA$94,'calc.disziplin'!$G50)</f>
        <v>0</v>
      </c>
      <c r="BK50" s="361">
        <f>COUNTIF('enter-data'!BB$8:BB$94,'calc.disziplin'!$G50)</f>
        <v>0</v>
      </c>
      <c r="BL50" s="428">
        <f>COUNTIF('enter-data'!BC$8:BC$94,'calc.disziplin'!$G50)</f>
        <v>0</v>
      </c>
      <c r="BM50" s="429">
        <f>COUNTIF('enter-data'!BD$8:BD$94,'calc.disziplin'!$G50)</f>
        <v>0</v>
      </c>
      <c r="BN50" s="361">
        <f>COUNTIF('enter-data'!BE$8:BE$94,'calc.disziplin'!$G50)</f>
        <v>0</v>
      </c>
      <c r="BO50" s="428">
        <f>COUNTIF('enter-data'!BF$8:BF$94,'calc.disziplin'!$G50)</f>
        <v>0</v>
      </c>
      <c r="BP50" s="429">
        <f>COUNTIF('enter-data'!BG$8:BG$94,'calc.disziplin'!$G50)</f>
        <v>0</v>
      </c>
      <c r="BQ50" s="361">
        <f>COUNTIF('enter-data'!BH$8:BH$94,'calc.disziplin'!$G50)</f>
        <v>0</v>
      </c>
      <c r="BR50" s="430">
        <f>COUNTIF('enter-data'!BI$8:BI$94,'calc.disziplin'!$G50)</f>
        <v>0</v>
      </c>
    </row>
    <row r="51" spans="1:70" ht="18" customHeight="1" x14ac:dyDescent="0.25">
      <c r="A51" s="392">
        <v>49</v>
      </c>
      <c r="B51" s="431">
        <f t="shared" si="3"/>
        <v>4.9000000000000002E-2</v>
      </c>
      <c r="C51" s="392" t="e">
        <f t="shared" si="11"/>
        <v>#N/A</v>
      </c>
      <c r="D51" s="392" t="e">
        <f t="shared" si="4"/>
        <v>#N/A</v>
      </c>
      <c r="E51" s="421" t="e">
        <f t="shared" si="5"/>
        <v>#N/A</v>
      </c>
      <c r="F51" s="422" t="s">
        <v>218</v>
      </c>
      <c r="G51" s="423" t="s">
        <v>19</v>
      </c>
      <c r="H51" s="424" t="e" cm="1">
        <f t="array" ref="H51">INDEX($P$3:$BR$142,ROW()-2,MATCH(H$1,$P$1:$BR$1,0))</f>
        <v>#N/A</v>
      </c>
      <c r="I51" s="424" t="e" cm="1">
        <f t="array" ref="I51">INDEX($P$3:$BR$142,ROW()-2,MATCH(I$1,$P$1:$BR$1,0))</f>
        <v>#N/A</v>
      </c>
      <c r="J51" s="424" t="e" cm="1">
        <f t="array" ref="J51">INDEX($P$3:$BR$142,ROW()-2,MATCH(J$1,$P$1:$BR$1,0))</f>
        <v>#N/A</v>
      </c>
      <c r="K51" s="424" t="e">
        <f t="shared" si="6"/>
        <v>#N/A</v>
      </c>
      <c r="L51" s="425" t="e">
        <f t="shared" si="7"/>
        <v>#N/A</v>
      </c>
      <c r="M51" s="425" t="e">
        <f t="shared" si="8"/>
        <v>#N/A</v>
      </c>
      <c r="N51" s="425" t="e">
        <f t="shared" si="9"/>
        <v>#N/A</v>
      </c>
      <c r="O51" s="426" t="e">
        <f t="shared" si="10"/>
        <v>#N/A</v>
      </c>
      <c r="P51" s="427">
        <f>COUNTIF('enter-data'!G$8:G$94,'calc.disziplin'!$G51)</f>
        <v>12</v>
      </c>
      <c r="Q51" s="361">
        <f>COUNTIF('enter-data'!H$8:H$94,'calc.disziplin'!$G51)</f>
        <v>4</v>
      </c>
      <c r="R51" s="428">
        <f>COUNTIF('enter-data'!I$8:I$94,'calc.disziplin'!$G51)</f>
        <v>5</v>
      </c>
      <c r="S51" s="429">
        <f>COUNTIF('enter-data'!J$8:J$94,'calc.disziplin'!$G51)</f>
        <v>4</v>
      </c>
      <c r="T51" s="361">
        <f>COUNTIF('enter-data'!K$8:K$94,'calc.disziplin'!$G51)</f>
        <v>7</v>
      </c>
      <c r="U51" s="428">
        <f>COUNTIF('enter-data'!L$8:L$94,'calc.disziplin'!$G51)</f>
        <v>7</v>
      </c>
      <c r="V51" s="429">
        <f>COUNTIF('enter-data'!M$8:M$94,'calc.disziplin'!$G51)</f>
        <v>4</v>
      </c>
      <c r="W51" s="361">
        <f>COUNTIF('enter-data'!N$8:N$94,'calc.disziplin'!$G51)</f>
        <v>7</v>
      </c>
      <c r="X51" s="428">
        <f>COUNTIF('enter-data'!O$8:O$94,'calc.disziplin'!$G51)</f>
        <v>9</v>
      </c>
      <c r="Y51" s="429">
        <f>COUNTIF('enter-data'!P$8:P$94,'calc.disziplin'!$G51)</f>
        <v>9</v>
      </c>
      <c r="Z51" s="361">
        <f>COUNTIF('enter-data'!Q$8:Q$94,'calc.disziplin'!$G51)</f>
        <v>2</v>
      </c>
      <c r="AA51" s="428">
        <f>COUNTIF('enter-data'!R$8:R$94,'calc.disziplin'!$G51)</f>
        <v>1</v>
      </c>
      <c r="AB51" s="429">
        <f>COUNTIF('enter-data'!S$8:S$94,'calc.disziplin'!$G51)</f>
        <v>2</v>
      </c>
      <c r="AC51" s="361">
        <f>COUNTIF('enter-data'!T$8:T$94,'calc.disziplin'!$G51)</f>
        <v>4</v>
      </c>
      <c r="AD51" s="428">
        <f>COUNTIF('enter-data'!U$8:U$94,'calc.disziplin'!$G51)</f>
        <v>3</v>
      </c>
      <c r="AE51" s="429">
        <f>COUNTIF('enter-data'!V$8:V$94,'calc.disziplin'!$G51)</f>
        <v>9</v>
      </c>
      <c r="AF51" s="361">
        <f>COUNTIF('enter-data'!W$8:W$94,'calc.disziplin'!$G51)</f>
        <v>8</v>
      </c>
      <c r="AG51" s="428">
        <f>COUNTIF('enter-data'!X$8:X$94,'calc.disziplin'!$G51)</f>
        <v>3</v>
      </c>
      <c r="AH51" s="429">
        <f>COUNTIF('enter-data'!Y$8:Y$94,'calc.disziplin'!$G51)</f>
        <v>0</v>
      </c>
      <c r="AI51" s="361">
        <f>COUNTIF('enter-data'!Z$8:Z$94,'calc.disziplin'!$G51)</f>
        <v>0</v>
      </c>
      <c r="AJ51" s="428">
        <f>COUNTIF('enter-data'!AA$8:AA$94,'calc.disziplin'!$G51)</f>
        <v>1</v>
      </c>
      <c r="AK51" s="429">
        <f>COUNTIF('enter-data'!AB$8:AB$94,'calc.disziplin'!$G51)</f>
        <v>0</v>
      </c>
      <c r="AL51" s="361">
        <f>COUNTIF('enter-data'!AC$8:AC$94,'calc.disziplin'!$G51)</f>
        <v>0</v>
      </c>
      <c r="AM51" s="428">
        <f>COUNTIF('enter-data'!AD$8:AD$94,'calc.disziplin'!$G51)</f>
        <v>0</v>
      </c>
      <c r="AN51" s="429">
        <f>COUNTIF('enter-data'!AE$8:AE$94,'calc.disziplin'!$G51)</f>
        <v>0</v>
      </c>
      <c r="AO51" s="361">
        <f>COUNTIF('enter-data'!AF$8:AF$94,'calc.disziplin'!$G51)</f>
        <v>0</v>
      </c>
      <c r="AP51" s="430">
        <f>COUNTIF('enter-data'!AG$8:AG$94,'calc.disziplin'!$G51)</f>
        <v>0</v>
      </c>
      <c r="AQ51" s="292"/>
      <c r="AR51" s="429">
        <f>COUNTIF('enter-data'!AI$8:AI$94,'calc.disziplin'!$G51)</f>
        <v>4</v>
      </c>
      <c r="AS51" s="361">
        <f>COUNTIF('enter-data'!AJ$8:AJ$94,'calc.disziplin'!$G51)</f>
        <v>6</v>
      </c>
      <c r="AT51" s="428">
        <f>COUNTIF('enter-data'!AK$8:AK$94,'calc.disziplin'!$G51)</f>
        <v>8</v>
      </c>
      <c r="AU51" s="429">
        <f>COUNTIF('enter-data'!AL$8:AL$94,'calc.disziplin'!$G51)</f>
        <v>5</v>
      </c>
      <c r="AV51" s="361">
        <f>COUNTIF('enter-data'!AM$8:AM$94,'calc.disziplin'!$G51)</f>
        <v>6</v>
      </c>
      <c r="AW51" s="428">
        <f>COUNTIF('enter-data'!AN$8:AN$94,'calc.disziplin'!$G51)</f>
        <v>1</v>
      </c>
      <c r="AX51" s="429">
        <f>COUNTIF('enter-data'!AO$8:AO$94,'calc.disziplin'!$G51)</f>
        <v>7</v>
      </c>
      <c r="AY51" s="361">
        <f>COUNTIF('enter-data'!AP$8:AP$94,'calc.disziplin'!$G51)</f>
        <v>7</v>
      </c>
      <c r="AZ51" s="428">
        <f>COUNTIF('enter-data'!AQ$8:AQ$94,'calc.disziplin'!$G51)</f>
        <v>5</v>
      </c>
      <c r="BA51" s="429">
        <f>COUNTIF('enter-data'!AR$8:AR$94,'calc.disziplin'!$G51)</f>
        <v>2</v>
      </c>
      <c r="BB51" s="361">
        <f>COUNTIF('enter-data'!AS$8:AS$94,'calc.disziplin'!$G51)</f>
        <v>3</v>
      </c>
      <c r="BC51" s="428">
        <f>COUNTIF('enter-data'!AT$8:AT$94,'calc.disziplin'!$G51)</f>
        <v>2</v>
      </c>
      <c r="BD51" s="429">
        <f>COUNTIF('enter-data'!AU$8:AU$94,'calc.disziplin'!$G51)</f>
        <v>10</v>
      </c>
      <c r="BE51" s="361">
        <f>COUNTIF('enter-data'!AV$8:AV$94,'calc.disziplin'!$G51)</f>
        <v>6</v>
      </c>
      <c r="BF51" s="428">
        <f>COUNTIF('enter-data'!AW$8:AW$94,'calc.disziplin'!$G51)</f>
        <v>1</v>
      </c>
      <c r="BG51" s="429">
        <f>COUNTIF('enter-data'!AX$8:AX$94,'calc.disziplin'!$G51)</f>
        <v>3</v>
      </c>
      <c r="BH51" s="361">
        <f>COUNTIF('enter-data'!AY$8:AY$94,'calc.disziplin'!$G51)</f>
        <v>4</v>
      </c>
      <c r="BI51" s="428">
        <f>COUNTIF('enter-data'!AZ$8:AZ$94,'calc.disziplin'!$G51)</f>
        <v>6</v>
      </c>
      <c r="BJ51" s="429">
        <f>COUNTIF('enter-data'!BA$8:BA$94,'calc.disziplin'!$G51)</f>
        <v>0</v>
      </c>
      <c r="BK51" s="361">
        <f>COUNTIF('enter-data'!BB$8:BB$94,'calc.disziplin'!$G51)</f>
        <v>0</v>
      </c>
      <c r="BL51" s="428">
        <f>COUNTIF('enter-data'!BC$8:BC$94,'calc.disziplin'!$G51)</f>
        <v>0</v>
      </c>
      <c r="BM51" s="429">
        <f>COUNTIF('enter-data'!BD$8:BD$94,'calc.disziplin'!$G51)</f>
        <v>0</v>
      </c>
      <c r="BN51" s="361">
        <f>COUNTIF('enter-data'!BE$8:BE$94,'calc.disziplin'!$G51)</f>
        <v>0</v>
      </c>
      <c r="BO51" s="428">
        <f>COUNTIF('enter-data'!BF$8:BF$94,'calc.disziplin'!$G51)</f>
        <v>0</v>
      </c>
      <c r="BP51" s="429">
        <f>COUNTIF('enter-data'!BG$8:BG$94,'calc.disziplin'!$G51)</f>
        <v>0</v>
      </c>
      <c r="BQ51" s="361">
        <f>COUNTIF('enter-data'!BH$8:BH$94,'calc.disziplin'!$G51)</f>
        <v>0</v>
      </c>
      <c r="BR51" s="430">
        <f>COUNTIF('enter-data'!BI$8:BI$94,'calc.disziplin'!$G51)</f>
        <v>0</v>
      </c>
    </row>
    <row r="52" spans="1:70" ht="18" customHeight="1" x14ac:dyDescent="0.25">
      <c r="A52" s="392">
        <v>50</v>
      </c>
      <c r="B52" s="431">
        <f t="shared" si="3"/>
        <v>0.05</v>
      </c>
      <c r="C52" s="392" t="e">
        <f t="shared" si="11"/>
        <v>#N/A</v>
      </c>
      <c r="D52" s="392" t="e">
        <f t="shared" si="4"/>
        <v>#N/A</v>
      </c>
      <c r="E52" s="421" t="e">
        <f t="shared" si="5"/>
        <v>#N/A</v>
      </c>
      <c r="F52" s="422" t="s">
        <v>479</v>
      </c>
      <c r="G52" s="423" t="s">
        <v>237</v>
      </c>
      <c r="H52" s="424" t="e" cm="1">
        <f t="array" ref="H52">INDEX($P$3:$BR$142,ROW()-2,MATCH(H$1,$P$1:$BR$1,0))</f>
        <v>#N/A</v>
      </c>
      <c r="I52" s="424" t="e" cm="1">
        <f t="array" ref="I52">INDEX($P$3:$BR$142,ROW()-2,MATCH(I$1,$P$1:$BR$1,0))</f>
        <v>#N/A</v>
      </c>
      <c r="J52" s="424" t="e" cm="1">
        <f t="array" ref="J52">INDEX($P$3:$BR$142,ROW()-2,MATCH(J$1,$P$1:$BR$1,0))</f>
        <v>#N/A</v>
      </c>
      <c r="K52" s="424" t="e">
        <f t="shared" si="6"/>
        <v>#N/A</v>
      </c>
      <c r="L52" s="425" t="e">
        <f t="shared" si="7"/>
        <v>#N/A</v>
      </c>
      <c r="M52" s="425" t="e">
        <f t="shared" si="8"/>
        <v>#N/A</v>
      </c>
      <c r="N52" s="425" t="e">
        <f t="shared" si="9"/>
        <v>#N/A</v>
      </c>
      <c r="O52" s="426" t="e">
        <f t="shared" si="10"/>
        <v>#N/A</v>
      </c>
      <c r="P52" s="427">
        <f>COUNTIF('enter-data'!G$8:G$94,'calc.disziplin'!$G52)</f>
        <v>0</v>
      </c>
      <c r="Q52" s="361">
        <f>COUNTIF('enter-data'!H$8:H$94,'calc.disziplin'!$G52)</f>
        <v>0</v>
      </c>
      <c r="R52" s="428">
        <f>COUNTIF('enter-data'!I$8:I$94,'calc.disziplin'!$G52)</f>
        <v>0</v>
      </c>
      <c r="S52" s="429">
        <f>COUNTIF('enter-data'!J$8:J$94,'calc.disziplin'!$G52)</f>
        <v>0</v>
      </c>
      <c r="T52" s="361">
        <f>COUNTIF('enter-data'!K$8:K$94,'calc.disziplin'!$G52)</f>
        <v>0</v>
      </c>
      <c r="U52" s="428">
        <f>COUNTIF('enter-data'!L$8:L$94,'calc.disziplin'!$G52)</f>
        <v>0</v>
      </c>
      <c r="V52" s="429">
        <f>COUNTIF('enter-data'!M$8:M$94,'calc.disziplin'!$G52)</f>
        <v>0</v>
      </c>
      <c r="W52" s="361">
        <f>COUNTIF('enter-data'!N$8:N$94,'calc.disziplin'!$G52)</f>
        <v>0</v>
      </c>
      <c r="X52" s="428">
        <f>COUNTIF('enter-data'!O$8:O$94,'calc.disziplin'!$G52)</f>
        <v>0</v>
      </c>
      <c r="Y52" s="429">
        <f>COUNTIF('enter-data'!P$8:P$94,'calc.disziplin'!$G52)</f>
        <v>0</v>
      </c>
      <c r="Z52" s="361">
        <f>COUNTIF('enter-data'!Q$8:Q$94,'calc.disziplin'!$G52)</f>
        <v>0</v>
      </c>
      <c r="AA52" s="428">
        <f>COUNTIF('enter-data'!R$8:R$94,'calc.disziplin'!$G52)</f>
        <v>0</v>
      </c>
      <c r="AB52" s="429">
        <f>COUNTIF('enter-data'!S$8:S$94,'calc.disziplin'!$G52)</f>
        <v>0</v>
      </c>
      <c r="AC52" s="361">
        <f>COUNTIF('enter-data'!T$8:T$94,'calc.disziplin'!$G52)</f>
        <v>0</v>
      </c>
      <c r="AD52" s="428">
        <f>COUNTIF('enter-data'!U$8:U$94,'calc.disziplin'!$G52)</f>
        <v>0</v>
      </c>
      <c r="AE52" s="429">
        <f>COUNTIF('enter-data'!V$8:V$94,'calc.disziplin'!$G52)</f>
        <v>0</v>
      </c>
      <c r="AF52" s="361">
        <f>COUNTIF('enter-data'!W$8:W$94,'calc.disziplin'!$G52)</f>
        <v>0</v>
      </c>
      <c r="AG52" s="428">
        <f>COUNTIF('enter-data'!X$8:X$94,'calc.disziplin'!$G52)</f>
        <v>0</v>
      </c>
      <c r="AH52" s="429">
        <f>COUNTIF('enter-data'!Y$8:Y$94,'calc.disziplin'!$G52)</f>
        <v>0</v>
      </c>
      <c r="AI52" s="361">
        <f>COUNTIF('enter-data'!Z$8:Z$94,'calc.disziplin'!$G52)</f>
        <v>0</v>
      </c>
      <c r="AJ52" s="428">
        <f>COUNTIF('enter-data'!AA$8:AA$94,'calc.disziplin'!$G52)</f>
        <v>0</v>
      </c>
      <c r="AK52" s="429">
        <f>COUNTIF('enter-data'!AB$8:AB$94,'calc.disziplin'!$G52)</f>
        <v>0</v>
      </c>
      <c r="AL52" s="361">
        <f>COUNTIF('enter-data'!AC$8:AC$94,'calc.disziplin'!$G52)</f>
        <v>0</v>
      </c>
      <c r="AM52" s="428">
        <f>COUNTIF('enter-data'!AD$8:AD$94,'calc.disziplin'!$G52)</f>
        <v>0</v>
      </c>
      <c r="AN52" s="429">
        <f>COUNTIF('enter-data'!AE$8:AE$94,'calc.disziplin'!$G52)</f>
        <v>0</v>
      </c>
      <c r="AO52" s="361">
        <f>COUNTIF('enter-data'!AF$8:AF$94,'calc.disziplin'!$G52)</f>
        <v>0</v>
      </c>
      <c r="AP52" s="430">
        <f>COUNTIF('enter-data'!AG$8:AG$94,'calc.disziplin'!$G52)</f>
        <v>0</v>
      </c>
      <c r="AQ52" s="292"/>
      <c r="AR52" s="429">
        <f>COUNTIF('enter-data'!AI$8:AI$94,'calc.disziplin'!$G52)</f>
        <v>0</v>
      </c>
      <c r="AS52" s="361">
        <f>COUNTIF('enter-data'!AJ$8:AJ$94,'calc.disziplin'!$G52)</f>
        <v>0</v>
      </c>
      <c r="AT52" s="428">
        <f>COUNTIF('enter-data'!AK$8:AK$94,'calc.disziplin'!$G52)</f>
        <v>0</v>
      </c>
      <c r="AU52" s="429">
        <f>COUNTIF('enter-data'!AL$8:AL$94,'calc.disziplin'!$G52)</f>
        <v>0</v>
      </c>
      <c r="AV52" s="361">
        <f>COUNTIF('enter-data'!AM$8:AM$94,'calc.disziplin'!$G52)</f>
        <v>0</v>
      </c>
      <c r="AW52" s="428">
        <f>COUNTIF('enter-data'!AN$8:AN$94,'calc.disziplin'!$G52)</f>
        <v>0</v>
      </c>
      <c r="AX52" s="429">
        <f>COUNTIF('enter-data'!AO$8:AO$94,'calc.disziplin'!$G52)</f>
        <v>0</v>
      </c>
      <c r="AY52" s="361">
        <f>COUNTIF('enter-data'!AP$8:AP$94,'calc.disziplin'!$G52)</f>
        <v>0</v>
      </c>
      <c r="AZ52" s="428">
        <f>COUNTIF('enter-data'!AQ$8:AQ$94,'calc.disziplin'!$G52)</f>
        <v>0</v>
      </c>
      <c r="BA52" s="429">
        <f>COUNTIF('enter-data'!AR$8:AR$94,'calc.disziplin'!$G52)</f>
        <v>0</v>
      </c>
      <c r="BB52" s="361">
        <f>COUNTIF('enter-data'!AS$8:AS$94,'calc.disziplin'!$G52)</f>
        <v>0</v>
      </c>
      <c r="BC52" s="428">
        <f>COUNTIF('enter-data'!AT$8:AT$94,'calc.disziplin'!$G52)</f>
        <v>0</v>
      </c>
      <c r="BD52" s="429">
        <f>COUNTIF('enter-data'!AU$8:AU$94,'calc.disziplin'!$G52)</f>
        <v>0</v>
      </c>
      <c r="BE52" s="361">
        <f>COUNTIF('enter-data'!AV$8:AV$94,'calc.disziplin'!$G52)</f>
        <v>0</v>
      </c>
      <c r="BF52" s="428">
        <f>COUNTIF('enter-data'!AW$8:AW$94,'calc.disziplin'!$G52)</f>
        <v>0</v>
      </c>
      <c r="BG52" s="429">
        <f>COUNTIF('enter-data'!AX$8:AX$94,'calc.disziplin'!$G52)</f>
        <v>0</v>
      </c>
      <c r="BH52" s="361">
        <f>COUNTIF('enter-data'!AY$8:AY$94,'calc.disziplin'!$G52)</f>
        <v>0</v>
      </c>
      <c r="BI52" s="428">
        <f>COUNTIF('enter-data'!AZ$8:AZ$94,'calc.disziplin'!$G52)</f>
        <v>0</v>
      </c>
      <c r="BJ52" s="429">
        <f>COUNTIF('enter-data'!BA$8:BA$94,'calc.disziplin'!$G52)</f>
        <v>0</v>
      </c>
      <c r="BK52" s="361">
        <f>COUNTIF('enter-data'!BB$8:BB$94,'calc.disziplin'!$G52)</f>
        <v>0</v>
      </c>
      <c r="BL52" s="428">
        <f>COUNTIF('enter-data'!BC$8:BC$94,'calc.disziplin'!$G52)</f>
        <v>0</v>
      </c>
      <c r="BM52" s="429">
        <f>COUNTIF('enter-data'!BD$8:BD$94,'calc.disziplin'!$G52)</f>
        <v>0</v>
      </c>
      <c r="BN52" s="361">
        <f>COUNTIF('enter-data'!BE$8:BE$94,'calc.disziplin'!$G52)</f>
        <v>0</v>
      </c>
      <c r="BO52" s="428">
        <f>COUNTIF('enter-data'!BF$8:BF$94,'calc.disziplin'!$G52)</f>
        <v>0</v>
      </c>
      <c r="BP52" s="429">
        <f>COUNTIF('enter-data'!BG$8:BG$94,'calc.disziplin'!$G52)</f>
        <v>0</v>
      </c>
      <c r="BQ52" s="361">
        <f>COUNTIF('enter-data'!BH$8:BH$94,'calc.disziplin'!$G52)</f>
        <v>0</v>
      </c>
      <c r="BR52" s="430">
        <f>COUNTIF('enter-data'!BI$8:BI$94,'calc.disziplin'!$G52)</f>
        <v>0</v>
      </c>
    </row>
    <row r="53" spans="1:70" ht="18" customHeight="1" x14ac:dyDescent="0.25">
      <c r="A53" s="392">
        <v>51</v>
      </c>
      <c r="B53" s="431">
        <f t="shared" si="3"/>
        <v>5.0999999999999997E-2</v>
      </c>
      <c r="C53" s="392" t="e">
        <f t="shared" si="11"/>
        <v>#N/A</v>
      </c>
      <c r="D53" s="392" t="e">
        <f>IF(O53&gt;0,RANK(C53,$C$3:$C$142,1)," ")</f>
        <v>#N/A</v>
      </c>
      <c r="E53" s="421" t="e">
        <f t="shared" si="5"/>
        <v>#N/A</v>
      </c>
      <c r="F53" s="422" t="s">
        <v>212</v>
      </c>
      <c r="G53" s="423" t="s">
        <v>1</v>
      </c>
      <c r="H53" s="424" t="e" cm="1">
        <f t="array" ref="H53">INDEX($P$3:$BR$142,ROW()-2,MATCH(H$1,$P$1:$BR$1,0))</f>
        <v>#N/A</v>
      </c>
      <c r="I53" s="424" t="e" cm="1">
        <f t="array" ref="I53">INDEX($P$3:$BR$142,ROW()-2,MATCH(I$1,$P$1:$BR$1,0))</f>
        <v>#N/A</v>
      </c>
      <c r="J53" s="424" t="e" cm="1">
        <f t="array" ref="J53">INDEX($P$3:$BR$142,ROW()-2,MATCH(J$1,$P$1:$BR$1,0))</f>
        <v>#N/A</v>
      </c>
      <c r="K53" s="424" t="e">
        <f t="shared" si="6"/>
        <v>#N/A</v>
      </c>
      <c r="L53" s="425" t="e">
        <f t="shared" si="7"/>
        <v>#N/A</v>
      </c>
      <c r="M53" s="425" t="e">
        <f t="shared" si="8"/>
        <v>#N/A</v>
      </c>
      <c r="N53" s="425" t="e">
        <f t="shared" si="9"/>
        <v>#N/A</v>
      </c>
      <c r="O53" s="426" t="e">
        <f t="shared" si="10"/>
        <v>#N/A</v>
      </c>
      <c r="P53" s="427">
        <f>COUNTIF('enter-data'!G$8:G$94,'calc.disziplin'!$G53)</f>
        <v>7</v>
      </c>
      <c r="Q53" s="361">
        <f>COUNTIF('enter-data'!H$8:H$94,'calc.disziplin'!$G53)</f>
        <v>10</v>
      </c>
      <c r="R53" s="428">
        <f>COUNTIF('enter-data'!I$8:I$94,'calc.disziplin'!$G53)</f>
        <v>11</v>
      </c>
      <c r="S53" s="429">
        <f>COUNTIF('enter-data'!J$8:J$94,'calc.disziplin'!$G53)</f>
        <v>22</v>
      </c>
      <c r="T53" s="361">
        <f>COUNTIF('enter-data'!K$8:K$94,'calc.disziplin'!$G53)</f>
        <v>19</v>
      </c>
      <c r="U53" s="428">
        <f>COUNTIF('enter-data'!L$8:L$94,'calc.disziplin'!$G53)</f>
        <v>21</v>
      </c>
      <c r="V53" s="429">
        <f>COUNTIF('enter-data'!M$8:M$94,'calc.disziplin'!$G53)</f>
        <v>21</v>
      </c>
      <c r="W53" s="361">
        <f>COUNTIF('enter-data'!N$8:N$94,'calc.disziplin'!$G53)</f>
        <v>17</v>
      </c>
      <c r="X53" s="428">
        <f>COUNTIF('enter-data'!O$8:O$94,'calc.disziplin'!$G53)</f>
        <v>18</v>
      </c>
      <c r="Y53" s="429">
        <f>COUNTIF('enter-data'!P$8:P$94,'calc.disziplin'!$G53)</f>
        <v>4</v>
      </c>
      <c r="Z53" s="361">
        <f>COUNTIF('enter-data'!Q$8:Q$94,'calc.disziplin'!$G53)</f>
        <v>8</v>
      </c>
      <c r="AA53" s="428">
        <f>COUNTIF('enter-data'!R$8:R$94,'calc.disziplin'!$G53)</f>
        <v>6</v>
      </c>
      <c r="AB53" s="429">
        <f>COUNTIF('enter-data'!S$8:S$94,'calc.disziplin'!$G53)</f>
        <v>5</v>
      </c>
      <c r="AC53" s="361">
        <f>COUNTIF('enter-data'!T$8:T$94,'calc.disziplin'!$G53)</f>
        <v>3</v>
      </c>
      <c r="AD53" s="428">
        <f>COUNTIF('enter-data'!U$8:U$94,'calc.disziplin'!$G53)</f>
        <v>3</v>
      </c>
      <c r="AE53" s="429">
        <f>COUNTIF('enter-data'!V$8:V$94,'calc.disziplin'!$G53)</f>
        <v>18</v>
      </c>
      <c r="AF53" s="361">
        <f>COUNTIF('enter-data'!W$8:W$94,'calc.disziplin'!$G53)</f>
        <v>10</v>
      </c>
      <c r="AG53" s="428">
        <f>COUNTIF('enter-data'!X$8:X$94,'calc.disziplin'!$G53)</f>
        <v>5</v>
      </c>
      <c r="AH53" s="429">
        <f>COUNTIF('enter-data'!Y$8:Y$94,'calc.disziplin'!$G53)</f>
        <v>0</v>
      </c>
      <c r="AI53" s="361">
        <f>COUNTIF('enter-data'!Z$8:Z$94,'calc.disziplin'!$G53)</f>
        <v>0</v>
      </c>
      <c r="AJ53" s="428">
        <f>COUNTIF('enter-data'!AA$8:AA$94,'calc.disziplin'!$G53)</f>
        <v>0</v>
      </c>
      <c r="AK53" s="429">
        <f>COUNTIF('enter-data'!AB$8:AB$94,'calc.disziplin'!$G53)</f>
        <v>1</v>
      </c>
      <c r="AL53" s="361">
        <f>COUNTIF('enter-data'!AC$8:AC$94,'calc.disziplin'!$G53)</f>
        <v>0</v>
      </c>
      <c r="AM53" s="428">
        <f>COUNTIF('enter-data'!AD$8:AD$94,'calc.disziplin'!$G53)</f>
        <v>0</v>
      </c>
      <c r="AN53" s="429">
        <f>COUNTIF('enter-data'!AE$8:AE$94,'calc.disziplin'!$G53)</f>
        <v>0</v>
      </c>
      <c r="AO53" s="361">
        <f>COUNTIF('enter-data'!AF$8:AF$94,'calc.disziplin'!$G53)</f>
        <v>0</v>
      </c>
      <c r="AP53" s="430">
        <f>COUNTIF('enter-data'!AG$8:AG$94,'calc.disziplin'!$G53)</f>
        <v>1</v>
      </c>
      <c r="AQ53" s="292"/>
      <c r="AR53" s="429">
        <f>COUNTIF('enter-data'!AI$8:AI$94,'calc.disziplin'!$G53)</f>
        <v>6</v>
      </c>
      <c r="AS53" s="361">
        <f>COUNTIF('enter-data'!AJ$8:AJ$94,'calc.disziplin'!$G53)</f>
        <v>2</v>
      </c>
      <c r="AT53" s="428">
        <f>COUNTIF('enter-data'!AK$8:AK$94,'calc.disziplin'!$G53)</f>
        <v>5</v>
      </c>
      <c r="AU53" s="429">
        <f>COUNTIF('enter-data'!AL$8:AL$94,'calc.disziplin'!$G53)</f>
        <v>6</v>
      </c>
      <c r="AV53" s="361">
        <f>COUNTIF('enter-data'!AM$8:AM$94,'calc.disziplin'!$G53)</f>
        <v>4</v>
      </c>
      <c r="AW53" s="428">
        <f>COUNTIF('enter-data'!AN$8:AN$94,'calc.disziplin'!$G53)</f>
        <v>7</v>
      </c>
      <c r="AX53" s="429">
        <f>COUNTIF('enter-data'!AO$8:AO$94,'calc.disziplin'!$G53)</f>
        <v>5</v>
      </c>
      <c r="AY53" s="361">
        <f>COUNTIF('enter-data'!AP$8:AP$94,'calc.disziplin'!$G53)</f>
        <v>7</v>
      </c>
      <c r="AZ53" s="428">
        <f>COUNTIF('enter-data'!AQ$8:AQ$94,'calc.disziplin'!$G53)</f>
        <v>6</v>
      </c>
      <c r="BA53" s="429">
        <f>COUNTIF('enter-data'!AR$8:AR$94,'calc.disziplin'!$G53)</f>
        <v>3</v>
      </c>
      <c r="BB53" s="361">
        <f>COUNTIF('enter-data'!AS$8:AS$94,'calc.disziplin'!$G53)</f>
        <v>7</v>
      </c>
      <c r="BC53" s="428">
        <f>COUNTIF('enter-data'!AT$8:AT$94,'calc.disziplin'!$G53)</f>
        <v>2</v>
      </c>
      <c r="BD53" s="429">
        <f>COUNTIF('enter-data'!AU$8:AU$94,'calc.disziplin'!$G53)</f>
        <v>6</v>
      </c>
      <c r="BE53" s="361">
        <f>COUNTIF('enter-data'!AV$8:AV$94,'calc.disziplin'!$G53)</f>
        <v>9</v>
      </c>
      <c r="BF53" s="428">
        <f>COUNTIF('enter-data'!AW$8:AW$94,'calc.disziplin'!$G53)</f>
        <v>4</v>
      </c>
      <c r="BG53" s="429">
        <f>COUNTIF('enter-data'!AX$8:AX$94,'calc.disziplin'!$G53)</f>
        <v>3</v>
      </c>
      <c r="BH53" s="361">
        <f>COUNTIF('enter-data'!AY$8:AY$94,'calc.disziplin'!$G53)</f>
        <v>7</v>
      </c>
      <c r="BI53" s="428">
        <f>COUNTIF('enter-data'!AZ$8:AZ$94,'calc.disziplin'!$G53)</f>
        <v>8</v>
      </c>
      <c r="BJ53" s="429">
        <f>COUNTIF('enter-data'!BA$8:BA$94,'calc.disziplin'!$G53)</f>
        <v>1</v>
      </c>
      <c r="BK53" s="361">
        <f>COUNTIF('enter-data'!BB$8:BB$94,'calc.disziplin'!$G53)</f>
        <v>1</v>
      </c>
      <c r="BL53" s="428">
        <f>COUNTIF('enter-data'!BC$8:BC$94,'calc.disziplin'!$G53)</f>
        <v>1</v>
      </c>
      <c r="BM53" s="429">
        <f>COUNTIF('enter-data'!BD$8:BD$94,'calc.disziplin'!$G53)</f>
        <v>1</v>
      </c>
      <c r="BN53" s="361">
        <f>COUNTIF('enter-data'!BE$8:BE$94,'calc.disziplin'!$G53)</f>
        <v>0</v>
      </c>
      <c r="BO53" s="428">
        <f>COUNTIF('enter-data'!BF$8:BF$94,'calc.disziplin'!$G53)</f>
        <v>1</v>
      </c>
      <c r="BP53" s="429">
        <f>COUNTIF('enter-data'!BG$8:BG$94,'calc.disziplin'!$G53)</f>
        <v>0</v>
      </c>
      <c r="BQ53" s="361">
        <f>COUNTIF('enter-data'!BH$8:BH$94,'calc.disziplin'!$G53)</f>
        <v>1</v>
      </c>
      <c r="BR53" s="430">
        <f>COUNTIF('enter-data'!BI$8:BI$94,'calc.disziplin'!$G53)</f>
        <v>1</v>
      </c>
    </row>
    <row r="54" spans="1:70" ht="18" customHeight="1" x14ac:dyDescent="0.25">
      <c r="A54" s="392">
        <v>52</v>
      </c>
      <c r="B54" s="431">
        <f t="shared" si="3"/>
        <v>5.1999999999999998E-2</v>
      </c>
      <c r="C54" s="392" t="e">
        <f t="shared" si="11"/>
        <v>#N/A</v>
      </c>
      <c r="D54" s="392" t="e">
        <f t="shared" si="4"/>
        <v>#N/A</v>
      </c>
      <c r="E54" s="421" t="e">
        <f t="shared" si="5"/>
        <v>#N/A</v>
      </c>
      <c r="F54" s="422" t="s">
        <v>301</v>
      </c>
      <c r="G54" s="423" t="s">
        <v>300</v>
      </c>
      <c r="H54" s="424" t="e" cm="1">
        <f t="array" ref="H54">INDEX($P$3:$BR$142,ROW()-2,MATCH(H$1,$P$1:$BR$1,0))</f>
        <v>#N/A</v>
      </c>
      <c r="I54" s="424" t="e" cm="1">
        <f t="array" ref="I54">INDEX($P$3:$BR$142,ROW()-2,MATCH(I$1,$P$1:$BR$1,0))</f>
        <v>#N/A</v>
      </c>
      <c r="J54" s="424" t="e" cm="1">
        <f t="array" ref="J54">INDEX($P$3:$BR$142,ROW()-2,MATCH(J$1,$P$1:$BR$1,0))</f>
        <v>#N/A</v>
      </c>
      <c r="K54" s="424" t="e">
        <f t="shared" si="6"/>
        <v>#N/A</v>
      </c>
      <c r="L54" s="425" t="e">
        <f t="shared" si="7"/>
        <v>#N/A</v>
      </c>
      <c r="M54" s="425" t="e">
        <f t="shared" si="8"/>
        <v>#N/A</v>
      </c>
      <c r="N54" s="425" t="e">
        <f t="shared" si="9"/>
        <v>#N/A</v>
      </c>
      <c r="O54" s="426" t="e">
        <f t="shared" si="10"/>
        <v>#N/A</v>
      </c>
      <c r="P54" s="427">
        <f>COUNTIF('enter-data'!G$8:G$94,'calc.disziplin'!$G54)</f>
        <v>0</v>
      </c>
      <c r="Q54" s="361">
        <f>COUNTIF('enter-data'!H$8:H$94,'calc.disziplin'!$G54)</f>
        <v>0</v>
      </c>
      <c r="R54" s="428">
        <f>COUNTIF('enter-data'!I$8:I$94,'calc.disziplin'!$G54)</f>
        <v>0</v>
      </c>
      <c r="S54" s="429">
        <f>COUNTIF('enter-data'!J$8:J$94,'calc.disziplin'!$G54)</f>
        <v>0</v>
      </c>
      <c r="T54" s="361">
        <f>COUNTIF('enter-data'!K$8:K$94,'calc.disziplin'!$G54)</f>
        <v>0</v>
      </c>
      <c r="U54" s="428">
        <f>COUNTIF('enter-data'!L$8:L$94,'calc.disziplin'!$G54)</f>
        <v>0</v>
      </c>
      <c r="V54" s="429">
        <f>COUNTIF('enter-data'!M$8:M$94,'calc.disziplin'!$G54)</f>
        <v>0</v>
      </c>
      <c r="W54" s="361">
        <f>COUNTIF('enter-data'!N$8:N$94,'calc.disziplin'!$G54)</f>
        <v>0</v>
      </c>
      <c r="X54" s="428">
        <f>COUNTIF('enter-data'!O$8:O$94,'calc.disziplin'!$G54)</f>
        <v>0</v>
      </c>
      <c r="Y54" s="429">
        <f>COUNTIF('enter-data'!P$8:P$94,'calc.disziplin'!$G54)</f>
        <v>0</v>
      </c>
      <c r="Z54" s="361">
        <f>COUNTIF('enter-data'!Q$8:Q$94,'calc.disziplin'!$G54)</f>
        <v>0</v>
      </c>
      <c r="AA54" s="428">
        <f>COUNTIF('enter-data'!R$8:R$94,'calc.disziplin'!$G54)</f>
        <v>0</v>
      </c>
      <c r="AB54" s="429">
        <f>COUNTIF('enter-data'!S$8:S$94,'calc.disziplin'!$G54)</f>
        <v>0</v>
      </c>
      <c r="AC54" s="361">
        <f>COUNTIF('enter-data'!T$8:T$94,'calc.disziplin'!$G54)</f>
        <v>0</v>
      </c>
      <c r="AD54" s="428">
        <f>COUNTIF('enter-data'!U$8:U$94,'calc.disziplin'!$G54)</f>
        <v>0</v>
      </c>
      <c r="AE54" s="429">
        <f>COUNTIF('enter-data'!V$8:V$94,'calc.disziplin'!$G54)</f>
        <v>0</v>
      </c>
      <c r="AF54" s="361">
        <f>COUNTIF('enter-data'!W$8:W$94,'calc.disziplin'!$G54)</f>
        <v>0</v>
      </c>
      <c r="AG54" s="428">
        <f>COUNTIF('enter-data'!X$8:X$94,'calc.disziplin'!$G54)</f>
        <v>0</v>
      </c>
      <c r="AH54" s="429">
        <f>COUNTIF('enter-data'!Y$8:Y$94,'calc.disziplin'!$G54)</f>
        <v>0</v>
      </c>
      <c r="AI54" s="361">
        <f>COUNTIF('enter-data'!Z$8:Z$94,'calc.disziplin'!$G54)</f>
        <v>0</v>
      </c>
      <c r="AJ54" s="428">
        <f>COUNTIF('enter-data'!AA$8:AA$94,'calc.disziplin'!$G54)</f>
        <v>0</v>
      </c>
      <c r="AK54" s="429">
        <f>COUNTIF('enter-data'!AB$8:AB$94,'calc.disziplin'!$G54)</f>
        <v>0</v>
      </c>
      <c r="AL54" s="361">
        <f>COUNTIF('enter-data'!AC$8:AC$94,'calc.disziplin'!$G54)</f>
        <v>0</v>
      </c>
      <c r="AM54" s="428">
        <f>COUNTIF('enter-data'!AD$8:AD$94,'calc.disziplin'!$G54)</f>
        <v>0</v>
      </c>
      <c r="AN54" s="429">
        <f>COUNTIF('enter-data'!AE$8:AE$94,'calc.disziplin'!$G54)</f>
        <v>0</v>
      </c>
      <c r="AO54" s="361">
        <f>COUNTIF('enter-data'!AF$8:AF$94,'calc.disziplin'!$G54)</f>
        <v>0</v>
      </c>
      <c r="AP54" s="430">
        <f>COUNTIF('enter-data'!AG$8:AG$94,'calc.disziplin'!$G54)</f>
        <v>0</v>
      </c>
      <c r="AQ54" s="292"/>
      <c r="AR54" s="429">
        <f>COUNTIF('enter-data'!AI$8:AI$94,'calc.disziplin'!$G54)</f>
        <v>0</v>
      </c>
      <c r="AS54" s="361">
        <f>COUNTIF('enter-data'!AJ$8:AJ$94,'calc.disziplin'!$G54)</f>
        <v>0</v>
      </c>
      <c r="AT54" s="428">
        <f>COUNTIF('enter-data'!AK$8:AK$94,'calc.disziplin'!$G54)</f>
        <v>0</v>
      </c>
      <c r="AU54" s="429">
        <f>COUNTIF('enter-data'!AL$8:AL$94,'calc.disziplin'!$G54)</f>
        <v>0</v>
      </c>
      <c r="AV54" s="361">
        <f>COUNTIF('enter-data'!AM$8:AM$94,'calc.disziplin'!$G54)</f>
        <v>0</v>
      </c>
      <c r="AW54" s="428">
        <f>COUNTIF('enter-data'!AN$8:AN$94,'calc.disziplin'!$G54)</f>
        <v>0</v>
      </c>
      <c r="AX54" s="429">
        <f>COUNTIF('enter-data'!AO$8:AO$94,'calc.disziplin'!$G54)</f>
        <v>0</v>
      </c>
      <c r="AY54" s="361">
        <f>COUNTIF('enter-data'!AP$8:AP$94,'calc.disziplin'!$G54)</f>
        <v>0</v>
      </c>
      <c r="AZ54" s="428">
        <f>COUNTIF('enter-data'!AQ$8:AQ$94,'calc.disziplin'!$G54)</f>
        <v>0</v>
      </c>
      <c r="BA54" s="429">
        <f>COUNTIF('enter-data'!AR$8:AR$94,'calc.disziplin'!$G54)</f>
        <v>0</v>
      </c>
      <c r="BB54" s="361">
        <f>COUNTIF('enter-data'!AS$8:AS$94,'calc.disziplin'!$G54)</f>
        <v>0</v>
      </c>
      <c r="BC54" s="428">
        <f>COUNTIF('enter-data'!AT$8:AT$94,'calc.disziplin'!$G54)</f>
        <v>0</v>
      </c>
      <c r="BD54" s="429">
        <f>COUNTIF('enter-data'!AU$8:AU$94,'calc.disziplin'!$G54)</f>
        <v>0</v>
      </c>
      <c r="BE54" s="361">
        <f>COUNTIF('enter-data'!AV$8:AV$94,'calc.disziplin'!$G54)</f>
        <v>0</v>
      </c>
      <c r="BF54" s="428">
        <f>COUNTIF('enter-data'!AW$8:AW$94,'calc.disziplin'!$G54)</f>
        <v>0</v>
      </c>
      <c r="BG54" s="429">
        <f>COUNTIF('enter-data'!AX$8:AX$94,'calc.disziplin'!$G54)</f>
        <v>0</v>
      </c>
      <c r="BH54" s="361">
        <f>COUNTIF('enter-data'!AY$8:AY$94,'calc.disziplin'!$G54)</f>
        <v>0</v>
      </c>
      <c r="BI54" s="428">
        <f>COUNTIF('enter-data'!AZ$8:AZ$94,'calc.disziplin'!$G54)</f>
        <v>0</v>
      </c>
      <c r="BJ54" s="429">
        <f>COUNTIF('enter-data'!BA$8:BA$94,'calc.disziplin'!$G54)</f>
        <v>0</v>
      </c>
      <c r="BK54" s="361">
        <f>COUNTIF('enter-data'!BB$8:BB$94,'calc.disziplin'!$G54)</f>
        <v>0</v>
      </c>
      <c r="BL54" s="428">
        <f>COUNTIF('enter-data'!BC$8:BC$94,'calc.disziplin'!$G54)</f>
        <v>0</v>
      </c>
      <c r="BM54" s="429">
        <f>COUNTIF('enter-data'!BD$8:BD$94,'calc.disziplin'!$G54)</f>
        <v>0</v>
      </c>
      <c r="BN54" s="361">
        <f>COUNTIF('enter-data'!BE$8:BE$94,'calc.disziplin'!$G54)</f>
        <v>0</v>
      </c>
      <c r="BO54" s="428">
        <f>COUNTIF('enter-data'!BF$8:BF$94,'calc.disziplin'!$G54)</f>
        <v>0</v>
      </c>
      <c r="BP54" s="429">
        <f>COUNTIF('enter-data'!BG$8:BG$94,'calc.disziplin'!$G54)</f>
        <v>0</v>
      </c>
      <c r="BQ54" s="361">
        <f>COUNTIF('enter-data'!BH$8:BH$94,'calc.disziplin'!$G54)</f>
        <v>0</v>
      </c>
      <c r="BR54" s="430">
        <f>COUNTIF('enter-data'!BI$8:BI$94,'calc.disziplin'!$G54)</f>
        <v>0</v>
      </c>
    </row>
    <row r="55" spans="1:70" ht="18" customHeight="1" x14ac:dyDescent="0.25">
      <c r="A55" s="392">
        <v>53</v>
      </c>
      <c r="B55" s="431">
        <f t="shared" si="3"/>
        <v>5.2999999999999999E-2</v>
      </c>
      <c r="C55" s="392" t="e">
        <f t="shared" si="11"/>
        <v>#N/A</v>
      </c>
      <c r="D55" s="392" t="e">
        <f t="shared" si="4"/>
        <v>#N/A</v>
      </c>
      <c r="E55" s="421" t="e">
        <f t="shared" si="5"/>
        <v>#N/A</v>
      </c>
      <c r="F55" s="422" t="s">
        <v>480</v>
      </c>
      <c r="G55" s="423" t="s">
        <v>481</v>
      </c>
      <c r="H55" s="424" t="e" cm="1">
        <f t="array" ref="H55">INDEX($P$3:$BR$142,ROW()-2,MATCH(H$1,$P$1:$BR$1,0))</f>
        <v>#N/A</v>
      </c>
      <c r="I55" s="424" t="e" cm="1">
        <f t="array" ref="I55">INDEX($P$3:$BR$142,ROW()-2,MATCH(I$1,$P$1:$BR$1,0))</f>
        <v>#N/A</v>
      </c>
      <c r="J55" s="424" t="e" cm="1">
        <f t="array" ref="J55">INDEX($P$3:$BR$142,ROW()-2,MATCH(J$1,$P$1:$BR$1,0))</f>
        <v>#N/A</v>
      </c>
      <c r="K55" s="424" t="e">
        <f t="shared" si="6"/>
        <v>#N/A</v>
      </c>
      <c r="L55" s="425" t="e">
        <f t="shared" si="7"/>
        <v>#N/A</v>
      </c>
      <c r="M55" s="425" t="e">
        <f t="shared" si="8"/>
        <v>#N/A</v>
      </c>
      <c r="N55" s="425" t="e">
        <f t="shared" si="9"/>
        <v>#N/A</v>
      </c>
      <c r="O55" s="426" t="e">
        <f t="shared" si="10"/>
        <v>#N/A</v>
      </c>
      <c r="P55" s="427">
        <f>COUNTIF('enter-data'!G$8:G$94,'calc.disziplin'!$G55)</f>
        <v>0</v>
      </c>
      <c r="Q55" s="361">
        <f>COUNTIF('enter-data'!H$8:H$94,'calc.disziplin'!$G55)</f>
        <v>0</v>
      </c>
      <c r="R55" s="428">
        <f>COUNTIF('enter-data'!I$8:I$94,'calc.disziplin'!$G55)</f>
        <v>0</v>
      </c>
      <c r="S55" s="429">
        <f>COUNTIF('enter-data'!J$8:J$94,'calc.disziplin'!$G55)</f>
        <v>0</v>
      </c>
      <c r="T55" s="361">
        <f>COUNTIF('enter-data'!K$8:K$94,'calc.disziplin'!$G55)</f>
        <v>0</v>
      </c>
      <c r="U55" s="428">
        <f>COUNTIF('enter-data'!L$8:L$94,'calc.disziplin'!$G55)</f>
        <v>0</v>
      </c>
      <c r="V55" s="429">
        <f>COUNTIF('enter-data'!M$8:M$94,'calc.disziplin'!$G55)</f>
        <v>0</v>
      </c>
      <c r="W55" s="361">
        <f>COUNTIF('enter-data'!N$8:N$94,'calc.disziplin'!$G55)</f>
        <v>0</v>
      </c>
      <c r="X55" s="428">
        <f>COUNTIF('enter-data'!O$8:O$94,'calc.disziplin'!$G55)</f>
        <v>0</v>
      </c>
      <c r="Y55" s="429">
        <f>COUNTIF('enter-data'!P$8:P$94,'calc.disziplin'!$G55)</f>
        <v>0</v>
      </c>
      <c r="Z55" s="361">
        <f>COUNTIF('enter-data'!Q$8:Q$94,'calc.disziplin'!$G55)</f>
        <v>0</v>
      </c>
      <c r="AA55" s="428">
        <f>COUNTIF('enter-data'!R$8:R$94,'calc.disziplin'!$G55)</f>
        <v>0</v>
      </c>
      <c r="AB55" s="429">
        <f>COUNTIF('enter-data'!S$8:S$94,'calc.disziplin'!$G55)</f>
        <v>0</v>
      </c>
      <c r="AC55" s="361">
        <f>COUNTIF('enter-data'!T$8:T$94,'calc.disziplin'!$G55)</f>
        <v>0</v>
      </c>
      <c r="AD55" s="428">
        <f>COUNTIF('enter-data'!U$8:U$94,'calc.disziplin'!$G55)</f>
        <v>0</v>
      </c>
      <c r="AE55" s="429">
        <f>COUNTIF('enter-data'!V$8:V$94,'calc.disziplin'!$G55)</f>
        <v>0</v>
      </c>
      <c r="AF55" s="361">
        <f>COUNTIF('enter-data'!W$8:W$94,'calc.disziplin'!$G55)</f>
        <v>0</v>
      </c>
      <c r="AG55" s="428">
        <f>COUNTIF('enter-data'!X$8:X$94,'calc.disziplin'!$G55)</f>
        <v>0</v>
      </c>
      <c r="AH55" s="429">
        <f>COUNTIF('enter-data'!Y$8:Y$94,'calc.disziplin'!$G55)</f>
        <v>0</v>
      </c>
      <c r="AI55" s="361">
        <f>COUNTIF('enter-data'!Z$8:Z$94,'calc.disziplin'!$G55)</f>
        <v>0</v>
      </c>
      <c r="AJ55" s="428">
        <f>COUNTIF('enter-data'!AA$8:AA$94,'calc.disziplin'!$G55)</f>
        <v>0</v>
      </c>
      <c r="AK55" s="429">
        <f>COUNTIF('enter-data'!AB$8:AB$94,'calc.disziplin'!$G55)</f>
        <v>0</v>
      </c>
      <c r="AL55" s="361">
        <f>COUNTIF('enter-data'!AC$8:AC$94,'calc.disziplin'!$G55)</f>
        <v>0</v>
      </c>
      <c r="AM55" s="428">
        <f>COUNTIF('enter-data'!AD$8:AD$94,'calc.disziplin'!$G55)</f>
        <v>0</v>
      </c>
      <c r="AN55" s="429">
        <f>COUNTIF('enter-data'!AE$8:AE$94,'calc.disziplin'!$G55)</f>
        <v>0</v>
      </c>
      <c r="AO55" s="361">
        <f>COUNTIF('enter-data'!AF$8:AF$94,'calc.disziplin'!$G55)</f>
        <v>0</v>
      </c>
      <c r="AP55" s="430">
        <f>COUNTIF('enter-data'!AG$8:AG$94,'calc.disziplin'!$G55)</f>
        <v>0</v>
      </c>
      <c r="AQ55" s="292"/>
      <c r="AR55" s="429">
        <f>COUNTIF('enter-data'!AI$8:AI$94,'calc.disziplin'!$G55)</f>
        <v>0</v>
      </c>
      <c r="AS55" s="361">
        <f>COUNTIF('enter-data'!AJ$8:AJ$94,'calc.disziplin'!$G55)</f>
        <v>0</v>
      </c>
      <c r="AT55" s="428">
        <f>COUNTIF('enter-data'!AK$8:AK$94,'calc.disziplin'!$G55)</f>
        <v>0</v>
      </c>
      <c r="AU55" s="429">
        <f>COUNTIF('enter-data'!AL$8:AL$94,'calc.disziplin'!$G55)</f>
        <v>0</v>
      </c>
      <c r="AV55" s="361">
        <f>COUNTIF('enter-data'!AM$8:AM$94,'calc.disziplin'!$G55)</f>
        <v>0</v>
      </c>
      <c r="AW55" s="428">
        <f>COUNTIF('enter-data'!AN$8:AN$94,'calc.disziplin'!$G55)</f>
        <v>0</v>
      </c>
      <c r="AX55" s="429">
        <f>COUNTIF('enter-data'!AO$8:AO$94,'calc.disziplin'!$G55)</f>
        <v>0</v>
      </c>
      <c r="AY55" s="361">
        <f>COUNTIF('enter-data'!AP$8:AP$94,'calc.disziplin'!$G55)</f>
        <v>0</v>
      </c>
      <c r="AZ55" s="428">
        <f>COUNTIF('enter-data'!AQ$8:AQ$94,'calc.disziplin'!$G55)</f>
        <v>0</v>
      </c>
      <c r="BA55" s="429">
        <f>COUNTIF('enter-data'!AR$8:AR$94,'calc.disziplin'!$G55)</f>
        <v>0</v>
      </c>
      <c r="BB55" s="361">
        <f>COUNTIF('enter-data'!AS$8:AS$94,'calc.disziplin'!$G55)</f>
        <v>0</v>
      </c>
      <c r="BC55" s="428">
        <f>COUNTIF('enter-data'!AT$8:AT$94,'calc.disziplin'!$G55)</f>
        <v>0</v>
      </c>
      <c r="BD55" s="429">
        <f>COUNTIF('enter-data'!AU$8:AU$94,'calc.disziplin'!$G55)</f>
        <v>0</v>
      </c>
      <c r="BE55" s="361">
        <f>COUNTIF('enter-data'!AV$8:AV$94,'calc.disziplin'!$G55)</f>
        <v>0</v>
      </c>
      <c r="BF55" s="428">
        <f>COUNTIF('enter-data'!AW$8:AW$94,'calc.disziplin'!$G55)</f>
        <v>0</v>
      </c>
      <c r="BG55" s="429">
        <f>COUNTIF('enter-data'!AX$8:AX$94,'calc.disziplin'!$G55)</f>
        <v>0</v>
      </c>
      <c r="BH55" s="361">
        <f>COUNTIF('enter-data'!AY$8:AY$94,'calc.disziplin'!$G55)</f>
        <v>0</v>
      </c>
      <c r="BI55" s="428">
        <f>COUNTIF('enter-data'!AZ$8:AZ$94,'calc.disziplin'!$G55)</f>
        <v>0</v>
      </c>
      <c r="BJ55" s="429">
        <f>COUNTIF('enter-data'!BA$8:BA$94,'calc.disziplin'!$G55)</f>
        <v>0</v>
      </c>
      <c r="BK55" s="361">
        <f>COUNTIF('enter-data'!BB$8:BB$94,'calc.disziplin'!$G55)</f>
        <v>0</v>
      </c>
      <c r="BL55" s="428">
        <f>COUNTIF('enter-data'!BC$8:BC$94,'calc.disziplin'!$G55)</f>
        <v>0</v>
      </c>
      <c r="BM55" s="429">
        <f>COUNTIF('enter-data'!BD$8:BD$94,'calc.disziplin'!$G55)</f>
        <v>0</v>
      </c>
      <c r="BN55" s="361">
        <f>COUNTIF('enter-data'!BE$8:BE$94,'calc.disziplin'!$G55)</f>
        <v>0</v>
      </c>
      <c r="BO55" s="428">
        <f>COUNTIF('enter-data'!BF$8:BF$94,'calc.disziplin'!$G55)</f>
        <v>0</v>
      </c>
      <c r="BP55" s="429">
        <f>COUNTIF('enter-data'!BG$8:BG$94,'calc.disziplin'!$G55)</f>
        <v>0</v>
      </c>
      <c r="BQ55" s="361">
        <f>COUNTIF('enter-data'!BH$8:BH$94,'calc.disziplin'!$G55)</f>
        <v>0</v>
      </c>
      <c r="BR55" s="430">
        <f>COUNTIF('enter-data'!BI$8:BI$94,'calc.disziplin'!$G55)</f>
        <v>0</v>
      </c>
    </row>
    <row r="56" spans="1:70" ht="18" customHeight="1" x14ac:dyDescent="0.25">
      <c r="A56" s="392">
        <v>54</v>
      </c>
      <c r="B56" s="431">
        <f t="shared" si="3"/>
        <v>5.3999999999999999E-2</v>
      </c>
      <c r="C56" s="392" t="e">
        <f t="shared" si="11"/>
        <v>#N/A</v>
      </c>
      <c r="D56" s="392" t="e">
        <f t="shared" si="4"/>
        <v>#N/A</v>
      </c>
      <c r="E56" s="421" t="e">
        <f t="shared" si="5"/>
        <v>#N/A</v>
      </c>
      <c r="F56" s="422" t="s">
        <v>482</v>
      </c>
      <c r="G56" s="423" t="s">
        <v>483</v>
      </c>
      <c r="H56" s="424" t="e" cm="1">
        <f t="array" ref="H56">INDEX($P$3:$BR$142,ROW()-2,MATCH(H$1,$P$1:$BR$1,0))</f>
        <v>#N/A</v>
      </c>
      <c r="I56" s="424" t="e" cm="1">
        <f t="array" ref="I56">INDEX($P$3:$BR$142,ROW()-2,MATCH(I$1,$P$1:$BR$1,0))</f>
        <v>#N/A</v>
      </c>
      <c r="J56" s="424" t="e" cm="1">
        <f t="array" ref="J56">INDEX($P$3:$BR$142,ROW()-2,MATCH(J$1,$P$1:$BR$1,0))</f>
        <v>#N/A</v>
      </c>
      <c r="K56" s="424" t="e">
        <f t="shared" si="6"/>
        <v>#N/A</v>
      </c>
      <c r="L56" s="425" t="e">
        <f t="shared" si="7"/>
        <v>#N/A</v>
      </c>
      <c r="M56" s="425" t="e">
        <f t="shared" si="8"/>
        <v>#N/A</v>
      </c>
      <c r="N56" s="425" t="e">
        <f t="shared" si="9"/>
        <v>#N/A</v>
      </c>
      <c r="O56" s="426" t="e">
        <f t="shared" si="10"/>
        <v>#N/A</v>
      </c>
      <c r="P56" s="427">
        <f>COUNTIF('enter-data'!G$8:G$94,'calc.disziplin'!$G56)</f>
        <v>0</v>
      </c>
      <c r="Q56" s="361">
        <f>COUNTIF('enter-data'!H$8:H$94,'calc.disziplin'!$G56)</f>
        <v>0</v>
      </c>
      <c r="R56" s="428">
        <f>COUNTIF('enter-data'!I$8:I$94,'calc.disziplin'!$G56)</f>
        <v>0</v>
      </c>
      <c r="S56" s="429">
        <f>COUNTIF('enter-data'!J$8:J$94,'calc.disziplin'!$G56)</f>
        <v>0</v>
      </c>
      <c r="T56" s="361">
        <f>COUNTIF('enter-data'!K$8:K$94,'calc.disziplin'!$G56)</f>
        <v>0</v>
      </c>
      <c r="U56" s="428">
        <f>COUNTIF('enter-data'!L$8:L$94,'calc.disziplin'!$G56)</f>
        <v>0</v>
      </c>
      <c r="V56" s="429">
        <f>COUNTIF('enter-data'!M$8:M$94,'calc.disziplin'!$G56)</f>
        <v>0</v>
      </c>
      <c r="W56" s="361">
        <f>COUNTIF('enter-data'!N$8:N$94,'calc.disziplin'!$G56)</f>
        <v>0</v>
      </c>
      <c r="X56" s="428">
        <f>COUNTIF('enter-data'!O$8:O$94,'calc.disziplin'!$G56)</f>
        <v>0</v>
      </c>
      <c r="Y56" s="429">
        <f>COUNTIF('enter-data'!P$8:P$94,'calc.disziplin'!$G56)</f>
        <v>0</v>
      </c>
      <c r="Z56" s="361">
        <f>COUNTIF('enter-data'!Q$8:Q$94,'calc.disziplin'!$G56)</f>
        <v>0</v>
      </c>
      <c r="AA56" s="428">
        <f>COUNTIF('enter-data'!R$8:R$94,'calc.disziplin'!$G56)</f>
        <v>0</v>
      </c>
      <c r="AB56" s="429">
        <f>COUNTIF('enter-data'!S$8:S$94,'calc.disziplin'!$G56)</f>
        <v>0</v>
      </c>
      <c r="AC56" s="361">
        <f>COUNTIF('enter-data'!T$8:T$94,'calc.disziplin'!$G56)</f>
        <v>0</v>
      </c>
      <c r="AD56" s="428">
        <f>COUNTIF('enter-data'!U$8:U$94,'calc.disziplin'!$G56)</f>
        <v>0</v>
      </c>
      <c r="AE56" s="429">
        <f>COUNTIF('enter-data'!V$8:V$94,'calc.disziplin'!$G56)</f>
        <v>0</v>
      </c>
      <c r="AF56" s="361">
        <f>COUNTIF('enter-data'!W$8:W$94,'calc.disziplin'!$G56)</f>
        <v>0</v>
      </c>
      <c r="AG56" s="428">
        <f>COUNTIF('enter-data'!X$8:X$94,'calc.disziplin'!$G56)</f>
        <v>0</v>
      </c>
      <c r="AH56" s="429">
        <f>COUNTIF('enter-data'!Y$8:Y$94,'calc.disziplin'!$G56)</f>
        <v>0</v>
      </c>
      <c r="AI56" s="361">
        <f>COUNTIF('enter-data'!Z$8:Z$94,'calc.disziplin'!$G56)</f>
        <v>0</v>
      </c>
      <c r="AJ56" s="428">
        <f>COUNTIF('enter-data'!AA$8:AA$94,'calc.disziplin'!$G56)</f>
        <v>0</v>
      </c>
      <c r="AK56" s="429">
        <f>COUNTIF('enter-data'!AB$8:AB$94,'calc.disziplin'!$G56)</f>
        <v>0</v>
      </c>
      <c r="AL56" s="361">
        <f>COUNTIF('enter-data'!AC$8:AC$94,'calc.disziplin'!$G56)</f>
        <v>0</v>
      </c>
      <c r="AM56" s="428">
        <f>COUNTIF('enter-data'!AD$8:AD$94,'calc.disziplin'!$G56)</f>
        <v>0</v>
      </c>
      <c r="AN56" s="429">
        <f>COUNTIF('enter-data'!AE$8:AE$94,'calc.disziplin'!$G56)</f>
        <v>0</v>
      </c>
      <c r="AO56" s="361">
        <f>COUNTIF('enter-data'!AF$8:AF$94,'calc.disziplin'!$G56)</f>
        <v>0</v>
      </c>
      <c r="AP56" s="430">
        <f>COUNTIF('enter-data'!AG$8:AG$94,'calc.disziplin'!$G56)</f>
        <v>0</v>
      </c>
      <c r="AQ56" s="292"/>
      <c r="AR56" s="429">
        <f>COUNTIF('enter-data'!AI$8:AI$94,'calc.disziplin'!$G56)</f>
        <v>0</v>
      </c>
      <c r="AS56" s="361">
        <f>COUNTIF('enter-data'!AJ$8:AJ$94,'calc.disziplin'!$G56)</f>
        <v>0</v>
      </c>
      <c r="AT56" s="428">
        <f>COUNTIF('enter-data'!AK$8:AK$94,'calc.disziplin'!$G56)</f>
        <v>0</v>
      </c>
      <c r="AU56" s="429">
        <f>COUNTIF('enter-data'!AL$8:AL$94,'calc.disziplin'!$G56)</f>
        <v>0</v>
      </c>
      <c r="AV56" s="361">
        <f>COUNTIF('enter-data'!AM$8:AM$94,'calc.disziplin'!$G56)</f>
        <v>0</v>
      </c>
      <c r="AW56" s="428">
        <f>COUNTIF('enter-data'!AN$8:AN$94,'calc.disziplin'!$G56)</f>
        <v>0</v>
      </c>
      <c r="AX56" s="429">
        <f>COUNTIF('enter-data'!AO$8:AO$94,'calc.disziplin'!$G56)</f>
        <v>0</v>
      </c>
      <c r="AY56" s="361">
        <f>COUNTIF('enter-data'!AP$8:AP$94,'calc.disziplin'!$G56)</f>
        <v>0</v>
      </c>
      <c r="AZ56" s="428">
        <f>COUNTIF('enter-data'!AQ$8:AQ$94,'calc.disziplin'!$G56)</f>
        <v>0</v>
      </c>
      <c r="BA56" s="429">
        <f>COUNTIF('enter-data'!AR$8:AR$94,'calc.disziplin'!$G56)</f>
        <v>0</v>
      </c>
      <c r="BB56" s="361">
        <f>COUNTIF('enter-data'!AS$8:AS$94,'calc.disziplin'!$G56)</f>
        <v>0</v>
      </c>
      <c r="BC56" s="428">
        <f>COUNTIF('enter-data'!AT$8:AT$94,'calc.disziplin'!$G56)</f>
        <v>0</v>
      </c>
      <c r="BD56" s="429">
        <f>COUNTIF('enter-data'!AU$8:AU$94,'calc.disziplin'!$G56)</f>
        <v>0</v>
      </c>
      <c r="BE56" s="361">
        <f>COUNTIF('enter-data'!AV$8:AV$94,'calc.disziplin'!$G56)</f>
        <v>0</v>
      </c>
      <c r="BF56" s="428">
        <f>COUNTIF('enter-data'!AW$8:AW$94,'calc.disziplin'!$G56)</f>
        <v>0</v>
      </c>
      <c r="BG56" s="429">
        <f>COUNTIF('enter-data'!AX$8:AX$94,'calc.disziplin'!$G56)</f>
        <v>0</v>
      </c>
      <c r="BH56" s="361">
        <f>COUNTIF('enter-data'!AY$8:AY$94,'calc.disziplin'!$G56)</f>
        <v>0</v>
      </c>
      <c r="BI56" s="428">
        <f>COUNTIF('enter-data'!AZ$8:AZ$94,'calc.disziplin'!$G56)</f>
        <v>0</v>
      </c>
      <c r="BJ56" s="429">
        <f>COUNTIF('enter-data'!BA$8:BA$94,'calc.disziplin'!$G56)</f>
        <v>0</v>
      </c>
      <c r="BK56" s="361">
        <f>COUNTIF('enter-data'!BB$8:BB$94,'calc.disziplin'!$G56)</f>
        <v>0</v>
      </c>
      <c r="BL56" s="428">
        <f>COUNTIF('enter-data'!BC$8:BC$94,'calc.disziplin'!$G56)</f>
        <v>0</v>
      </c>
      <c r="BM56" s="429">
        <f>COUNTIF('enter-data'!BD$8:BD$94,'calc.disziplin'!$G56)</f>
        <v>0</v>
      </c>
      <c r="BN56" s="361">
        <f>COUNTIF('enter-data'!BE$8:BE$94,'calc.disziplin'!$G56)</f>
        <v>0</v>
      </c>
      <c r="BO56" s="428">
        <f>COUNTIF('enter-data'!BF$8:BF$94,'calc.disziplin'!$G56)</f>
        <v>0</v>
      </c>
      <c r="BP56" s="429">
        <f>COUNTIF('enter-data'!BG$8:BG$94,'calc.disziplin'!$G56)</f>
        <v>0</v>
      </c>
      <c r="BQ56" s="361">
        <f>COUNTIF('enter-data'!BH$8:BH$94,'calc.disziplin'!$G56)</f>
        <v>0</v>
      </c>
      <c r="BR56" s="430">
        <f>COUNTIF('enter-data'!BI$8:BI$94,'calc.disziplin'!$G56)</f>
        <v>0</v>
      </c>
    </row>
    <row r="57" spans="1:70" ht="18" customHeight="1" x14ac:dyDescent="0.25">
      <c r="A57" s="392">
        <v>55</v>
      </c>
      <c r="B57" s="431">
        <f t="shared" si="3"/>
        <v>5.5E-2</v>
      </c>
      <c r="C57" s="392" t="e">
        <f t="shared" si="11"/>
        <v>#N/A</v>
      </c>
      <c r="D57" s="392" t="e">
        <f t="shared" si="4"/>
        <v>#N/A</v>
      </c>
      <c r="E57" s="421" t="e">
        <f t="shared" si="5"/>
        <v>#N/A</v>
      </c>
      <c r="F57" s="422" t="s">
        <v>484</v>
      </c>
      <c r="G57" s="423" t="s">
        <v>485</v>
      </c>
      <c r="H57" s="424" t="e" cm="1">
        <f t="array" ref="H57">INDEX($P$3:$BR$142,ROW()-2,MATCH(H$1,$P$1:$BR$1,0))</f>
        <v>#N/A</v>
      </c>
      <c r="I57" s="424" t="e" cm="1">
        <f t="array" ref="I57">INDEX($P$3:$BR$142,ROW()-2,MATCH(I$1,$P$1:$BR$1,0))</f>
        <v>#N/A</v>
      </c>
      <c r="J57" s="424" t="e" cm="1">
        <f t="array" ref="J57">INDEX($P$3:$BR$142,ROW()-2,MATCH(J$1,$P$1:$BR$1,0))</f>
        <v>#N/A</v>
      </c>
      <c r="K57" s="424" t="e">
        <f t="shared" si="6"/>
        <v>#N/A</v>
      </c>
      <c r="L57" s="425" t="e">
        <f t="shared" si="7"/>
        <v>#N/A</v>
      </c>
      <c r="M57" s="425" t="e">
        <f t="shared" si="8"/>
        <v>#N/A</v>
      </c>
      <c r="N57" s="425" t="e">
        <f t="shared" si="9"/>
        <v>#N/A</v>
      </c>
      <c r="O57" s="426" t="e">
        <f t="shared" si="10"/>
        <v>#N/A</v>
      </c>
      <c r="P57" s="427">
        <f>COUNTIF('enter-data'!G$8:G$94,'calc.disziplin'!$G57)</f>
        <v>0</v>
      </c>
      <c r="Q57" s="361">
        <f>COUNTIF('enter-data'!H$8:H$94,'calc.disziplin'!$G57)</f>
        <v>0</v>
      </c>
      <c r="R57" s="428">
        <f>COUNTIF('enter-data'!I$8:I$94,'calc.disziplin'!$G57)</f>
        <v>0</v>
      </c>
      <c r="S57" s="429">
        <f>COUNTIF('enter-data'!J$8:J$94,'calc.disziplin'!$G57)</f>
        <v>0</v>
      </c>
      <c r="T57" s="361">
        <f>COUNTIF('enter-data'!K$8:K$94,'calc.disziplin'!$G57)</f>
        <v>0</v>
      </c>
      <c r="U57" s="428">
        <f>COUNTIF('enter-data'!L$8:L$94,'calc.disziplin'!$G57)</f>
        <v>0</v>
      </c>
      <c r="V57" s="429">
        <f>COUNTIF('enter-data'!M$8:M$94,'calc.disziplin'!$G57)</f>
        <v>0</v>
      </c>
      <c r="W57" s="361">
        <f>COUNTIF('enter-data'!N$8:N$94,'calc.disziplin'!$G57)</f>
        <v>0</v>
      </c>
      <c r="X57" s="428">
        <f>COUNTIF('enter-data'!O$8:O$94,'calc.disziplin'!$G57)</f>
        <v>0</v>
      </c>
      <c r="Y57" s="429">
        <f>COUNTIF('enter-data'!P$8:P$94,'calc.disziplin'!$G57)</f>
        <v>0</v>
      </c>
      <c r="Z57" s="361">
        <f>COUNTIF('enter-data'!Q$8:Q$94,'calc.disziplin'!$G57)</f>
        <v>0</v>
      </c>
      <c r="AA57" s="428">
        <f>COUNTIF('enter-data'!R$8:R$94,'calc.disziplin'!$G57)</f>
        <v>0</v>
      </c>
      <c r="AB57" s="429">
        <f>COUNTIF('enter-data'!S$8:S$94,'calc.disziplin'!$G57)</f>
        <v>0</v>
      </c>
      <c r="AC57" s="361">
        <f>COUNTIF('enter-data'!T$8:T$94,'calc.disziplin'!$G57)</f>
        <v>0</v>
      </c>
      <c r="AD57" s="428">
        <f>COUNTIF('enter-data'!U$8:U$94,'calc.disziplin'!$G57)</f>
        <v>0</v>
      </c>
      <c r="AE57" s="429">
        <f>COUNTIF('enter-data'!V$8:V$94,'calc.disziplin'!$G57)</f>
        <v>0</v>
      </c>
      <c r="AF57" s="361">
        <f>COUNTIF('enter-data'!W$8:W$94,'calc.disziplin'!$G57)</f>
        <v>0</v>
      </c>
      <c r="AG57" s="428">
        <f>COUNTIF('enter-data'!X$8:X$94,'calc.disziplin'!$G57)</f>
        <v>0</v>
      </c>
      <c r="AH57" s="429">
        <f>COUNTIF('enter-data'!Y$8:Y$94,'calc.disziplin'!$G57)</f>
        <v>0</v>
      </c>
      <c r="AI57" s="361">
        <f>COUNTIF('enter-data'!Z$8:Z$94,'calc.disziplin'!$G57)</f>
        <v>0</v>
      </c>
      <c r="AJ57" s="428">
        <f>COUNTIF('enter-data'!AA$8:AA$94,'calc.disziplin'!$G57)</f>
        <v>0</v>
      </c>
      <c r="AK57" s="429">
        <f>COUNTIF('enter-data'!AB$8:AB$94,'calc.disziplin'!$G57)</f>
        <v>0</v>
      </c>
      <c r="AL57" s="361">
        <f>COUNTIF('enter-data'!AC$8:AC$94,'calc.disziplin'!$G57)</f>
        <v>0</v>
      </c>
      <c r="AM57" s="428">
        <f>COUNTIF('enter-data'!AD$8:AD$94,'calc.disziplin'!$G57)</f>
        <v>0</v>
      </c>
      <c r="AN57" s="429">
        <f>COUNTIF('enter-data'!AE$8:AE$94,'calc.disziplin'!$G57)</f>
        <v>0</v>
      </c>
      <c r="AO57" s="361">
        <f>COUNTIF('enter-data'!AF$8:AF$94,'calc.disziplin'!$G57)</f>
        <v>0</v>
      </c>
      <c r="AP57" s="430">
        <f>COUNTIF('enter-data'!AG$8:AG$94,'calc.disziplin'!$G57)</f>
        <v>0</v>
      </c>
      <c r="AQ57" s="292"/>
      <c r="AR57" s="429">
        <f>COUNTIF('enter-data'!AI$8:AI$94,'calc.disziplin'!$G57)</f>
        <v>0</v>
      </c>
      <c r="AS57" s="361">
        <f>COUNTIF('enter-data'!AJ$8:AJ$94,'calc.disziplin'!$G57)</f>
        <v>0</v>
      </c>
      <c r="AT57" s="428">
        <f>COUNTIF('enter-data'!AK$8:AK$94,'calc.disziplin'!$G57)</f>
        <v>0</v>
      </c>
      <c r="AU57" s="429">
        <f>COUNTIF('enter-data'!AL$8:AL$94,'calc.disziplin'!$G57)</f>
        <v>0</v>
      </c>
      <c r="AV57" s="361">
        <f>COUNTIF('enter-data'!AM$8:AM$94,'calc.disziplin'!$G57)</f>
        <v>0</v>
      </c>
      <c r="AW57" s="428">
        <f>COUNTIF('enter-data'!AN$8:AN$94,'calc.disziplin'!$G57)</f>
        <v>0</v>
      </c>
      <c r="AX57" s="429">
        <f>COUNTIF('enter-data'!AO$8:AO$94,'calc.disziplin'!$G57)</f>
        <v>0</v>
      </c>
      <c r="AY57" s="361">
        <f>COUNTIF('enter-data'!AP$8:AP$94,'calc.disziplin'!$G57)</f>
        <v>0</v>
      </c>
      <c r="AZ57" s="428">
        <f>COUNTIF('enter-data'!AQ$8:AQ$94,'calc.disziplin'!$G57)</f>
        <v>0</v>
      </c>
      <c r="BA57" s="429">
        <f>COUNTIF('enter-data'!AR$8:AR$94,'calc.disziplin'!$G57)</f>
        <v>0</v>
      </c>
      <c r="BB57" s="361">
        <f>COUNTIF('enter-data'!AS$8:AS$94,'calc.disziplin'!$G57)</f>
        <v>0</v>
      </c>
      <c r="BC57" s="428">
        <f>COUNTIF('enter-data'!AT$8:AT$94,'calc.disziplin'!$G57)</f>
        <v>0</v>
      </c>
      <c r="BD57" s="429">
        <f>COUNTIF('enter-data'!AU$8:AU$94,'calc.disziplin'!$G57)</f>
        <v>0</v>
      </c>
      <c r="BE57" s="361">
        <f>COUNTIF('enter-data'!AV$8:AV$94,'calc.disziplin'!$G57)</f>
        <v>0</v>
      </c>
      <c r="BF57" s="428">
        <f>COUNTIF('enter-data'!AW$8:AW$94,'calc.disziplin'!$G57)</f>
        <v>0</v>
      </c>
      <c r="BG57" s="429">
        <f>COUNTIF('enter-data'!AX$8:AX$94,'calc.disziplin'!$G57)</f>
        <v>0</v>
      </c>
      <c r="BH57" s="361">
        <f>COUNTIF('enter-data'!AY$8:AY$94,'calc.disziplin'!$G57)</f>
        <v>0</v>
      </c>
      <c r="BI57" s="428">
        <f>COUNTIF('enter-data'!AZ$8:AZ$94,'calc.disziplin'!$G57)</f>
        <v>0</v>
      </c>
      <c r="BJ57" s="429">
        <f>COUNTIF('enter-data'!BA$8:BA$94,'calc.disziplin'!$G57)</f>
        <v>0</v>
      </c>
      <c r="BK57" s="361">
        <f>COUNTIF('enter-data'!BB$8:BB$94,'calc.disziplin'!$G57)</f>
        <v>0</v>
      </c>
      <c r="BL57" s="428">
        <f>COUNTIF('enter-data'!BC$8:BC$94,'calc.disziplin'!$G57)</f>
        <v>0</v>
      </c>
      <c r="BM57" s="429">
        <f>COUNTIF('enter-data'!BD$8:BD$94,'calc.disziplin'!$G57)</f>
        <v>0</v>
      </c>
      <c r="BN57" s="361">
        <f>COUNTIF('enter-data'!BE$8:BE$94,'calc.disziplin'!$G57)</f>
        <v>0</v>
      </c>
      <c r="BO57" s="428">
        <f>COUNTIF('enter-data'!BF$8:BF$94,'calc.disziplin'!$G57)</f>
        <v>0</v>
      </c>
      <c r="BP57" s="429">
        <f>COUNTIF('enter-data'!BG$8:BG$94,'calc.disziplin'!$G57)</f>
        <v>0</v>
      </c>
      <c r="BQ57" s="361">
        <f>COUNTIF('enter-data'!BH$8:BH$94,'calc.disziplin'!$G57)</f>
        <v>0</v>
      </c>
      <c r="BR57" s="430">
        <f>COUNTIF('enter-data'!BI$8:BI$94,'calc.disziplin'!$G57)</f>
        <v>0</v>
      </c>
    </row>
    <row r="58" spans="1:70" ht="18" customHeight="1" x14ac:dyDescent="0.25">
      <c r="A58" s="392">
        <v>56</v>
      </c>
      <c r="B58" s="431">
        <f t="shared" si="3"/>
        <v>5.6000000000000001E-2</v>
      </c>
      <c r="C58" s="392" t="e">
        <f t="shared" si="11"/>
        <v>#N/A</v>
      </c>
      <c r="D58" s="392" t="e">
        <f t="shared" si="4"/>
        <v>#N/A</v>
      </c>
      <c r="E58" s="421" t="e">
        <f t="shared" si="5"/>
        <v>#N/A</v>
      </c>
      <c r="F58" s="422" t="s">
        <v>256</v>
      </c>
      <c r="G58" s="423" t="s">
        <v>255</v>
      </c>
      <c r="H58" s="424" t="e" cm="1">
        <f t="array" ref="H58">INDEX($P$3:$BR$142,ROW()-2,MATCH(H$1,$P$1:$BR$1,0))</f>
        <v>#N/A</v>
      </c>
      <c r="I58" s="424" t="e" cm="1">
        <f t="array" ref="I58">INDEX($P$3:$BR$142,ROW()-2,MATCH(I$1,$P$1:$BR$1,0))</f>
        <v>#N/A</v>
      </c>
      <c r="J58" s="424" t="e" cm="1">
        <f t="array" ref="J58">INDEX($P$3:$BR$142,ROW()-2,MATCH(J$1,$P$1:$BR$1,0))</f>
        <v>#N/A</v>
      </c>
      <c r="K58" s="424" t="e">
        <f t="shared" si="6"/>
        <v>#N/A</v>
      </c>
      <c r="L58" s="425" t="e">
        <f t="shared" si="7"/>
        <v>#N/A</v>
      </c>
      <c r="M58" s="425" t="e">
        <f t="shared" si="8"/>
        <v>#N/A</v>
      </c>
      <c r="N58" s="425" t="e">
        <f t="shared" si="9"/>
        <v>#N/A</v>
      </c>
      <c r="O58" s="426" t="e">
        <f t="shared" si="10"/>
        <v>#N/A</v>
      </c>
      <c r="P58" s="427">
        <f>COUNTIF('enter-data'!G$8:G$94,'calc.disziplin'!$G58)</f>
        <v>0</v>
      </c>
      <c r="Q58" s="361">
        <f>COUNTIF('enter-data'!H$8:H$94,'calc.disziplin'!$G58)</f>
        <v>0</v>
      </c>
      <c r="R58" s="428">
        <f>COUNTIF('enter-data'!I$8:I$94,'calc.disziplin'!$G58)</f>
        <v>0</v>
      </c>
      <c r="S58" s="429">
        <f>COUNTIF('enter-data'!J$8:J$94,'calc.disziplin'!$G58)</f>
        <v>0</v>
      </c>
      <c r="T58" s="361">
        <f>COUNTIF('enter-data'!K$8:K$94,'calc.disziplin'!$G58)</f>
        <v>0</v>
      </c>
      <c r="U58" s="428">
        <f>COUNTIF('enter-data'!L$8:L$94,'calc.disziplin'!$G58)</f>
        <v>0</v>
      </c>
      <c r="V58" s="429">
        <f>COUNTIF('enter-data'!M$8:M$94,'calc.disziplin'!$G58)</f>
        <v>0</v>
      </c>
      <c r="W58" s="361">
        <f>COUNTIF('enter-data'!N$8:N$94,'calc.disziplin'!$G58)</f>
        <v>0</v>
      </c>
      <c r="X58" s="428">
        <f>COUNTIF('enter-data'!O$8:O$94,'calc.disziplin'!$G58)</f>
        <v>0</v>
      </c>
      <c r="Y58" s="429">
        <f>COUNTIF('enter-data'!P$8:P$94,'calc.disziplin'!$G58)</f>
        <v>0</v>
      </c>
      <c r="Z58" s="361">
        <f>COUNTIF('enter-data'!Q$8:Q$94,'calc.disziplin'!$G58)</f>
        <v>0</v>
      </c>
      <c r="AA58" s="428">
        <f>COUNTIF('enter-data'!R$8:R$94,'calc.disziplin'!$G58)</f>
        <v>0</v>
      </c>
      <c r="AB58" s="429">
        <f>COUNTIF('enter-data'!S$8:S$94,'calc.disziplin'!$G58)</f>
        <v>0</v>
      </c>
      <c r="AC58" s="361">
        <f>COUNTIF('enter-data'!T$8:T$94,'calc.disziplin'!$G58)</f>
        <v>0</v>
      </c>
      <c r="AD58" s="428">
        <f>COUNTIF('enter-data'!U$8:U$94,'calc.disziplin'!$G58)</f>
        <v>0</v>
      </c>
      <c r="AE58" s="429">
        <f>COUNTIF('enter-data'!V$8:V$94,'calc.disziplin'!$G58)</f>
        <v>0</v>
      </c>
      <c r="AF58" s="361">
        <f>COUNTIF('enter-data'!W$8:W$94,'calc.disziplin'!$G58)</f>
        <v>0</v>
      </c>
      <c r="AG58" s="428">
        <f>COUNTIF('enter-data'!X$8:X$94,'calc.disziplin'!$G58)</f>
        <v>0</v>
      </c>
      <c r="AH58" s="429">
        <f>COUNTIF('enter-data'!Y$8:Y$94,'calc.disziplin'!$G58)</f>
        <v>0</v>
      </c>
      <c r="AI58" s="361">
        <f>COUNTIF('enter-data'!Z$8:Z$94,'calc.disziplin'!$G58)</f>
        <v>0</v>
      </c>
      <c r="AJ58" s="428">
        <f>COUNTIF('enter-data'!AA$8:AA$94,'calc.disziplin'!$G58)</f>
        <v>0</v>
      </c>
      <c r="AK58" s="429">
        <f>COUNTIF('enter-data'!AB$8:AB$94,'calc.disziplin'!$G58)</f>
        <v>0</v>
      </c>
      <c r="AL58" s="361">
        <f>COUNTIF('enter-data'!AC$8:AC$94,'calc.disziplin'!$G58)</f>
        <v>0</v>
      </c>
      <c r="AM58" s="428">
        <f>COUNTIF('enter-data'!AD$8:AD$94,'calc.disziplin'!$G58)</f>
        <v>0</v>
      </c>
      <c r="AN58" s="429">
        <f>COUNTIF('enter-data'!AE$8:AE$94,'calc.disziplin'!$G58)</f>
        <v>0</v>
      </c>
      <c r="AO58" s="361">
        <f>COUNTIF('enter-data'!AF$8:AF$94,'calc.disziplin'!$G58)</f>
        <v>0</v>
      </c>
      <c r="AP58" s="430">
        <f>COUNTIF('enter-data'!AG$8:AG$94,'calc.disziplin'!$G58)</f>
        <v>0</v>
      </c>
      <c r="AQ58" s="292"/>
      <c r="AR58" s="429">
        <f>COUNTIF('enter-data'!AI$8:AI$94,'calc.disziplin'!$G58)</f>
        <v>0</v>
      </c>
      <c r="AS58" s="361">
        <f>COUNTIF('enter-data'!AJ$8:AJ$94,'calc.disziplin'!$G58)</f>
        <v>0</v>
      </c>
      <c r="AT58" s="428">
        <f>COUNTIF('enter-data'!AK$8:AK$94,'calc.disziplin'!$G58)</f>
        <v>0</v>
      </c>
      <c r="AU58" s="429">
        <f>COUNTIF('enter-data'!AL$8:AL$94,'calc.disziplin'!$G58)</f>
        <v>0</v>
      </c>
      <c r="AV58" s="361">
        <f>COUNTIF('enter-data'!AM$8:AM$94,'calc.disziplin'!$G58)</f>
        <v>0</v>
      </c>
      <c r="AW58" s="428">
        <f>COUNTIF('enter-data'!AN$8:AN$94,'calc.disziplin'!$G58)</f>
        <v>0</v>
      </c>
      <c r="AX58" s="429">
        <f>COUNTIF('enter-data'!AO$8:AO$94,'calc.disziplin'!$G58)</f>
        <v>0</v>
      </c>
      <c r="AY58" s="361">
        <f>COUNTIF('enter-data'!AP$8:AP$94,'calc.disziplin'!$G58)</f>
        <v>0</v>
      </c>
      <c r="AZ58" s="428">
        <f>COUNTIF('enter-data'!AQ$8:AQ$94,'calc.disziplin'!$G58)</f>
        <v>0</v>
      </c>
      <c r="BA58" s="429">
        <f>COUNTIF('enter-data'!AR$8:AR$94,'calc.disziplin'!$G58)</f>
        <v>0</v>
      </c>
      <c r="BB58" s="361">
        <f>COUNTIF('enter-data'!AS$8:AS$94,'calc.disziplin'!$G58)</f>
        <v>0</v>
      </c>
      <c r="BC58" s="428">
        <f>COUNTIF('enter-data'!AT$8:AT$94,'calc.disziplin'!$G58)</f>
        <v>0</v>
      </c>
      <c r="BD58" s="429">
        <f>COUNTIF('enter-data'!AU$8:AU$94,'calc.disziplin'!$G58)</f>
        <v>0</v>
      </c>
      <c r="BE58" s="361">
        <f>COUNTIF('enter-data'!AV$8:AV$94,'calc.disziplin'!$G58)</f>
        <v>0</v>
      </c>
      <c r="BF58" s="428">
        <f>COUNTIF('enter-data'!AW$8:AW$94,'calc.disziplin'!$G58)</f>
        <v>0</v>
      </c>
      <c r="BG58" s="429">
        <f>COUNTIF('enter-data'!AX$8:AX$94,'calc.disziplin'!$G58)</f>
        <v>0</v>
      </c>
      <c r="BH58" s="361">
        <f>COUNTIF('enter-data'!AY$8:AY$94,'calc.disziplin'!$G58)</f>
        <v>0</v>
      </c>
      <c r="BI58" s="428">
        <f>COUNTIF('enter-data'!AZ$8:AZ$94,'calc.disziplin'!$G58)</f>
        <v>0</v>
      </c>
      <c r="BJ58" s="429">
        <f>COUNTIF('enter-data'!BA$8:BA$94,'calc.disziplin'!$G58)</f>
        <v>0</v>
      </c>
      <c r="BK58" s="361">
        <f>COUNTIF('enter-data'!BB$8:BB$94,'calc.disziplin'!$G58)</f>
        <v>0</v>
      </c>
      <c r="BL58" s="428">
        <f>COUNTIF('enter-data'!BC$8:BC$94,'calc.disziplin'!$G58)</f>
        <v>0</v>
      </c>
      <c r="BM58" s="429">
        <f>COUNTIF('enter-data'!BD$8:BD$94,'calc.disziplin'!$G58)</f>
        <v>0</v>
      </c>
      <c r="BN58" s="361">
        <f>COUNTIF('enter-data'!BE$8:BE$94,'calc.disziplin'!$G58)</f>
        <v>0</v>
      </c>
      <c r="BO58" s="428">
        <f>COUNTIF('enter-data'!BF$8:BF$94,'calc.disziplin'!$G58)</f>
        <v>0</v>
      </c>
      <c r="BP58" s="429">
        <f>COUNTIF('enter-data'!BG$8:BG$94,'calc.disziplin'!$G58)</f>
        <v>0</v>
      </c>
      <c r="BQ58" s="361">
        <f>COUNTIF('enter-data'!BH$8:BH$94,'calc.disziplin'!$G58)</f>
        <v>0</v>
      </c>
      <c r="BR58" s="430">
        <f>COUNTIF('enter-data'!BI$8:BI$94,'calc.disziplin'!$G58)</f>
        <v>0</v>
      </c>
    </row>
    <row r="59" spans="1:70" ht="18" customHeight="1" x14ac:dyDescent="0.25">
      <c r="A59" s="392">
        <v>57</v>
      </c>
      <c r="B59" s="431">
        <f t="shared" si="3"/>
        <v>5.7000000000000002E-2</v>
      </c>
      <c r="C59" s="392" t="e">
        <f t="shared" si="11"/>
        <v>#N/A</v>
      </c>
      <c r="D59" s="392" t="e">
        <f t="shared" si="4"/>
        <v>#N/A</v>
      </c>
      <c r="E59" s="421" t="e">
        <f t="shared" si="5"/>
        <v>#N/A</v>
      </c>
      <c r="F59" s="422" t="s">
        <v>486</v>
      </c>
      <c r="G59" s="423" t="s">
        <v>487</v>
      </c>
      <c r="H59" s="424" t="e" cm="1">
        <f t="array" ref="H59">INDEX($P$3:$BR$142,ROW()-2,MATCH(H$1,$P$1:$BR$1,0))</f>
        <v>#N/A</v>
      </c>
      <c r="I59" s="424" t="e" cm="1">
        <f t="array" ref="I59">INDEX($P$3:$BR$142,ROW()-2,MATCH(I$1,$P$1:$BR$1,0))</f>
        <v>#N/A</v>
      </c>
      <c r="J59" s="424" t="e" cm="1">
        <f t="array" ref="J59">INDEX($P$3:$BR$142,ROW()-2,MATCH(J$1,$P$1:$BR$1,0))</f>
        <v>#N/A</v>
      </c>
      <c r="K59" s="424" t="e">
        <f t="shared" si="6"/>
        <v>#N/A</v>
      </c>
      <c r="L59" s="425" t="e">
        <f t="shared" si="7"/>
        <v>#N/A</v>
      </c>
      <c r="M59" s="425" t="e">
        <f t="shared" si="8"/>
        <v>#N/A</v>
      </c>
      <c r="N59" s="425" t="e">
        <f t="shared" si="9"/>
        <v>#N/A</v>
      </c>
      <c r="O59" s="426" t="e">
        <f t="shared" si="10"/>
        <v>#N/A</v>
      </c>
      <c r="P59" s="427">
        <f>COUNTIF('enter-data'!G$8:G$94,'calc.disziplin'!$G59)</f>
        <v>0</v>
      </c>
      <c r="Q59" s="361">
        <f>COUNTIF('enter-data'!H$8:H$94,'calc.disziplin'!$G59)</f>
        <v>0</v>
      </c>
      <c r="R59" s="428">
        <f>COUNTIF('enter-data'!I$8:I$94,'calc.disziplin'!$G59)</f>
        <v>0</v>
      </c>
      <c r="S59" s="429">
        <f>COUNTIF('enter-data'!J$8:J$94,'calc.disziplin'!$G59)</f>
        <v>0</v>
      </c>
      <c r="T59" s="361">
        <f>COUNTIF('enter-data'!K$8:K$94,'calc.disziplin'!$G59)</f>
        <v>0</v>
      </c>
      <c r="U59" s="428">
        <f>COUNTIF('enter-data'!L$8:L$94,'calc.disziplin'!$G59)</f>
        <v>0</v>
      </c>
      <c r="V59" s="429">
        <f>COUNTIF('enter-data'!M$8:M$94,'calc.disziplin'!$G59)</f>
        <v>0</v>
      </c>
      <c r="W59" s="361">
        <f>COUNTIF('enter-data'!N$8:N$94,'calc.disziplin'!$G59)</f>
        <v>0</v>
      </c>
      <c r="X59" s="428">
        <f>COUNTIF('enter-data'!O$8:O$94,'calc.disziplin'!$G59)</f>
        <v>0</v>
      </c>
      <c r="Y59" s="429">
        <f>COUNTIF('enter-data'!P$8:P$94,'calc.disziplin'!$G59)</f>
        <v>0</v>
      </c>
      <c r="Z59" s="361">
        <f>COUNTIF('enter-data'!Q$8:Q$94,'calc.disziplin'!$G59)</f>
        <v>0</v>
      </c>
      <c r="AA59" s="428">
        <f>COUNTIF('enter-data'!R$8:R$94,'calc.disziplin'!$G59)</f>
        <v>0</v>
      </c>
      <c r="AB59" s="429">
        <f>COUNTIF('enter-data'!S$8:S$94,'calc.disziplin'!$G59)</f>
        <v>0</v>
      </c>
      <c r="AC59" s="361">
        <f>COUNTIF('enter-data'!T$8:T$94,'calc.disziplin'!$G59)</f>
        <v>0</v>
      </c>
      <c r="AD59" s="428">
        <f>COUNTIF('enter-data'!U$8:U$94,'calc.disziplin'!$G59)</f>
        <v>0</v>
      </c>
      <c r="AE59" s="429">
        <f>COUNTIF('enter-data'!V$8:V$94,'calc.disziplin'!$G59)</f>
        <v>0</v>
      </c>
      <c r="AF59" s="361">
        <f>COUNTIF('enter-data'!W$8:W$94,'calc.disziplin'!$G59)</f>
        <v>0</v>
      </c>
      <c r="AG59" s="428">
        <f>COUNTIF('enter-data'!X$8:X$94,'calc.disziplin'!$G59)</f>
        <v>0</v>
      </c>
      <c r="AH59" s="429">
        <f>COUNTIF('enter-data'!Y$8:Y$94,'calc.disziplin'!$G59)</f>
        <v>0</v>
      </c>
      <c r="AI59" s="361">
        <f>COUNTIF('enter-data'!Z$8:Z$94,'calc.disziplin'!$G59)</f>
        <v>0</v>
      </c>
      <c r="AJ59" s="428">
        <f>COUNTIF('enter-data'!AA$8:AA$94,'calc.disziplin'!$G59)</f>
        <v>0</v>
      </c>
      <c r="AK59" s="429">
        <f>COUNTIF('enter-data'!AB$8:AB$94,'calc.disziplin'!$G59)</f>
        <v>0</v>
      </c>
      <c r="AL59" s="361">
        <f>COUNTIF('enter-data'!AC$8:AC$94,'calc.disziplin'!$G59)</f>
        <v>0</v>
      </c>
      <c r="AM59" s="428">
        <f>COUNTIF('enter-data'!AD$8:AD$94,'calc.disziplin'!$G59)</f>
        <v>0</v>
      </c>
      <c r="AN59" s="429">
        <f>COUNTIF('enter-data'!AE$8:AE$94,'calc.disziplin'!$G59)</f>
        <v>0</v>
      </c>
      <c r="AO59" s="361">
        <f>COUNTIF('enter-data'!AF$8:AF$94,'calc.disziplin'!$G59)</f>
        <v>0</v>
      </c>
      <c r="AP59" s="430">
        <f>COUNTIF('enter-data'!AG$8:AG$94,'calc.disziplin'!$G59)</f>
        <v>0</v>
      </c>
      <c r="AQ59" s="292"/>
      <c r="AR59" s="429">
        <f>COUNTIF('enter-data'!AI$8:AI$94,'calc.disziplin'!$G59)</f>
        <v>0</v>
      </c>
      <c r="AS59" s="361">
        <f>COUNTIF('enter-data'!AJ$8:AJ$94,'calc.disziplin'!$G59)</f>
        <v>0</v>
      </c>
      <c r="AT59" s="428">
        <f>COUNTIF('enter-data'!AK$8:AK$94,'calc.disziplin'!$G59)</f>
        <v>0</v>
      </c>
      <c r="AU59" s="429">
        <f>COUNTIF('enter-data'!AL$8:AL$94,'calc.disziplin'!$G59)</f>
        <v>0</v>
      </c>
      <c r="AV59" s="361">
        <f>COUNTIF('enter-data'!AM$8:AM$94,'calc.disziplin'!$G59)</f>
        <v>0</v>
      </c>
      <c r="AW59" s="428">
        <f>COUNTIF('enter-data'!AN$8:AN$94,'calc.disziplin'!$G59)</f>
        <v>0</v>
      </c>
      <c r="AX59" s="429">
        <f>COUNTIF('enter-data'!AO$8:AO$94,'calc.disziplin'!$G59)</f>
        <v>0</v>
      </c>
      <c r="AY59" s="361">
        <f>COUNTIF('enter-data'!AP$8:AP$94,'calc.disziplin'!$G59)</f>
        <v>0</v>
      </c>
      <c r="AZ59" s="428">
        <f>COUNTIF('enter-data'!AQ$8:AQ$94,'calc.disziplin'!$G59)</f>
        <v>0</v>
      </c>
      <c r="BA59" s="429">
        <f>COUNTIF('enter-data'!AR$8:AR$94,'calc.disziplin'!$G59)</f>
        <v>0</v>
      </c>
      <c r="BB59" s="361">
        <f>COUNTIF('enter-data'!AS$8:AS$94,'calc.disziplin'!$G59)</f>
        <v>0</v>
      </c>
      <c r="BC59" s="428">
        <f>COUNTIF('enter-data'!AT$8:AT$94,'calc.disziplin'!$G59)</f>
        <v>0</v>
      </c>
      <c r="BD59" s="429">
        <f>COUNTIF('enter-data'!AU$8:AU$94,'calc.disziplin'!$G59)</f>
        <v>0</v>
      </c>
      <c r="BE59" s="361">
        <f>COUNTIF('enter-data'!AV$8:AV$94,'calc.disziplin'!$G59)</f>
        <v>0</v>
      </c>
      <c r="BF59" s="428">
        <f>COUNTIF('enter-data'!AW$8:AW$94,'calc.disziplin'!$G59)</f>
        <v>0</v>
      </c>
      <c r="BG59" s="429">
        <f>COUNTIF('enter-data'!AX$8:AX$94,'calc.disziplin'!$G59)</f>
        <v>0</v>
      </c>
      <c r="BH59" s="361">
        <f>COUNTIF('enter-data'!AY$8:AY$94,'calc.disziplin'!$G59)</f>
        <v>0</v>
      </c>
      <c r="BI59" s="428">
        <f>COUNTIF('enter-data'!AZ$8:AZ$94,'calc.disziplin'!$G59)</f>
        <v>0</v>
      </c>
      <c r="BJ59" s="429">
        <f>COUNTIF('enter-data'!BA$8:BA$94,'calc.disziplin'!$G59)</f>
        <v>0</v>
      </c>
      <c r="BK59" s="361">
        <f>COUNTIF('enter-data'!BB$8:BB$94,'calc.disziplin'!$G59)</f>
        <v>0</v>
      </c>
      <c r="BL59" s="428">
        <f>COUNTIF('enter-data'!BC$8:BC$94,'calc.disziplin'!$G59)</f>
        <v>0</v>
      </c>
      <c r="BM59" s="429">
        <f>COUNTIF('enter-data'!BD$8:BD$94,'calc.disziplin'!$G59)</f>
        <v>0</v>
      </c>
      <c r="BN59" s="361">
        <f>COUNTIF('enter-data'!BE$8:BE$94,'calc.disziplin'!$G59)</f>
        <v>0</v>
      </c>
      <c r="BO59" s="428">
        <f>COUNTIF('enter-data'!BF$8:BF$94,'calc.disziplin'!$G59)</f>
        <v>0</v>
      </c>
      <c r="BP59" s="429">
        <f>COUNTIF('enter-data'!BG$8:BG$94,'calc.disziplin'!$G59)</f>
        <v>0</v>
      </c>
      <c r="BQ59" s="361">
        <f>COUNTIF('enter-data'!BH$8:BH$94,'calc.disziplin'!$G59)</f>
        <v>0</v>
      </c>
      <c r="BR59" s="430">
        <f>COUNTIF('enter-data'!BI$8:BI$94,'calc.disziplin'!$G59)</f>
        <v>0</v>
      </c>
    </row>
    <row r="60" spans="1:70" ht="18" customHeight="1" x14ac:dyDescent="0.25">
      <c r="A60" s="392">
        <v>58</v>
      </c>
      <c r="B60" s="431">
        <f t="shared" si="3"/>
        <v>5.8000000000000003E-2</v>
      </c>
      <c r="C60" s="392" t="e">
        <f t="shared" si="11"/>
        <v>#N/A</v>
      </c>
      <c r="D60" s="392" t="e">
        <f t="shared" si="4"/>
        <v>#N/A</v>
      </c>
      <c r="E60" s="421" t="e">
        <f t="shared" si="5"/>
        <v>#N/A</v>
      </c>
      <c r="F60" s="422" t="s">
        <v>488</v>
      </c>
      <c r="G60" s="423" t="s">
        <v>489</v>
      </c>
      <c r="H60" s="424" t="e" cm="1">
        <f t="array" ref="H60">INDEX($P$3:$BR$142,ROW()-2,MATCH(H$1,$P$1:$BR$1,0))</f>
        <v>#N/A</v>
      </c>
      <c r="I60" s="424" t="e" cm="1">
        <f t="array" ref="I60">INDEX($P$3:$BR$142,ROW()-2,MATCH(I$1,$P$1:$BR$1,0))</f>
        <v>#N/A</v>
      </c>
      <c r="J60" s="424" t="e" cm="1">
        <f t="array" ref="J60">INDEX($P$3:$BR$142,ROW()-2,MATCH(J$1,$P$1:$BR$1,0))</f>
        <v>#N/A</v>
      </c>
      <c r="K60" s="424" t="e">
        <f t="shared" si="6"/>
        <v>#N/A</v>
      </c>
      <c r="L60" s="425" t="e">
        <f t="shared" si="7"/>
        <v>#N/A</v>
      </c>
      <c r="M60" s="425" t="e">
        <f t="shared" si="8"/>
        <v>#N/A</v>
      </c>
      <c r="N60" s="425" t="e">
        <f t="shared" si="9"/>
        <v>#N/A</v>
      </c>
      <c r="O60" s="426" t="e">
        <f t="shared" si="10"/>
        <v>#N/A</v>
      </c>
      <c r="P60" s="427">
        <f>COUNTIF('enter-data'!G$8:G$94,'calc.disziplin'!$G60)</f>
        <v>0</v>
      </c>
      <c r="Q60" s="361">
        <f>COUNTIF('enter-data'!H$8:H$94,'calc.disziplin'!$G60)</f>
        <v>0</v>
      </c>
      <c r="R60" s="428">
        <f>COUNTIF('enter-data'!I$8:I$94,'calc.disziplin'!$G60)</f>
        <v>0</v>
      </c>
      <c r="S60" s="429">
        <f>COUNTIF('enter-data'!J$8:J$94,'calc.disziplin'!$G60)</f>
        <v>0</v>
      </c>
      <c r="T60" s="361">
        <f>COUNTIF('enter-data'!K$8:K$94,'calc.disziplin'!$G60)</f>
        <v>0</v>
      </c>
      <c r="U60" s="428">
        <f>COUNTIF('enter-data'!L$8:L$94,'calc.disziplin'!$G60)</f>
        <v>0</v>
      </c>
      <c r="V60" s="429">
        <f>COUNTIF('enter-data'!M$8:M$94,'calc.disziplin'!$G60)</f>
        <v>0</v>
      </c>
      <c r="W60" s="361">
        <f>COUNTIF('enter-data'!N$8:N$94,'calc.disziplin'!$G60)</f>
        <v>0</v>
      </c>
      <c r="X60" s="428">
        <f>COUNTIF('enter-data'!O$8:O$94,'calc.disziplin'!$G60)</f>
        <v>0</v>
      </c>
      <c r="Y60" s="429">
        <f>COUNTIF('enter-data'!P$8:P$94,'calc.disziplin'!$G60)</f>
        <v>0</v>
      </c>
      <c r="Z60" s="361">
        <f>COUNTIF('enter-data'!Q$8:Q$94,'calc.disziplin'!$G60)</f>
        <v>0</v>
      </c>
      <c r="AA60" s="428">
        <f>COUNTIF('enter-data'!R$8:R$94,'calc.disziplin'!$G60)</f>
        <v>0</v>
      </c>
      <c r="AB60" s="429">
        <f>COUNTIF('enter-data'!S$8:S$94,'calc.disziplin'!$G60)</f>
        <v>0</v>
      </c>
      <c r="AC60" s="361">
        <f>COUNTIF('enter-data'!T$8:T$94,'calc.disziplin'!$G60)</f>
        <v>0</v>
      </c>
      <c r="AD60" s="428">
        <f>COUNTIF('enter-data'!U$8:U$94,'calc.disziplin'!$G60)</f>
        <v>0</v>
      </c>
      <c r="AE60" s="429">
        <f>COUNTIF('enter-data'!V$8:V$94,'calc.disziplin'!$G60)</f>
        <v>0</v>
      </c>
      <c r="AF60" s="361">
        <f>COUNTIF('enter-data'!W$8:W$94,'calc.disziplin'!$G60)</f>
        <v>0</v>
      </c>
      <c r="AG60" s="428">
        <f>COUNTIF('enter-data'!X$8:X$94,'calc.disziplin'!$G60)</f>
        <v>0</v>
      </c>
      <c r="AH60" s="429">
        <f>COUNTIF('enter-data'!Y$8:Y$94,'calc.disziplin'!$G60)</f>
        <v>0</v>
      </c>
      <c r="AI60" s="361">
        <f>COUNTIF('enter-data'!Z$8:Z$94,'calc.disziplin'!$G60)</f>
        <v>0</v>
      </c>
      <c r="AJ60" s="428">
        <f>COUNTIF('enter-data'!AA$8:AA$94,'calc.disziplin'!$G60)</f>
        <v>0</v>
      </c>
      <c r="AK60" s="429">
        <f>COUNTIF('enter-data'!AB$8:AB$94,'calc.disziplin'!$G60)</f>
        <v>0</v>
      </c>
      <c r="AL60" s="361">
        <f>COUNTIF('enter-data'!AC$8:AC$94,'calc.disziplin'!$G60)</f>
        <v>0</v>
      </c>
      <c r="AM60" s="428">
        <f>COUNTIF('enter-data'!AD$8:AD$94,'calc.disziplin'!$G60)</f>
        <v>0</v>
      </c>
      <c r="AN60" s="429">
        <f>COUNTIF('enter-data'!AE$8:AE$94,'calc.disziplin'!$G60)</f>
        <v>0</v>
      </c>
      <c r="AO60" s="361">
        <f>COUNTIF('enter-data'!AF$8:AF$94,'calc.disziplin'!$G60)</f>
        <v>0</v>
      </c>
      <c r="AP60" s="430">
        <f>COUNTIF('enter-data'!AG$8:AG$94,'calc.disziplin'!$G60)</f>
        <v>0</v>
      </c>
      <c r="AQ60" s="292"/>
      <c r="AR60" s="429">
        <f>COUNTIF('enter-data'!AI$8:AI$94,'calc.disziplin'!$G60)</f>
        <v>0</v>
      </c>
      <c r="AS60" s="361">
        <f>COUNTIF('enter-data'!AJ$8:AJ$94,'calc.disziplin'!$G60)</f>
        <v>0</v>
      </c>
      <c r="AT60" s="428">
        <f>COUNTIF('enter-data'!AK$8:AK$94,'calc.disziplin'!$G60)</f>
        <v>0</v>
      </c>
      <c r="AU60" s="429">
        <f>COUNTIF('enter-data'!AL$8:AL$94,'calc.disziplin'!$G60)</f>
        <v>0</v>
      </c>
      <c r="AV60" s="361">
        <f>COUNTIF('enter-data'!AM$8:AM$94,'calc.disziplin'!$G60)</f>
        <v>0</v>
      </c>
      <c r="AW60" s="428">
        <f>COUNTIF('enter-data'!AN$8:AN$94,'calc.disziplin'!$G60)</f>
        <v>0</v>
      </c>
      <c r="AX60" s="429">
        <f>COUNTIF('enter-data'!AO$8:AO$94,'calc.disziplin'!$G60)</f>
        <v>0</v>
      </c>
      <c r="AY60" s="361">
        <f>COUNTIF('enter-data'!AP$8:AP$94,'calc.disziplin'!$G60)</f>
        <v>0</v>
      </c>
      <c r="AZ60" s="428">
        <f>COUNTIF('enter-data'!AQ$8:AQ$94,'calc.disziplin'!$G60)</f>
        <v>0</v>
      </c>
      <c r="BA60" s="429">
        <f>COUNTIF('enter-data'!AR$8:AR$94,'calc.disziplin'!$G60)</f>
        <v>0</v>
      </c>
      <c r="BB60" s="361">
        <f>COUNTIF('enter-data'!AS$8:AS$94,'calc.disziplin'!$G60)</f>
        <v>0</v>
      </c>
      <c r="BC60" s="428">
        <f>COUNTIF('enter-data'!AT$8:AT$94,'calc.disziplin'!$G60)</f>
        <v>0</v>
      </c>
      <c r="BD60" s="429">
        <f>COUNTIF('enter-data'!AU$8:AU$94,'calc.disziplin'!$G60)</f>
        <v>0</v>
      </c>
      <c r="BE60" s="361">
        <f>COUNTIF('enter-data'!AV$8:AV$94,'calc.disziplin'!$G60)</f>
        <v>0</v>
      </c>
      <c r="BF60" s="428">
        <f>COUNTIF('enter-data'!AW$8:AW$94,'calc.disziplin'!$G60)</f>
        <v>0</v>
      </c>
      <c r="BG60" s="429">
        <f>COUNTIF('enter-data'!AX$8:AX$94,'calc.disziplin'!$G60)</f>
        <v>0</v>
      </c>
      <c r="BH60" s="361">
        <f>COUNTIF('enter-data'!AY$8:AY$94,'calc.disziplin'!$G60)</f>
        <v>0</v>
      </c>
      <c r="BI60" s="428">
        <f>COUNTIF('enter-data'!AZ$8:AZ$94,'calc.disziplin'!$G60)</f>
        <v>0</v>
      </c>
      <c r="BJ60" s="429">
        <f>COUNTIF('enter-data'!BA$8:BA$94,'calc.disziplin'!$G60)</f>
        <v>0</v>
      </c>
      <c r="BK60" s="361">
        <f>COUNTIF('enter-data'!BB$8:BB$94,'calc.disziplin'!$G60)</f>
        <v>0</v>
      </c>
      <c r="BL60" s="428">
        <f>COUNTIF('enter-data'!BC$8:BC$94,'calc.disziplin'!$G60)</f>
        <v>0</v>
      </c>
      <c r="BM60" s="429">
        <f>COUNTIF('enter-data'!BD$8:BD$94,'calc.disziplin'!$G60)</f>
        <v>0</v>
      </c>
      <c r="BN60" s="361">
        <f>COUNTIF('enter-data'!BE$8:BE$94,'calc.disziplin'!$G60)</f>
        <v>0</v>
      </c>
      <c r="BO60" s="428">
        <f>COUNTIF('enter-data'!BF$8:BF$94,'calc.disziplin'!$G60)</f>
        <v>0</v>
      </c>
      <c r="BP60" s="429">
        <f>COUNTIF('enter-data'!BG$8:BG$94,'calc.disziplin'!$G60)</f>
        <v>0</v>
      </c>
      <c r="BQ60" s="361">
        <f>COUNTIF('enter-data'!BH$8:BH$94,'calc.disziplin'!$G60)</f>
        <v>0</v>
      </c>
      <c r="BR60" s="430">
        <f>COUNTIF('enter-data'!BI$8:BI$94,'calc.disziplin'!$G60)</f>
        <v>0</v>
      </c>
    </row>
    <row r="61" spans="1:70" ht="18" customHeight="1" x14ac:dyDescent="0.25">
      <c r="A61" s="392">
        <v>59</v>
      </c>
      <c r="B61" s="431">
        <f t="shared" si="3"/>
        <v>5.8999999999999997E-2</v>
      </c>
      <c r="C61" s="392" t="e">
        <f t="shared" si="11"/>
        <v>#N/A</v>
      </c>
      <c r="D61" s="392" t="e">
        <f t="shared" si="4"/>
        <v>#N/A</v>
      </c>
      <c r="E61" s="421" t="e">
        <f t="shared" si="5"/>
        <v>#N/A</v>
      </c>
      <c r="F61" s="422" t="s">
        <v>490</v>
      </c>
      <c r="G61" s="423" t="s">
        <v>491</v>
      </c>
      <c r="H61" s="424" t="e" cm="1">
        <f t="array" ref="H61">INDEX($P$3:$BR$142,ROW()-2,MATCH(H$1,$P$1:$BR$1,0))</f>
        <v>#N/A</v>
      </c>
      <c r="I61" s="424" t="e" cm="1">
        <f t="array" ref="I61">INDEX($P$3:$BR$142,ROW()-2,MATCH(I$1,$P$1:$BR$1,0))</f>
        <v>#N/A</v>
      </c>
      <c r="J61" s="424" t="e" cm="1">
        <f t="array" ref="J61">INDEX($P$3:$BR$142,ROW()-2,MATCH(J$1,$P$1:$BR$1,0))</f>
        <v>#N/A</v>
      </c>
      <c r="K61" s="424" t="e">
        <f t="shared" si="6"/>
        <v>#N/A</v>
      </c>
      <c r="L61" s="425" t="e">
        <f t="shared" si="7"/>
        <v>#N/A</v>
      </c>
      <c r="M61" s="425" t="e">
        <f t="shared" si="8"/>
        <v>#N/A</v>
      </c>
      <c r="N61" s="425" t="e">
        <f t="shared" si="9"/>
        <v>#N/A</v>
      </c>
      <c r="O61" s="426" t="e">
        <f t="shared" si="10"/>
        <v>#N/A</v>
      </c>
      <c r="P61" s="427">
        <f>COUNTIF('enter-data'!G$8:G$94,'calc.disziplin'!$G61)</f>
        <v>0</v>
      </c>
      <c r="Q61" s="361">
        <f>COUNTIF('enter-data'!H$8:H$94,'calc.disziplin'!$G61)</f>
        <v>0</v>
      </c>
      <c r="R61" s="428">
        <f>COUNTIF('enter-data'!I$8:I$94,'calc.disziplin'!$G61)</f>
        <v>0</v>
      </c>
      <c r="S61" s="429">
        <f>COUNTIF('enter-data'!J$8:J$94,'calc.disziplin'!$G61)</f>
        <v>0</v>
      </c>
      <c r="T61" s="361">
        <f>COUNTIF('enter-data'!K$8:K$94,'calc.disziplin'!$G61)</f>
        <v>0</v>
      </c>
      <c r="U61" s="428">
        <f>COUNTIF('enter-data'!L$8:L$94,'calc.disziplin'!$G61)</f>
        <v>0</v>
      </c>
      <c r="V61" s="429">
        <f>COUNTIF('enter-data'!M$8:M$94,'calc.disziplin'!$G61)</f>
        <v>0</v>
      </c>
      <c r="W61" s="361">
        <f>COUNTIF('enter-data'!N$8:N$94,'calc.disziplin'!$G61)</f>
        <v>0</v>
      </c>
      <c r="X61" s="428">
        <f>COUNTIF('enter-data'!O$8:O$94,'calc.disziplin'!$G61)</f>
        <v>0</v>
      </c>
      <c r="Y61" s="429">
        <f>COUNTIF('enter-data'!P$8:P$94,'calc.disziplin'!$G61)</f>
        <v>0</v>
      </c>
      <c r="Z61" s="361">
        <f>COUNTIF('enter-data'!Q$8:Q$94,'calc.disziplin'!$G61)</f>
        <v>0</v>
      </c>
      <c r="AA61" s="428">
        <f>COUNTIF('enter-data'!R$8:R$94,'calc.disziplin'!$G61)</f>
        <v>0</v>
      </c>
      <c r="AB61" s="429">
        <f>COUNTIF('enter-data'!S$8:S$94,'calc.disziplin'!$G61)</f>
        <v>0</v>
      </c>
      <c r="AC61" s="361">
        <f>COUNTIF('enter-data'!T$8:T$94,'calc.disziplin'!$G61)</f>
        <v>0</v>
      </c>
      <c r="AD61" s="428">
        <f>COUNTIF('enter-data'!U$8:U$94,'calc.disziplin'!$G61)</f>
        <v>0</v>
      </c>
      <c r="AE61" s="429">
        <f>COUNTIF('enter-data'!V$8:V$94,'calc.disziplin'!$G61)</f>
        <v>0</v>
      </c>
      <c r="AF61" s="361">
        <f>COUNTIF('enter-data'!W$8:W$94,'calc.disziplin'!$G61)</f>
        <v>0</v>
      </c>
      <c r="AG61" s="428">
        <f>COUNTIF('enter-data'!X$8:X$94,'calc.disziplin'!$G61)</f>
        <v>0</v>
      </c>
      <c r="AH61" s="429">
        <f>COUNTIF('enter-data'!Y$8:Y$94,'calc.disziplin'!$G61)</f>
        <v>0</v>
      </c>
      <c r="AI61" s="361">
        <f>COUNTIF('enter-data'!Z$8:Z$94,'calc.disziplin'!$G61)</f>
        <v>0</v>
      </c>
      <c r="AJ61" s="428">
        <f>COUNTIF('enter-data'!AA$8:AA$94,'calc.disziplin'!$G61)</f>
        <v>0</v>
      </c>
      <c r="AK61" s="429">
        <f>COUNTIF('enter-data'!AB$8:AB$94,'calc.disziplin'!$G61)</f>
        <v>0</v>
      </c>
      <c r="AL61" s="361">
        <f>COUNTIF('enter-data'!AC$8:AC$94,'calc.disziplin'!$G61)</f>
        <v>0</v>
      </c>
      <c r="AM61" s="428">
        <f>COUNTIF('enter-data'!AD$8:AD$94,'calc.disziplin'!$G61)</f>
        <v>0</v>
      </c>
      <c r="AN61" s="429">
        <f>COUNTIF('enter-data'!AE$8:AE$94,'calc.disziplin'!$G61)</f>
        <v>0</v>
      </c>
      <c r="AO61" s="361">
        <f>COUNTIF('enter-data'!AF$8:AF$94,'calc.disziplin'!$G61)</f>
        <v>0</v>
      </c>
      <c r="AP61" s="430">
        <f>COUNTIF('enter-data'!AG$8:AG$94,'calc.disziplin'!$G61)</f>
        <v>0</v>
      </c>
      <c r="AQ61" s="292"/>
      <c r="AR61" s="429">
        <f>COUNTIF('enter-data'!AI$8:AI$94,'calc.disziplin'!$G61)</f>
        <v>0</v>
      </c>
      <c r="AS61" s="361">
        <f>COUNTIF('enter-data'!AJ$8:AJ$94,'calc.disziplin'!$G61)</f>
        <v>0</v>
      </c>
      <c r="AT61" s="428">
        <f>COUNTIF('enter-data'!AK$8:AK$94,'calc.disziplin'!$G61)</f>
        <v>0</v>
      </c>
      <c r="AU61" s="429">
        <f>COUNTIF('enter-data'!AL$8:AL$94,'calc.disziplin'!$G61)</f>
        <v>0</v>
      </c>
      <c r="AV61" s="361">
        <f>COUNTIF('enter-data'!AM$8:AM$94,'calc.disziplin'!$G61)</f>
        <v>0</v>
      </c>
      <c r="AW61" s="428">
        <f>COUNTIF('enter-data'!AN$8:AN$94,'calc.disziplin'!$G61)</f>
        <v>0</v>
      </c>
      <c r="AX61" s="429">
        <f>COUNTIF('enter-data'!AO$8:AO$94,'calc.disziplin'!$G61)</f>
        <v>0</v>
      </c>
      <c r="AY61" s="361">
        <f>COUNTIF('enter-data'!AP$8:AP$94,'calc.disziplin'!$G61)</f>
        <v>0</v>
      </c>
      <c r="AZ61" s="428">
        <f>COUNTIF('enter-data'!AQ$8:AQ$94,'calc.disziplin'!$G61)</f>
        <v>0</v>
      </c>
      <c r="BA61" s="429">
        <f>COUNTIF('enter-data'!AR$8:AR$94,'calc.disziplin'!$G61)</f>
        <v>0</v>
      </c>
      <c r="BB61" s="361">
        <f>COUNTIF('enter-data'!AS$8:AS$94,'calc.disziplin'!$G61)</f>
        <v>0</v>
      </c>
      <c r="BC61" s="428">
        <f>COUNTIF('enter-data'!AT$8:AT$94,'calc.disziplin'!$G61)</f>
        <v>0</v>
      </c>
      <c r="BD61" s="429">
        <f>COUNTIF('enter-data'!AU$8:AU$94,'calc.disziplin'!$G61)</f>
        <v>0</v>
      </c>
      <c r="BE61" s="361">
        <f>COUNTIF('enter-data'!AV$8:AV$94,'calc.disziplin'!$G61)</f>
        <v>0</v>
      </c>
      <c r="BF61" s="428">
        <f>COUNTIF('enter-data'!AW$8:AW$94,'calc.disziplin'!$G61)</f>
        <v>0</v>
      </c>
      <c r="BG61" s="429">
        <f>COUNTIF('enter-data'!AX$8:AX$94,'calc.disziplin'!$G61)</f>
        <v>0</v>
      </c>
      <c r="BH61" s="361">
        <f>COUNTIF('enter-data'!AY$8:AY$94,'calc.disziplin'!$G61)</f>
        <v>0</v>
      </c>
      <c r="BI61" s="428">
        <f>COUNTIF('enter-data'!AZ$8:AZ$94,'calc.disziplin'!$G61)</f>
        <v>0</v>
      </c>
      <c r="BJ61" s="429">
        <f>COUNTIF('enter-data'!BA$8:BA$94,'calc.disziplin'!$G61)</f>
        <v>0</v>
      </c>
      <c r="BK61" s="361">
        <f>COUNTIF('enter-data'!BB$8:BB$94,'calc.disziplin'!$G61)</f>
        <v>0</v>
      </c>
      <c r="BL61" s="428">
        <f>COUNTIF('enter-data'!BC$8:BC$94,'calc.disziplin'!$G61)</f>
        <v>0</v>
      </c>
      <c r="BM61" s="429">
        <f>COUNTIF('enter-data'!BD$8:BD$94,'calc.disziplin'!$G61)</f>
        <v>0</v>
      </c>
      <c r="BN61" s="361">
        <f>COUNTIF('enter-data'!BE$8:BE$94,'calc.disziplin'!$G61)</f>
        <v>0</v>
      </c>
      <c r="BO61" s="428">
        <f>COUNTIF('enter-data'!BF$8:BF$94,'calc.disziplin'!$G61)</f>
        <v>0</v>
      </c>
      <c r="BP61" s="429">
        <f>COUNTIF('enter-data'!BG$8:BG$94,'calc.disziplin'!$G61)</f>
        <v>0</v>
      </c>
      <c r="BQ61" s="361">
        <f>COUNTIF('enter-data'!BH$8:BH$94,'calc.disziplin'!$G61)</f>
        <v>0</v>
      </c>
      <c r="BR61" s="430">
        <f>COUNTIF('enter-data'!BI$8:BI$94,'calc.disziplin'!$G61)</f>
        <v>0</v>
      </c>
    </row>
    <row r="62" spans="1:70" ht="18" customHeight="1" x14ac:dyDescent="0.25">
      <c r="A62" s="392">
        <v>60</v>
      </c>
      <c r="B62" s="431">
        <f t="shared" si="3"/>
        <v>0.06</v>
      </c>
      <c r="C62" s="392" t="e">
        <f t="shared" si="11"/>
        <v>#N/A</v>
      </c>
      <c r="D62" s="392" t="e">
        <f t="shared" si="4"/>
        <v>#N/A</v>
      </c>
      <c r="E62" s="421" t="e">
        <f t="shared" si="5"/>
        <v>#N/A</v>
      </c>
      <c r="F62" s="422" t="s">
        <v>492</v>
      </c>
      <c r="G62" s="423" t="s">
        <v>493</v>
      </c>
      <c r="H62" s="424" t="e" cm="1">
        <f t="array" ref="H62">INDEX($P$3:$BR$142,ROW()-2,MATCH(H$1,$P$1:$BR$1,0))</f>
        <v>#N/A</v>
      </c>
      <c r="I62" s="424" t="e" cm="1">
        <f t="array" ref="I62">INDEX($P$3:$BR$142,ROW()-2,MATCH(I$1,$P$1:$BR$1,0))</f>
        <v>#N/A</v>
      </c>
      <c r="J62" s="424" t="e" cm="1">
        <f t="array" ref="J62">INDEX($P$3:$BR$142,ROW()-2,MATCH(J$1,$P$1:$BR$1,0))</f>
        <v>#N/A</v>
      </c>
      <c r="K62" s="424" t="e">
        <f t="shared" si="6"/>
        <v>#N/A</v>
      </c>
      <c r="L62" s="425" t="e">
        <f t="shared" si="7"/>
        <v>#N/A</v>
      </c>
      <c r="M62" s="425" t="e">
        <f t="shared" si="8"/>
        <v>#N/A</v>
      </c>
      <c r="N62" s="425" t="e">
        <f t="shared" si="9"/>
        <v>#N/A</v>
      </c>
      <c r="O62" s="426" t="e">
        <f t="shared" si="10"/>
        <v>#N/A</v>
      </c>
      <c r="P62" s="427">
        <f>COUNTIF('enter-data'!G$8:G$94,'calc.disziplin'!$G62)</f>
        <v>0</v>
      </c>
      <c r="Q62" s="361">
        <f>COUNTIF('enter-data'!H$8:H$94,'calc.disziplin'!$G62)</f>
        <v>0</v>
      </c>
      <c r="R62" s="428">
        <f>COUNTIF('enter-data'!I$8:I$94,'calc.disziplin'!$G62)</f>
        <v>0</v>
      </c>
      <c r="S62" s="429">
        <f>COUNTIF('enter-data'!J$8:J$94,'calc.disziplin'!$G62)</f>
        <v>0</v>
      </c>
      <c r="T62" s="361">
        <f>COUNTIF('enter-data'!K$8:K$94,'calc.disziplin'!$G62)</f>
        <v>0</v>
      </c>
      <c r="U62" s="428">
        <f>COUNTIF('enter-data'!L$8:L$94,'calc.disziplin'!$G62)</f>
        <v>0</v>
      </c>
      <c r="V62" s="429">
        <f>COUNTIF('enter-data'!M$8:M$94,'calc.disziplin'!$G62)</f>
        <v>0</v>
      </c>
      <c r="W62" s="361">
        <f>COUNTIF('enter-data'!N$8:N$94,'calc.disziplin'!$G62)</f>
        <v>0</v>
      </c>
      <c r="X62" s="428">
        <f>COUNTIF('enter-data'!O$8:O$94,'calc.disziplin'!$G62)</f>
        <v>0</v>
      </c>
      <c r="Y62" s="429">
        <f>COUNTIF('enter-data'!P$8:P$94,'calc.disziplin'!$G62)</f>
        <v>0</v>
      </c>
      <c r="Z62" s="361">
        <f>COUNTIF('enter-data'!Q$8:Q$94,'calc.disziplin'!$G62)</f>
        <v>0</v>
      </c>
      <c r="AA62" s="428">
        <f>COUNTIF('enter-data'!R$8:R$94,'calc.disziplin'!$G62)</f>
        <v>0</v>
      </c>
      <c r="AB62" s="429">
        <f>COUNTIF('enter-data'!S$8:S$94,'calc.disziplin'!$G62)</f>
        <v>0</v>
      </c>
      <c r="AC62" s="361">
        <f>COUNTIF('enter-data'!T$8:T$94,'calc.disziplin'!$G62)</f>
        <v>0</v>
      </c>
      <c r="AD62" s="428">
        <f>COUNTIF('enter-data'!U$8:U$94,'calc.disziplin'!$G62)</f>
        <v>0</v>
      </c>
      <c r="AE62" s="429">
        <f>COUNTIF('enter-data'!V$8:V$94,'calc.disziplin'!$G62)</f>
        <v>0</v>
      </c>
      <c r="AF62" s="361">
        <f>COUNTIF('enter-data'!W$8:W$94,'calc.disziplin'!$G62)</f>
        <v>0</v>
      </c>
      <c r="AG62" s="428">
        <f>COUNTIF('enter-data'!X$8:X$94,'calc.disziplin'!$G62)</f>
        <v>0</v>
      </c>
      <c r="AH62" s="429">
        <f>COUNTIF('enter-data'!Y$8:Y$94,'calc.disziplin'!$G62)</f>
        <v>0</v>
      </c>
      <c r="AI62" s="361">
        <f>COUNTIF('enter-data'!Z$8:Z$94,'calc.disziplin'!$G62)</f>
        <v>0</v>
      </c>
      <c r="AJ62" s="428">
        <f>COUNTIF('enter-data'!AA$8:AA$94,'calc.disziplin'!$G62)</f>
        <v>0</v>
      </c>
      <c r="AK62" s="429">
        <f>COUNTIF('enter-data'!AB$8:AB$94,'calc.disziplin'!$G62)</f>
        <v>0</v>
      </c>
      <c r="AL62" s="361">
        <f>COUNTIF('enter-data'!AC$8:AC$94,'calc.disziplin'!$G62)</f>
        <v>0</v>
      </c>
      <c r="AM62" s="428">
        <f>COUNTIF('enter-data'!AD$8:AD$94,'calc.disziplin'!$G62)</f>
        <v>0</v>
      </c>
      <c r="AN62" s="429">
        <f>COUNTIF('enter-data'!AE$8:AE$94,'calc.disziplin'!$G62)</f>
        <v>0</v>
      </c>
      <c r="AO62" s="361">
        <f>COUNTIF('enter-data'!AF$8:AF$94,'calc.disziplin'!$G62)</f>
        <v>0</v>
      </c>
      <c r="AP62" s="430">
        <f>COUNTIF('enter-data'!AG$8:AG$94,'calc.disziplin'!$G62)</f>
        <v>0</v>
      </c>
      <c r="AQ62" s="292"/>
      <c r="AR62" s="429">
        <f>COUNTIF('enter-data'!AI$8:AI$94,'calc.disziplin'!$G62)</f>
        <v>0</v>
      </c>
      <c r="AS62" s="361">
        <f>COUNTIF('enter-data'!AJ$8:AJ$94,'calc.disziplin'!$G62)</f>
        <v>0</v>
      </c>
      <c r="AT62" s="428">
        <f>COUNTIF('enter-data'!AK$8:AK$94,'calc.disziplin'!$G62)</f>
        <v>0</v>
      </c>
      <c r="AU62" s="429">
        <f>COUNTIF('enter-data'!AL$8:AL$94,'calc.disziplin'!$G62)</f>
        <v>0</v>
      </c>
      <c r="AV62" s="361">
        <f>COUNTIF('enter-data'!AM$8:AM$94,'calc.disziplin'!$G62)</f>
        <v>0</v>
      </c>
      <c r="AW62" s="428">
        <f>COUNTIF('enter-data'!AN$8:AN$94,'calc.disziplin'!$G62)</f>
        <v>0</v>
      </c>
      <c r="AX62" s="429">
        <f>COUNTIF('enter-data'!AO$8:AO$94,'calc.disziplin'!$G62)</f>
        <v>0</v>
      </c>
      <c r="AY62" s="361">
        <f>COUNTIF('enter-data'!AP$8:AP$94,'calc.disziplin'!$G62)</f>
        <v>0</v>
      </c>
      <c r="AZ62" s="428">
        <f>COUNTIF('enter-data'!AQ$8:AQ$94,'calc.disziplin'!$G62)</f>
        <v>0</v>
      </c>
      <c r="BA62" s="429">
        <f>COUNTIF('enter-data'!AR$8:AR$94,'calc.disziplin'!$G62)</f>
        <v>0</v>
      </c>
      <c r="BB62" s="361">
        <f>COUNTIF('enter-data'!AS$8:AS$94,'calc.disziplin'!$G62)</f>
        <v>0</v>
      </c>
      <c r="BC62" s="428">
        <f>COUNTIF('enter-data'!AT$8:AT$94,'calc.disziplin'!$G62)</f>
        <v>0</v>
      </c>
      <c r="BD62" s="429">
        <f>COUNTIF('enter-data'!AU$8:AU$94,'calc.disziplin'!$G62)</f>
        <v>0</v>
      </c>
      <c r="BE62" s="361">
        <f>COUNTIF('enter-data'!AV$8:AV$94,'calc.disziplin'!$G62)</f>
        <v>0</v>
      </c>
      <c r="BF62" s="428">
        <f>COUNTIF('enter-data'!AW$8:AW$94,'calc.disziplin'!$G62)</f>
        <v>0</v>
      </c>
      <c r="BG62" s="429">
        <f>COUNTIF('enter-data'!AX$8:AX$94,'calc.disziplin'!$G62)</f>
        <v>0</v>
      </c>
      <c r="BH62" s="361">
        <f>COUNTIF('enter-data'!AY$8:AY$94,'calc.disziplin'!$G62)</f>
        <v>0</v>
      </c>
      <c r="BI62" s="428">
        <f>COUNTIF('enter-data'!AZ$8:AZ$94,'calc.disziplin'!$G62)</f>
        <v>0</v>
      </c>
      <c r="BJ62" s="429">
        <f>COUNTIF('enter-data'!BA$8:BA$94,'calc.disziplin'!$G62)</f>
        <v>0</v>
      </c>
      <c r="BK62" s="361">
        <f>COUNTIF('enter-data'!BB$8:BB$94,'calc.disziplin'!$G62)</f>
        <v>0</v>
      </c>
      <c r="BL62" s="428">
        <f>COUNTIF('enter-data'!BC$8:BC$94,'calc.disziplin'!$G62)</f>
        <v>0</v>
      </c>
      <c r="BM62" s="429">
        <f>COUNTIF('enter-data'!BD$8:BD$94,'calc.disziplin'!$G62)</f>
        <v>0</v>
      </c>
      <c r="BN62" s="361">
        <f>COUNTIF('enter-data'!BE$8:BE$94,'calc.disziplin'!$G62)</f>
        <v>0</v>
      </c>
      <c r="BO62" s="428">
        <f>COUNTIF('enter-data'!BF$8:BF$94,'calc.disziplin'!$G62)</f>
        <v>0</v>
      </c>
      <c r="BP62" s="429">
        <f>COUNTIF('enter-data'!BG$8:BG$94,'calc.disziplin'!$G62)</f>
        <v>0</v>
      </c>
      <c r="BQ62" s="361">
        <f>COUNTIF('enter-data'!BH$8:BH$94,'calc.disziplin'!$G62)</f>
        <v>0</v>
      </c>
      <c r="BR62" s="430">
        <f>COUNTIF('enter-data'!BI$8:BI$94,'calc.disziplin'!$G62)</f>
        <v>0</v>
      </c>
    </row>
    <row r="63" spans="1:70" ht="18" customHeight="1" x14ac:dyDescent="0.25">
      <c r="A63" s="392">
        <v>61</v>
      </c>
      <c r="B63" s="431">
        <f t="shared" si="3"/>
        <v>6.0999999999999999E-2</v>
      </c>
      <c r="C63" s="392" t="e">
        <f t="shared" si="11"/>
        <v>#N/A</v>
      </c>
      <c r="D63" s="392" t="e">
        <f t="shared" si="4"/>
        <v>#N/A</v>
      </c>
      <c r="E63" s="421" t="e">
        <f t="shared" si="5"/>
        <v>#N/A</v>
      </c>
      <c r="F63" s="422" t="s">
        <v>494</v>
      </c>
      <c r="G63" s="423" t="s">
        <v>495</v>
      </c>
      <c r="H63" s="424" t="e" cm="1">
        <f t="array" ref="H63">INDEX($P$3:$BR$142,ROW()-2,MATCH(H$1,$P$1:$BR$1,0))</f>
        <v>#N/A</v>
      </c>
      <c r="I63" s="424" t="e" cm="1">
        <f t="array" ref="I63">INDEX($P$3:$BR$142,ROW()-2,MATCH(I$1,$P$1:$BR$1,0))</f>
        <v>#N/A</v>
      </c>
      <c r="J63" s="424" t="e" cm="1">
        <f t="array" ref="J63">INDEX($P$3:$BR$142,ROW()-2,MATCH(J$1,$P$1:$BR$1,0))</f>
        <v>#N/A</v>
      </c>
      <c r="K63" s="424" t="e">
        <f t="shared" si="6"/>
        <v>#N/A</v>
      </c>
      <c r="L63" s="425" t="e">
        <f t="shared" si="7"/>
        <v>#N/A</v>
      </c>
      <c r="M63" s="425" t="e">
        <f t="shared" si="8"/>
        <v>#N/A</v>
      </c>
      <c r="N63" s="425" t="e">
        <f t="shared" si="9"/>
        <v>#N/A</v>
      </c>
      <c r="O63" s="426" t="e">
        <f t="shared" si="10"/>
        <v>#N/A</v>
      </c>
      <c r="P63" s="427">
        <f>COUNTIF('enter-data'!G$8:G$94,'calc.disziplin'!$G63)</f>
        <v>0</v>
      </c>
      <c r="Q63" s="361">
        <f>COUNTIF('enter-data'!H$8:H$94,'calc.disziplin'!$G63)</f>
        <v>0</v>
      </c>
      <c r="R63" s="428">
        <f>COUNTIF('enter-data'!I$8:I$94,'calc.disziplin'!$G63)</f>
        <v>0</v>
      </c>
      <c r="S63" s="429">
        <f>COUNTIF('enter-data'!J$8:J$94,'calc.disziplin'!$G63)</f>
        <v>0</v>
      </c>
      <c r="T63" s="361">
        <f>COUNTIF('enter-data'!K$8:K$94,'calc.disziplin'!$G63)</f>
        <v>0</v>
      </c>
      <c r="U63" s="428">
        <f>COUNTIF('enter-data'!L$8:L$94,'calc.disziplin'!$G63)</f>
        <v>0</v>
      </c>
      <c r="V63" s="429">
        <f>COUNTIF('enter-data'!M$8:M$94,'calc.disziplin'!$G63)</f>
        <v>0</v>
      </c>
      <c r="W63" s="361">
        <f>COUNTIF('enter-data'!N$8:N$94,'calc.disziplin'!$G63)</f>
        <v>0</v>
      </c>
      <c r="X63" s="428">
        <f>COUNTIF('enter-data'!O$8:O$94,'calc.disziplin'!$G63)</f>
        <v>0</v>
      </c>
      <c r="Y63" s="429">
        <f>COUNTIF('enter-data'!P$8:P$94,'calc.disziplin'!$G63)</f>
        <v>0</v>
      </c>
      <c r="Z63" s="361">
        <f>COUNTIF('enter-data'!Q$8:Q$94,'calc.disziplin'!$G63)</f>
        <v>0</v>
      </c>
      <c r="AA63" s="428">
        <f>COUNTIF('enter-data'!R$8:R$94,'calc.disziplin'!$G63)</f>
        <v>0</v>
      </c>
      <c r="AB63" s="429">
        <f>COUNTIF('enter-data'!S$8:S$94,'calc.disziplin'!$G63)</f>
        <v>0</v>
      </c>
      <c r="AC63" s="361">
        <f>COUNTIF('enter-data'!T$8:T$94,'calc.disziplin'!$G63)</f>
        <v>0</v>
      </c>
      <c r="AD63" s="428">
        <f>COUNTIF('enter-data'!U$8:U$94,'calc.disziplin'!$G63)</f>
        <v>0</v>
      </c>
      <c r="AE63" s="429">
        <f>COUNTIF('enter-data'!V$8:V$94,'calc.disziplin'!$G63)</f>
        <v>0</v>
      </c>
      <c r="AF63" s="361">
        <f>COUNTIF('enter-data'!W$8:W$94,'calc.disziplin'!$G63)</f>
        <v>0</v>
      </c>
      <c r="AG63" s="428">
        <f>COUNTIF('enter-data'!X$8:X$94,'calc.disziplin'!$G63)</f>
        <v>0</v>
      </c>
      <c r="AH63" s="429">
        <f>COUNTIF('enter-data'!Y$8:Y$94,'calc.disziplin'!$G63)</f>
        <v>0</v>
      </c>
      <c r="AI63" s="361">
        <f>COUNTIF('enter-data'!Z$8:Z$94,'calc.disziplin'!$G63)</f>
        <v>0</v>
      </c>
      <c r="AJ63" s="428">
        <f>COUNTIF('enter-data'!AA$8:AA$94,'calc.disziplin'!$G63)</f>
        <v>0</v>
      </c>
      <c r="AK63" s="429">
        <f>COUNTIF('enter-data'!AB$8:AB$94,'calc.disziplin'!$G63)</f>
        <v>0</v>
      </c>
      <c r="AL63" s="361">
        <f>COUNTIF('enter-data'!AC$8:AC$94,'calc.disziplin'!$G63)</f>
        <v>0</v>
      </c>
      <c r="AM63" s="428">
        <f>COUNTIF('enter-data'!AD$8:AD$94,'calc.disziplin'!$G63)</f>
        <v>0</v>
      </c>
      <c r="AN63" s="429">
        <f>COUNTIF('enter-data'!AE$8:AE$94,'calc.disziplin'!$G63)</f>
        <v>0</v>
      </c>
      <c r="AO63" s="361">
        <f>COUNTIF('enter-data'!AF$8:AF$94,'calc.disziplin'!$G63)</f>
        <v>0</v>
      </c>
      <c r="AP63" s="430">
        <f>COUNTIF('enter-data'!AG$8:AG$94,'calc.disziplin'!$G63)</f>
        <v>0</v>
      </c>
      <c r="AQ63" s="292"/>
      <c r="AR63" s="429">
        <f>COUNTIF('enter-data'!AI$8:AI$94,'calc.disziplin'!$G63)</f>
        <v>0</v>
      </c>
      <c r="AS63" s="361">
        <f>COUNTIF('enter-data'!AJ$8:AJ$94,'calc.disziplin'!$G63)</f>
        <v>0</v>
      </c>
      <c r="AT63" s="428">
        <f>COUNTIF('enter-data'!AK$8:AK$94,'calc.disziplin'!$G63)</f>
        <v>0</v>
      </c>
      <c r="AU63" s="429">
        <f>COUNTIF('enter-data'!AL$8:AL$94,'calc.disziplin'!$G63)</f>
        <v>0</v>
      </c>
      <c r="AV63" s="361">
        <f>COUNTIF('enter-data'!AM$8:AM$94,'calc.disziplin'!$G63)</f>
        <v>0</v>
      </c>
      <c r="AW63" s="428">
        <f>COUNTIF('enter-data'!AN$8:AN$94,'calc.disziplin'!$G63)</f>
        <v>0</v>
      </c>
      <c r="AX63" s="429">
        <f>COUNTIF('enter-data'!AO$8:AO$94,'calc.disziplin'!$G63)</f>
        <v>0</v>
      </c>
      <c r="AY63" s="361">
        <f>COUNTIF('enter-data'!AP$8:AP$94,'calc.disziplin'!$G63)</f>
        <v>0</v>
      </c>
      <c r="AZ63" s="428">
        <f>COUNTIF('enter-data'!AQ$8:AQ$94,'calc.disziplin'!$G63)</f>
        <v>0</v>
      </c>
      <c r="BA63" s="429">
        <f>COUNTIF('enter-data'!AR$8:AR$94,'calc.disziplin'!$G63)</f>
        <v>0</v>
      </c>
      <c r="BB63" s="361">
        <f>COUNTIF('enter-data'!AS$8:AS$94,'calc.disziplin'!$G63)</f>
        <v>0</v>
      </c>
      <c r="BC63" s="428">
        <f>COUNTIF('enter-data'!AT$8:AT$94,'calc.disziplin'!$G63)</f>
        <v>0</v>
      </c>
      <c r="BD63" s="429">
        <f>COUNTIF('enter-data'!AU$8:AU$94,'calc.disziplin'!$G63)</f>
        <v>0</v>
      </c>
      <c r="BE63" s="361">
        <f>COUNTIF('enter-data'!AV$8:AV$94,'calc.disziplin'!$G63)</f>
        <v>0</v>
      </c>
      <c r="BF63" s="428">
        <f>COUNTIF('enter-data'!AW$8:AW$94,'calc.disziplin'!$G63)</f>
        <v>0</v>
      </c>
      <c r="BG63" s="429">
        <f>COUNTIF('enter-data'!AX$8:AX$94,'calc.disziplin'!$G63)</f>
        <v>0</v>
      </c>
      <c r="BH63" s="361">
        <f>COUNTIF('enter-data'!AY$8:AY$94,'calc.disziplin'!$G63)</f>
        <v>0</v>
      </c>
      <c r="BI63" s="428">
        <f>COUNTIF('enter-data'!AZ$8:AZ$94,'calc.disziplin'!$G63)</f>
        <v>0</v>
      </c>
      <c r="BJ63" s="429">
        <f>COUNTIF('enter-data'!BA$8:BA$94,'calc.disziplin'!$G63)</f>
        <v>0</v>
      </c>
      <c r="BK63" s="361">
        <f>COUNTIF('enter-data'!BB$8:BB$94,'calc.disziplin'!$G63)</f>
        <v>0</v>
      </c>
      <c r="BL63" s="428">
        <f>COUNTIF('enter-data'!BC$8:BC$94,'calc.disziplin'!$G63)</f>
        <v>0</v>
      </c>
      <c r="BM63" s="429">
        <f>COUNTIF('enter-data'!BD$8:BD$94,'calc.disziplin'!$G63)</f>
        <v>0</v>
      </c>
      <c r="BN63" s="361">
        <f>COUNTIF('enter-data'!BE$8:BE$94,'calc.disziplin'!$G63)</f>
        <v>0</v>
      </c>
      <c r="BO63" s="428">
        <f>COUNTIF('enter-data'!BF$8:BF$94,'calc.disziplin'!$G63)</f>
        <v>0</v>
      </c>
      <c r="BP63" s="429">
        <f>COUNTIF('enter-data'!BG$8:BG$94,'calc.disziplin'!$G63)</f>
        <v>0</v>
      </c>
      <c r="BQ63" s="361">
        <f>COUNTIF('enter-data'!BH$8:BH$94,'calc.disziplin'!$G63)</f>
        <v>0</v>
      </c>
      <c r="BR63" s="430">
        <f>COUNTIF('enter-data'!BI$8:BI$94,'calc.disziplin'!$G63)</f>
        <v>0</v>
      </c>
    </row>
    <row r="64" spans="1:70" ht="18" customHeight="1" x14ac:dyDescent="0.25">
      <c r="A64" s="392">
        <v>62</v>
      </c>
      <c r="B64" s="431">
        <f t="shared" si="3"/>
        <v>6.2E-2</v>
      </c>
      <c r="C64" s="392" t="e">
        <f t="shared" si="11"/>
        <v>#N/A</v>
      </c>
      <c r="D64" s="392" t="e">
        <f t="shared" si="4"/>
        <v>#N/A</v>
      </c>
      <c r="E64" s="421" t="e">
        <f t="shared" si="5"/>
        <v>#N/A</v>
      </c>
      <c r="F64" s="422" t="s">
        <v>232</v>
      </c>
      <c r="G64" s="423" t="s">
        <v>102</v>
      </c>
      <c r="H64" s="424" t="e" cm="1">
        <f t="array" ref="H64">INDEX($P$3:$BR$142,ROW()-2,MATCH(H$1,$P$1:$BR$1,0))</f>
        <v>#N/A</v>
      </c>
      <c r="I64" s="424" t="e" cm="1">
        <f t="array" ref="I64">INDEX($P$3:$BR$142,ROW()-2,MATCH(I$1,$P$1:$BR$1,0))</f>
        <v>#N/A</v>
      </c>
      <c r="J64" s="424" t="e" cm="1">
        <f t="array" ref="J64">INDEX($P$3:$BR$142,ROW()-2,MATCH(J$1,$P$1:$BR$1,0))</f>
        <v>#N/A</v>
      </c>
      <c r="K64" s="424" t="e">
        <f t="shared" si="6"/>
        <v>#N/A</v>
      </c>
      <c r="L64" s="425" t="e">
        <f t="shared" si="7"/>
        <v>#N/A</v>
      </c>
      <c r="M64" s="425" t="e">
        <f t="shared" si="8"/>
        <v>#N/A</v>
      </c>
      <c r="N64" s="425" t="e">
        <f t="shared" si="9"/>
        <v>#N/A</v>
      </c>
      <c r="O64" s="426" t="e">
        <f t="shared" si="10"/>
        <v>#N/A</v>
      </c>
      <c r="P64" s="427">
        <f>COUNTIF('enter-data'!G$8:G$94,'calc.disziplin'!$G64)</f>
        <v>0</v>
      </c>
      <c r="Q64" s="361">
        <f>COUNTIF('enter-data'!H$8:H$94,'calc.disziplin'!$G64)</f>
        <v>1</v>
      </c>
      <c r="R64" s="428">
        <f>COUNTIF('enter-data'!I$8:I$94,'calc.disziplin'!$G64)</f>
        <v>4</v>
      </c>
      <c r="S64" s="429">
        <f>COUNTIF('enter-data'!J$8:J$94,'calc.disziplin'!$G64)</f>
        <v>0</v>
      </c>
      <c r="T64" s="361">
        <f>COUNTIF('enter-data'!K$8:K$94,'calc.disziplin'!$G64)</f>
        <v>0</v>
      </c>
      <c r="U64" s="428">
        <f>COUNTIF('enter-data'!L$8:L$94,'calc.disziplin'!$G64)</f>
        <v>0</v>
      </c>
      <c r="V64" s="429">
        <f>COUNTIF('enter-data'!M$8:M$94,'calc.disziplin'!$G64)</f>
        <v>0</v>
      </c>
      <c r="W64" s="361">
        <f>COUNTIF('enter-data'!N$8:N$94,'calc.disziplin'!$G64)</f>
        <v>0</v>
      </c>
      <c r="X64" s="428">
        <f>COUNTIF('enter-data'!O$8:O$94,'calc.disziplin'!$G64)</f>
        <v>0</v>
      </c>
      <c r="Y64" s="429">
        <f>COUNTIF('enter-data'!P$8:P$94,'calc.disziplin'!$G64)</f>
        <v>1</v>
      </c>
      <c r="Z64" s="361">
        <f>COUNTIF('enter-data'!Q$8:Q$94,'calc.disziplin'!$G64)</f>
        <v>2</v>
      </c>
      <c r="AA64" s="428">
        <f>COUNTIF('enter-data'!R$8:R$94,'calc.disziplin'!$G64)</f>
        <v>3</v>
      </c>
      <c r="AB64" s="429">
        <f>COUNTIF('enter-data'!S$8:S$94,'calc.disziplin'!$G64)</f>
        <v>0</v>
      </c>
      <c r="AC64" s="361">
        <f>COUNTIF('enter-data'!T$8:T$94,'calc.disziplin'!$G64)</f>
        <v>0</v>
      </c>
      <c r="AD64" s="428">
        <f>COUNTIF('enter-data'!U$8:U$94,'calc.disziplin'!$G64)</f>
        <v>0</v>
      </c>
      <c r="AE64" s="429">
        <f>COUNTIF('enter-data'!V$8:V$94,'calc.disziplin'!$G64)</f>
        <v>0</v>
      </c>
      <c r="AF64" s="361">
        <f>COUNTIF('enter-data'!W$8:W$94,'calc.disziplin'!$G64)</f>
        <v>0</v>
      </c>
      <c r="AG64" s="428">
        <f>COUNTIF('enter-data'!X$8:X$94,'calc.disziplin'!$G64)</f>
        <v>0</v>
      </c>
      <c r="AH64" s="429">
        <f>COUNTIF('enter-data'!Y$8:Y$94,'calc.disziplin'!$G64)</f>
        <v>0</v>
      </c>
      <c r="AI64" s="361">
        <f>COUNTIF('enter-data'!Z$8:Z$94,'calc.disziplin'!$G64)</f>
        <v>0</v>
      </c>
      <c r="AJ64" s="428">
        <f>COUNTIF('enter-data'!AA$8:AA$94,'calc.disziplin'!$G64)</f>
        <v>0</v>
      </c>
      <c r="AK64" s="429">
        <f>COUNTIF('enter-data'!AB$8:AB$94,'calc.disziplin'!$G64)</f>
        <v>0</v>
      </c>
      <c r="AL64" s="361">
        <f>COUNTIF('enter-data'!AC$8:AC$94,'calc.disziplin'!$G64)</f>
        <v>0</v>
      </c>
      <c r="AM64" s="428">
        <f>COUNTIF('enter-data'!AD$8:AD$94,'calc.disziplin'!$G64)</f>
        <v>0</v>
      </c>
      <c r="AN64" s="429">
        <f>COUNTIF('enter-data'!AE$8:AE$94,'calc.disziplin'!$G64)</f>
        <v>0</v>
      </c>
      <c r="AO64" s="361">
        <f>COUNTIF('enter-data'!AF$8:AF$94,'calc.disziplin'!$G64)</f>
        <v>0</v>
      </c>
      <c r="AP64" s="430">
        <f>COUNTIF('enter-data'!AG$8:AG$94,'calc.disziplin'!$G64)</f>
        <v>0</v>
      </c>
      <c r="AQ64" s="292"/>
      <c r="AR64" s="429">
        <f>COUNTIF('enter-data'!AI$8:AI$94,'calc.disziplin'!$G64)</f>
        <v>0</v>
      </c>
      <c r="AS64" s="361">
        <f>COUNTIF('enter-data'!AJ$8:AJ$94,'calc.disziplin'!$G64)</f>
        <v>0</v>
      </c>
      <c r="AT64" s="428">
        <f>COUNTIF('enter-data'!AK$8:AK$94,'calc.disziplin'!$G64)</f>
        <v>0</v>
      </c>
      <c r="AU64" s="429">
        <f>COUNTIF('enter-data'!AL$8:AL$94,'calc.disziplin'!$G64)</f>
        <v>0</v>
      </c>
      <c r="AV64" s="361">
        <f>COUNTIF('enter-data'!AM$8:AM$94,'calc.disziplin'!$G64)</f>
        <v>0</v>
      </c>
      <c r="AW64" s="428">
        <f>COUNTIF('enter-data'!AN$8:AN$94,'calc.disziplin'!$G64)</f>
        <v>0</v>
      </c>
      <c r="AX64" s="429">
        <f>COUNTIF('enter-data'!AO$8:AO$94,'calc.disziplin'!$G64)</f>
        <v>0</v>
      </c>
      <c r="AY64" s="361">
        <f>COUNTIF('enter-data'!AP$8:AP$94,'calc.disziplin'!$G64)</f>
        <v>0</v>
      </c>
      <c r="AZ64" s="428">
        <f>COUNTIF('enter-data'!AQ$8:AQ$94,'calc.disziplin'!$G64)</f>
        <v>0</v>
      </c>
      <c r="BA64" s="429">
        <f>COUNTIF('enter-data'!AR$8:AR$94,'calc.disziplin'!$G64)</f>
        <v>0</v>
      </c>
      <c r="BB64" s="361">
        <f>COUNTIF('enter-data'!AS$8:AS$94,'calc.disziplin'!$G64)</f>
        <v>0</v>
      </c>
      <c r="BC64" s="428">
        <f>COUNTIF('enter-data'!AT$8:AT$94,'calc.disziplin'!$G64)</f>
        <v>0</v>
      </c>
      <c r="BD64" s="429">
        <f>COUNTIF('enter-data'!AU$8:AU$94,'calc.disziplin'!$G64)</f>
        <v>0</v>
      </c>
      <c r="BE64" s="361">
        <f>COUNTIF('enter-data'!AV$8:AV$94,'calc.disziplin'!$G64)</f>
        <v>0</v>
      </c>
      <c r="BF64" s="428">
        <f>COUNTIF('enter-data'!AW$8:AW$94,'calc.disziplin'!$G64)</f>
        <v>0</v>
      </c>
      <c r="BG64" s="429">
        <f>COUNTIF('enter-data'!AX$8:AX$94,'calc.disziplin'!$G64)</f>
        <v>0</v>
      </c>
      <c r="BH64" s="361">
        <f>COUNTIF('enter-data'!AY$8:AY$94,'calc.disziplin'!$G64)</f>
        <v>0</v>
      </c>
      <c r="BI64" s="428">
        <f>COUNTIF('enter-data'!AZ$8:AZ$94,'calc.disziplin'!$G64)</f>
        <v>0</v>
      </c>
      <c r="BJ64" s="429">
        <f>COUNTIF('enter-data'!BA$8:BA$94,'calc.disziplin'!$G64)</f>
        <v>0</v>
      </c>
      <c r="BK64" s="361">
        <f>COUNTIF('enter-data'!BB$8:BB$94,'calc.disziplin'!$G64)</f>
        <v>0</v>
      </c>
      <c r="BL64" s="428">
        <f>COUNTIF('enter-data'!BC$8:BC$94,'calc.disziplin'!$G64)</f>
        <v>0</v>
      </c>
      <c r="BM64" s="429">
        <f>COUNTIF('enter-data'!BD$8:BD$94,'calc.disziplin'!$G64)</f>
        <v>0</v>
      </c>
      <c r="BN64" s="361">
        <f>COUNTIF('enter-data'!BE$8:BE$94,'calc.disziplin'!$G64)</f>
        <v>0</v>
      </c>
      <c r="BO64" s="428">
        <f>COUNTIF('enter-data'!BF$8:BF$94,'calc.disziplin'!$G64)</f>
        <v>0</v>
      </c>
      <c r="BP64" s="429">
        <f>COUNTIF('enter-data'!BG$8:BG$94,'calc.disziplin'!$G64)</f>
        <v>0</v>
      </c>
      <c r="BQ64" s="361">
        <f>COUNTIF('enter-data'!BH$8:BH$94,'calc.disziplin'!$G64)</f>
        <v>0</v>
      </c>
      <c r="BR64" s="430">
        <f>COUNTIF('enter-data'!BI$8:BI$94,'calc.disziplin'!$G64)</f>
        <v>0</v>
      </c>
    </row>
    <row r="65" spans="1:70" ht="18" customHeight="1" x14ac:dyDescent="0.25">
      <c r="A65" s="392">
        <v>63</v>
      </c>
      <c r="B65" s="431">
        <f t="shared" si="3"/>
        <v>6.3E-2</v>
      </c>
      <c r="C65" s="392" t="e">
        <f t="shared" si="11"/>
        <v>#N/A</v>
      </c>
      <c r="D65" s="392" t="e">
        <f t="shared" si="4"/>
        <v>#N/A</v>
      </c>
      <c r="E65" s="421" t="e">
        <f t="shared" si="5"/>
        <v>#N/A</v>
      </c>
      <c r="F65" s="422" t="s">
        <v>280</v>
      </c>
      <c r="G65" s="423" t="s">
        <v>81</v>
      </c>
      <c r="H65" s="424" t="e" cm="1">
        <f t="array" ref="H65">INDEX($P$3:$BR$142,ROW()-2,MATCH(H$1,$P$1:$BR$1,0))</f>
        <v>#N/A</v>
      </c>
      <c r="I65" s="424" t="e" cm="1">
        <f t="array" ref="I65">INDEX($P$3:$BR$142,ROW()-2,MATCH(I$1,$P$1:$BR$1,0))</f>
        <v>#N/A</v>
      </c>
      <c r="J65" s="424" t="e" cm="1">
        <f t="array" ref="J65">INDEX($P$3:$BR$142,ROW()-2,MATCH(J$1,$P$1:$BR$1,0))</f>
        <v>#N/A</v>
      </c>
      <c r="K65" s="424" t="e">
        <f t="shared" si="6"/>
        <v>#N/A</v>
      </c>
      <c r="L65" s="425" t="e">
        <f t="shared" si="7"/>
        <v>#N/A</v>
      </c>
      <c r="M65" s="425" t="e">
        <f t="shared" si="8"/>
        <v>#N/A</v>
      </c>
      <c r="N65" s="425" t="e">
        <f t="shared" si="9"/>
        <v>#N/A</v>
      </c>
      <c r="O65" s="426" t="e">
        <f t="shared" si="10"/>
        <v>#N/A</v>
      </c>
      <c r="P65" s="427">
        <f>COUNTIF('enter-data'!G$8:G$94,'calc.disziplin'!$G65)</f>
        <v>0</v>
      </c>
      <c r="Q65" s="361">
        <f>COUNTIF('enter-data'!H$8:H$94,'calc.disziplin'!$G65)</f>
        <v>0</v>
      </c>
      <c r="R65" s="428">
        <f>COUNTIF('enter-data'!I$8:I$94,'calc.disziplin'!$G65)</f>
        <v>0</v>
      </c>
      <c r="S65" s="429">
        <f>COUNTIF('enter-data'!J$8:J$94,'calc.disziplin'!$G65)</f>
        <v>0</v>
      </c>
      <c r="T65" s="361">
        <f>COUNTIF('enter-data'!K$8:K$94,'calc.disziplin'!$G65)</f>
        <v>0</v>
      </c>
      <c r="U65" s="428">
        <f>COUNTIF('enter-data'!L$8:L$94,'calc.disziplin'!$G65)</f>
        <v>0</v>
      </c>
      <c r="V65" s="429">
        <f>COUNTIF('enter-data'!M$8:M$94,'calc.disziplin'!$G65)</f>
        <v>0</v>
      </c>
      <c r="W65" s="361">
        <f>COUNTIF('enter-data'!N$8:N$94,'calc.disziplin'!$G65)</f>
        <v>0</v>
      </c>
      <c r="X65" s="428">
        <f>COUNTIF('enter-data'!O$8:O$94,'calc.disziplin'!$G65)</f>
        <v>0</v>
      </c>
      <c r="Y65" s="429">
        <f>COUNTIF('enter-data'!P$8:P$94,'calc.disziplin'!$G65)</f>
        <v>0</v>
      </c>
      <c r="Z65" s="361">
        <f>COUNTIF('enter-data'!Q$8:Q$94,'calc.disziplin'!$G65)</f>
        <v>0</v>
      </c>
      <c r="AA65" s="428">
        <f>COUNTIF('enter-data'!R$8:R$94,'calc.disziplin'!$G65)</f>
        <v>0</v>
      </c>
      <c r="AB65" s="429">
        <f>COUNTIF('enter-data'!S$8:S$94,'calc.disziplin'!$G65)</f>
        <v>0</v>
      </c>
      <c r="AC65" s="361">
        <f>COUNTIF('enter-data'!T$8:T$94,'calc.disziplin'!$G65)</f>
        <v>0</v>
      </c>
      <c r="AD65" s="428">
        <f>COUNTIF('enter-data'!U$8:U$94,'calc.disziplin'!$G65)</f>
        <v>0</v>
      </c>
      <c r="AE65" s="429">
        <f>COUNTIF('enter-data'!V$8:V$94,'calc.disziplin'!$G65)</f>
        <v>0</v>
      </c>
      <c r="AF65" s="361">
        <f>COUNTIF('enter-data'!W$8:W$94,'calc.disziplin'!$G65)</f>
        <v>0</v>
      </c>
      <c r="AG65" s="428">
        <f>COUNTIF('enter-data'!X$8:X$94,'calc.disziplin'!$G65)</f>
        <v>0</v>
      </c>
      <c r="AH65" s="429">
        <f>COUNTIF('enter-data'!Y$8:Y$94,'calc.disziplin'!$G65)</f>
        <v>0</v>
      </c>
      <c r="AI65" s="361">
        <f>COUNTIF('enter-data'!Z$8:Z$94,'calc.disziplin'!$G65)</f>
        <v>0</v>
      </c>
      <c r="AJ65" s="428">
        <f>COUNTIF('enter-data'!AA$8:AA$94,'calc.disziplin'!$G65)</f>
        <v>0</v>
      </c>
      <c r="AK65" s="429">
        <f>COUNTIF('enter-data'!AB$8:AB$94,'calc.disziplin'!$G65)</f>
        <v>0</v>
      </c>
      <c r="AL65" s="361">
        <f>COUNTIF('enter-data'!AC$8:AC$94,'calc.disziplin'!$G65)</f>
        <v>0</v>
      </c>
      <c r="AM65" s="428">
        <f>COUNTIF('enter-data'!AD$8:AD$94,'calc.disziplin'!$G65)</f>
        <v>0</v>
      </c>
      <c r="AN65" s="429">
        <f>COUNTIF('enter-data'!AE$8:AE$94,'calc.disziplin'!$G65)</f>
        <v>0</v>
      </c>
      <c r="AO65" s="361">
        <f>COUNTIF('enter-data'!AF$8:AF$94,'calc.disziplin'!$G65)</f>
        <v>0</v>
      </c>
      <c r="AP65" s="430">
        <f>COUNTIF('enter-data'!AG$8:AG$94,'calc.disziplin'!$G65)</f>
        <v>0</v>
      </c>
      <c r="AQ65" s="292"/>
      <c r="AR65" s="429">
        <f>COUNTIF('enter-data'!AI$8:AI$94,'calc.disziplin'!$G65)</f>
        <v>0</v>
      </c>
      <c r="AS65" s="361">
        <f>COUNTIF('enter-data'!AJ$8:AJ$94,'calc.disziplin'!$G65)</f>
        <v>0</v>
      </c>
      <c r="AT65" s="428">
        <f>COUNTIF('enter-data'!AK$8:AK$94,'calc.disziplin'!$G65)</f>
        <v>0</v>
      </c>
      <c r="AU65" s="429">
        <f>COUNTIF('enter-data'!AL$8:AL$94,'calc.disziplin'!$G65)</f>
        <v>0</v>
      </c>
      <c r="AV65" s="361">
        <f>COUNTIF('enter-data'!AM$8:AM$94,'calc.disziplin'!$G65)</f>
        <v>0</v>
      </c>
      <c r="AW65" s="428">
        <f>COUNTIF('enter-data'!AN$8:AN$94,'calc.disziplin'!$G65)</f>
        <v>0</v>
      </c>
      <c r="AX65" s="429">
        <f>COUNTIF('enter-data'!AO$8:AO$94,'calc.disziplin'!$G65)</f>
        <v>0</v>
      </c>
      <c r="AY65" s="361">
        <f>COUNTIF('enter-data'!AP$8:AP$94,'calc.disziplin'!$G65)</f>
        <v>0</v>
      </c>
      <c r="AZ65" s="428">
        <f>COUNTIF('enter-data'!AQ$8:AQ$94,'calc.disziplin'!$G65)</f>
        <v>0</v>
      </c>
      <c r="BA65" s="429">
        <f>COUNTIF('enter-data'!AR$8:AR$94,'calc.disziplin'!$G65)</f>
        <v>0</v>
      </c>
      <c r="BB65" s="361">
        <f>COUNTIF('enter-data'!AS$8:AS$94,'calc.disziplin'!$G65)</f>
        <v>0</v>
      </c>
      <c r="BC65" s="428">
        <f>COUNTIF('enter-data'!AT$8:AT$94,'calc.disziplin'!$G65)</f>
        <v>0</v>
      </c>
      <c r="BD65" s="429">
        <f>COUNTIF('enter-data'!AU$8:AU$94,'calc.disziplin'!$G65)</f>
        <v>0</v>
      </c>
      <c r="BE65" s="361">
        <f>COUNTIF('enter-data'!AV$8:AV$94,'calc.disziplin'!$G65)</f>
        <v>0</v>
      </c>
      <c r="BF65" s="428">
        <f>COUNTIF('enter-data'!AW$8:AW$94,'calc.disziplin'!$G65)</f>
        <v>0</v>
      </c>
      <c r="BG65" s="429">
        <f>COUNTIF('enter-data'!AX$8:AX$94,'calc.disziplin'!$G65)</f>
        <v>0</v>
      </c>
      <c r="BH65" s="361">
        <f>COUNTIF('enter-data'!AY$8:AY$94,'calc.disziplin'!$G65)</f>
        <v>0</v>
      </c>
      <c r="BI65" s="428">
        <f>COUNTIF('enter-data'!AZ$8:AZ$94,'calc.disziplin'!$G65)</f>
        <v>0</v>
      </c>
      <c r="BJ65" s="429">
        <f>COUNTIF('enter-data'!BA$8:BA$94,'calc.disziplin'!$G65)</f>
        <v>0</v>
      </c>
      <c r="BK65" s="361">
        <f>COUNTIF('enter-data'!BB$8:BB$94,'calc.disziplin'!$G65)</f>
        <v>0</v>
      </c>
      <c r="BL65" s="428">
        <f>COUNTIF('enter-data'!BC$8:BC$94,'calc.disziplin'!$G65)</f>
        <v>0</v>
      </c>
      <c r="BM65" s="429">
        <f>COUNTIF('enter-data'!BD$8:BD$94,'calc.disziplin'!$G65)</f>
        <v>0</v>
      </c>
      <c r="BN65" s="361">
        <f>COUNTIF('enter-data'!BE$8:BE$94,'calc.disziplin'!$G65)</f>
        <v>0</v>
      </c>
      <c r="BO65" s="428">
        <f>COUNTIF('enter-data'!BF$8:BF$94,'calc.disziplin'!$G65)</f>
        <v>0</v>
      </c>
      <c r="BP65" s="429">
        <f>COUNTIF('enter-data'!BG$8:BG$94,'calc.disziplin'!$G65)</f>
        <v>0</v>
      </c>
      <c r="BQ65" s="361">
        <f>COUNTIF('enter-data'!BH$8:BH$94,'calc.disziplin'!$G65)</f>
        <v>0</v>
      </c>
      <c r="BR65" s="430">
        <f>COUNTIF('enter-data'!BI$8:BI$94,'calc.disziplin'!$G65)</f>
        <v>0</v>
      </c>
    </row>
    <row r="66" spans="1:70" ht="18" customHeight="1" x14ac:dyDescent="0.25">
      <c r="A66" s="392">
        <v>64</v>
      </c>
      <c r="B66" s="431">
        <f t="shared" si="3"/>
        <v>6.4000000000000001E-2</v>
      </c>
      <c r="C66" s="392" t="e">
        <f t="shared" si="11"/>
        <v>#N/A</v>
      </c>
      <c r="D66" s="392" t="e">
        <f t="shared" si="4"/>
        <v>#N/A</v>
      </c>
      <c r="E66" s="421" t="e">
        <f t="shared" si="5"/>
        <v>#N/A</v>
      </c>
      <c r="F66" s="422" t="s">
        <v>269</v>
      </c>
      <c r="G66" s="423" t="s">
        <v>92</v>
      </c>
      <c r="H66" s="424" t="e" cm="1">
        <f t="array" ref="H66">INDEX($P$3:$BR$142,ROW()-2,MATCH(H$1,$P$1:$BR$1,0))</f>
        <v>#N/A</v>
      </c>
      <c r="I66" s="424" t="e" cm="1">
        <f t="array" ref="I66">INDEX($P$3:$BR$142,ROW()-2,MATCH(I$1,$P$1:$BR$1,0))</f>
        <v>#N/A</v>
      </c>
      <c r="J66" s="424" t="e" cm="1">
        <f t="array" ref="J66">INDEX($P$3:$BR$142,ROW()-2,MATCH(J$1,$P$1:$BR$1,0))</f>
        <v>#N/A</v>
      </c>
      <c r="K66" s="424" t="e">
        <f t="shared" si="6"/>
        <v>#N/A</v>
      </c>
      <c r="L66" s="425" t="e">
        <f t="shared" si="7"/>
        <v>#N/A</v>
      </c>
      <c r="M66" s="425" t="e">
        <f t="shared" si="8"/>
        <v>#N/A</v>
      </c>
      <c r="N66" s="425" t="e">
        <f t="shared" si="9"/>
        <v>#N/A</v>
      </c>
      <c r="O66" s="426" t="e">
        <f t="shared" si="10"/>
        <v>#N/A</v>
      </c>
      <c r="P66" s="427">
        <f>COUNTIF('enter-data'!G$8:G$94,'calc.disziplin'!$G66)</f>
        <v>0</v>
      </c>
      <c r="Q66" s="361">
        <f>COUNTIF('enter-data'!H$8:H$94,'calc.disziplin'!$G66)</f>
        <v>0</v>
      </c>
      <c r="R66" s="428">
        <f>COUNTIF('enter-data'!I$8:I$94,'calc.disziplin'!$G66)</f>
        <v>0</v>
      </c>
      <c r="S66" s="429">
        <f>COUNTIF('enter-data'!J$8:J$94,'calc.disziplin'!$G66)</f>
        <v>0</v>
      </c>
      <c r="T66" s="361">
        <f>COUNTIF('enter-data'!K$8:K$94,'calc.disziplin'!$G66)</f>
        <v>0</v>
      </c>
      <c r="U66" s="428">
        <f>COUNTIF('enter-data'!L$8:L$94,'calc.disziplin'!$G66)</f>
        <v>0</v>
      </c>
      <c r="V66" s="429">
        <f>COUNTIF('enter-data'!M$8:M$94,'calc.disziplin'!$G66)</f>
        <v>0</v>
      </c>
      <c r="W66" s="361">
        <f>COUNTIF('enter-data'!N$8:N$94,'calc.disziplin'!$G66)</f>
        <v>0</v>
      </c>
      <c r="X66" s="428">
        <f>COUNTIF('enter-data'!O$8:O$94,'calc.disziplin'!$G66)</f>
        <v>0</v>
      </c>
      <c r="Y66" s="429">
        <f>COUNTIF('enter-data'!P$8:P$94,'calc.disziplin'!$G66)</f>
        <v>0</v>
      </c>
      <c r="Z66" s="361">
        <f>COUNTIF('enter-data'!Q$8:Q$94,'calc.disziplin'!$G66)</f>
        <v>0</v>
      </c>
      <c r="AA66" s="428">
        <f>COUNTIF('enter-data'!R$8:R$94,'calc.disziplin'!$G66)</f>
        <v>0</v>
      </c>
      <c r="AB66" s="429">
        <f>COUNTIF('enter-data'!S$8:S$94,'calc.disziplin'!$G66)</f>
        <v>0</v>
      </c>
      <c r="AC66" s="361">
        <f>COUNTIF('enter-data'!T$8:T$94,'calc.disziplin'!$G66)</f>
        <v>0</v>
      </c>
      <c r="AD66" s="428">
        <f>COUNTIF('enter-data'!U$8:U$94,'calc.disziplin'!$G66)</f>
        <v>0</v>
      </c>
      <c r="AE66" s="429">
        <f>COUNTIF('enter-data'!V$8:V$94,'calc.disziplin'!$G66)</f>
        <v>0</v>
      </c>
      <c r="AF66" s="361">
        <f>COUNTIF('enter-data'!W$8:W$94,'calc.disziplin'!$G66)</f>
        <v>0</v>
      </c>
      <c r="AG66" s="428">
        <f>COUNTIF('enter-data'!X$8:X$94,'calc.disziplin'!$G66)</f>
        <v>0</v>
      </c>
      <c r="AH66" s="429">
        <f>COUNTIF('enter-data'!Y$8:Y$94,'calc.disziplin'!$G66)</f>
        <v>0</v>
      </c>
      <c r="AI66" s="361">
        <f>COUNTIF('enter-data'!Z$8:Z$94,'calc.disziplin'!$G66)</f>
        <v>0</v>
      </c>
      <c r="AJ66" s="428">
        <f>COUNTIF('enter-data'!AA$8:AA$94,'calc.disziplin'!$G66)</f>
        <v>0</v>
      </c>
      <c r="AK66" s="429">
        <f>COUNTIF('enter-data'!AB$8:AB$94,'calc.disziplin'!$G66)</f>
        <v>0</v>
      </c>
      <c r="AL66" s="361">
        <f>COUNTIF('enter-data'!AC$8:AC$94,'calc.disziplin'!$G66)</f>
        <v>0</v>
      </c>
      <c r="AM66" s="428">
        <f>COUNTIF('enter-data'!AD$8:AD$94,'calc.disziplin'!$G66)</f>
        <v>0</v>
      </c>
      <c r="AN66" s="429">
        <f>COUNTIF('enter-data'!AE$8:AE$94,'calc.disziplin'!$G66)</f>
        <v>0</v>
      </c>
      <c r="AO66" s="361">
        <f>COUNTIF('enter-data'!AF$8:AF$94,'calc.disziplin'!$G66)</f>
        <v>0</v>
      </c>
      <c r="AP66" s="430">
        <f>COUNTIF('enter-data'!AG$8:AG$94,'calc.disziplin'!$G66)</f>
        <v>0</v>
      </c>
      <c r="AQ66" s="292"/>
      <c r="AR66" s="429">
        <f>COUNTIF('enter-data'!AI$8:AI$94,'calc.disziplin'!$G66)</f>
        <v>0</v>
      </c>
      <c r="AS66" s="361">
        <f>COUNTIF('enter-data'!AJ$8:AJ$94,'calc.disziplin'!$G66)</f>
        <v>0</v>
      </c>
      <c r="AT66" s="428">
        <f>COUNTIF('enter-data'!AK$8:AK$94,'calc.disziplin'!$G66)</f>
        <v>0</v>
      </c>
      <c r="AU66" s="429">
        <f>COUNTIF('enter-data'!AL$8:AL$94,'calc.disziplin'!$G66)</f>
        <v>0</v>
      </c>
      <c r="AV66" s="361">
        <f>COUNTIF('enter-data'!AM$8:AM$94,'calc.disziplin'!$G66)</f>
        <v>0</v>
      </c>
      <c r="AW66" s="428">
        <f>COUNTIF('enter-data'!AN$8:AN$94,'calc.disziplin'!$G66)</f>
        <v>0</v>
      </c>
      <c r="AX66" s="429">
        <f>COUNTIF('enter-data'!AO$8:AO$94,'calc.disziplin'!$G66)</f>
        <v>0</v>
      </c>
      <c r="AY66" s="361">
        <f>COUNTIF('enter-data'!AP$8:AP$94,'calc.disziplin'!$G66)</f>
        <v>0</v>
      </c>
      <c r="AZ66" s="428">
        <f>COUNTIF('enter-data'!AQ$8:AQ$94,'calc.disziplin'!$G66)</f>
        <v>0</v>
      </c>
      <c r="BA66" s="429">
        <f>COUNTIF('enter-data'!AR$8:AR$94,'calc.disziplin'!$G66)</f>
        <v>0</v>
      </c>
      <c r="BB66" s="361">
        <f>COUNTIF('enter-data'!AS$8:AS$94,'calc.disziplin'!$G66)</f>
        <v>0</v>
      </c>
      <c r="BC66" s="428">
        <f>COUNTIF('enter-data'!AT$8:AT$94,'calc.disziplin'!$G66)</f>
        <v>0</v>
      </c>
      <c r="BD66" s="429">
        <f>COUNTIF('enter-data'!AU$8:AU$94,'calc.disziplin'!$G66)</f>
        <v>0</v>
      </c>
      <c r="BE66" s="361">
        <f>COUNTIF('enter-data'!AV$8:AV$94,'calc.disziplin'!$G66)</f>
        <v>0</v>
      </c>
      <c r="BF66" s="428">
        <f>COUNTIF('enter-data'!AW$8:AW$94,'calc.disziplin'!$G66)</f>
        <v>0</v>
      </c>
      <c r="BG66" s="429">
        <f>COUNTIF('enter-data'!AX$8:AX$94,'calc.disziplin'!$G66)</f>
        <v>0</v>
      </c>
      <c r="BH66" s="361">
        <f>COUNTIF('enter-data'!AY$8:AY$94,'calc.disziplin'!$G66)</f>
        <v>0</v>
      </c>
      <c r="BI66" s="428">
        <f>COUNTIF('enter-data'!AZ$8:AZ$94,'calc.disziplin'!$G66)</f>
        <v>0</v>
      </c>
      <c r="BJ66" s="429">
        <f>COUNTIF('enter-data'!BA$8:BA$94,'calc.disziplin'!$G66)</f>
        <v>1</v>
      </c>
      <c r="BK66" s="361">
        <f>COUNTIF('enter-data'!BB$8:BB$94,'calc.disziplin'!$G66)</f>
        <v>1</v>
      </c>
      <c r="BL66" s="428">
        <f>COUNTIF('enter-data'!BC$8:BC$94,'calc.disziplin'!$G66)</f>
        <v>3</v>
      </c>
      <c r="BM66" s="429">
        <f>COUNTIF('enter-data'!BD$8:BD$94,'calc.disziplin'!$G66)</f>
        <v>0</v>
      </c>
      <c r="BN66" s="361">
        <f>COUNTIF('enter-data'!BE$8:BE$94,'calc.disziplin'!$G66)</f>
        <v>0</v>
      </c>
      <c r="BO66" s="428">
        <f>COUNTIF('enter-data'!BF$8:BF$94,'calc.disziplin'!$G66)</f>
        <v>0</v>
      </c>
      <c r="BP66" s="429">
        <f>COUNTIF('enter-data'!BG$8:BG$94,'calc.disziplin'!$G66)</f>
        <v>0</v>
      </c>
      <c r="BQ66" s="361">
        <f>COUNTIF('enter-data'!BH$8:BH$94,'calc.disziplin'!$G66)</f>
        <v>0</v>
      </c>
      <c r="BR66" s="430">
        <f>COUNTIF('enter-data'!BI$8:BI$94,'calc.disziplin'!$G66)</f>
        <v>0</v>
      </c>
    </row>
    <row r="67" spans="1:70" ht="18" customHeight="1" x14ac:dyDescent="0.25">
      <c r="A67" s="392">
        <v>65</v>
      </c>
      <c r="B67" s="431">
        <f t="shared" si="3"/>
        <v>6.5000000000000002E-2</v>
      </c>
      <c r="C67" s="392" t="e">
        <f t="shared" si="11"/>
        <v>#N/A</v>
      </c>
      <c r="D67" s="392" t="e">
        <f t="shared" si="4"/>
        <v>#N/A</v>
      </c>
      <c r="E67" s="421" t="e">
        <f t="shared" si="5"/>
        <v>#N/A</v>
      </c>
      <c r="F67" s="422" t="s">
        <v>260</v>
      </c>
      <c r="G67" s="423" t="s">
        <v>259</v>
      </c>
      <c r="H67" s="424" t="e" cm="1">
        <f t="array" ref="H67">INDEX($P$3:$BR$142,ROW()-2,MATCH(H$1,$P$1:$BR$1,0))</f>
        <v>#N/A</v>
      </c>
      <c r="I67" s="424" t="e" cm="1">
        <f t="array" ref="I67">INDEX($P$3:$BR$142,ROW()-2,MATCH(I$1,$P$1:$BR$1,0))</f>
        <v>#N/A</v>
      </c>
      <c r="J67" s="424" t="e" cm="1">
        <f t="array" ref="J67">INDEX($P$3:$BR$142,ROW()-2,MATCH(J$1,$P$1:$BR$1,0))</f>
        <v>#N/A</v>
      </c>
      <c r="K67" s="424" t="e">
        <f t="shared" si="6"/>
        <v>#N/A</v>
      </c>
      <c r="L67" s="425" t="e">
        <f t="shared" si="7"/>
        <v>#N/A</v>
      </c>
      <c r="M67" s="425" t="e">
        <f t="shared" si="8"/>
        <v>#N/A</v>
      </c>
      <c r="N67" s="425" t="e">
        <f t="shared" si="9"/>
        <v>#N/A</v>
      </c>
      <c r="O67" s="426" t="e">
        <f t="shared" si="10"/>
        <v>#N/A</v>
      </c>
      <c r="P67" s="427">
        <f>COUNTIF('enter-data'!G$8:G$94,'calc.disziplin'!$G67)</f>
        <v>0</v>
      </c>
      <c r="Q67" s="361">
        <f>COUNTIF('enter-data'!H$8:H$94,'calc.disziplin'!$G67)</f>
        <v>0</v>
      </c>
      <c r="R67" s="428">
        <f>COUNTIF('enter-data'!I$8:I$94,'calc.disziplin'!$G67)</f>
        <v>0</v>
      </c>
      <c r="S67" s="429">
        <f>COUNTIF('enter-data'!J$8:J$94,'calc.disziplin'!$G67)</f>
        <v>0</v>
      </c>
      <c r="T67" s="361">
        <f>COUNTIF('enter-data'!K$8:K$94,'calc.disziplin'!$G67)</f>
        <v>0</v>
      </c>
      <c r="U67" s="428">
        <f>COUNTIF('enter-data'!L$8:L$94,'calc.disziplin'!$G67)</f>
        <v>0</v>
      </c>
      <c r="V67" s="429">
        <f>COUNTIF('enter-data'!M$8:M$94,'calc.disziplin'!$G67)</f>
        <v>0</v>
      </c>
      <c r="W67" s="361">
        <f>COUNTIF('enter-data'!N$8:N$94,'calc.disziplin'!$G67)</f>
        <v>0</v>
      </c>
      <c r="X67" s="428">
        <f>COUNTIF('enter-data'!O$8:O$94,'calc.disziplin'!$G67)</f>
        <v>0</v>
      </c>
      <c r="Y67" s="429">
        <f>COUNTIF('enter-data'!P$8:P$94,'calc.disziplin'!$G67)</f>
        <v>0</v>
      </c>
      <c r="Z67" s="361">
        <f>COUNTIF('enter-data'!Q$8:Q$94,'calc.disziplin'!$G67)</f>
        <v>0</v>
      </c>
      <c r="AA67" s="428">
        <f>COUNTIF('enter-data'!R$8:R$94,'calc.disziplin'!$G67)</f>
        <v>0</v>
      </c>
      <c r="AB67" s="429">
        <f>COUNTIF('enter-data'!S$8:S$94,'calc.disziplin'!$G67)</f>
        <v>0</v>
      </c>
      <c r="AC67" s="361">
        <f>COUNTIF('enter-data'!T$8:T$94,'calc.disziplin'!$G67)</f>
        <v>0</v>
      </c>
      <c r="AD67" s="428">
        <f>COUNTIF('enter-data'!U$8:U$94,'calc.disziplin'!$G67)</f>
        <v>0</v>
      </c>
      <c r="AE67" s="429">
        <f>COUNTIF('enter-data'!V$8:V$94,'calc.disziplin'!$G67)</f>
        <v>0</v>
      </c>
      <c r="AF67" s="361">
        <f>COUNTIF('enter-data'!W$8:W$94,'calc.disziplin'!$G67)</f>
        <v>0</v>
      </c>
      <c r="AG67" s="428">
        <f>COUNTIF('enter-data'!X$8:X$94,'calc.disziplin'!$G67)</f>
        <v>0</v>
      </c>
      <c r="AH67" s="429">
        <f>COUNTIF('enter-data'!Y$8:Y$94,'calc.disziplin'!$G67)</f>
        <v>0</v>
      </c>
      <c r="AI67" s="361">
        <f>COUNTIF('enter-data'!Z$8:Z$94,'calc.disziplin'!$G67)</f>
        <v>0</v>
      </c>
      <c r="AJ67" s="428">
        <f>COUNTIF('enter-data'!AA$8:AA$94,'calc.disziplin'!$G67)</f>
        <v>0</v>
      </c>
      <c r="AK67" s="429">
        <f>COUNTIF('enter-data'!AB$8:AB$94,'calc.disziplin'!$G67)</f>
        <v>0</v>
      </c>
      <c r="AL67" s="361">
        <f>COUNTIF('enter-data'!AC$8:AC$94,'calc.disziplin'!$G67)</f>
        <v>0</v>
      </c>
      <c r="AM67" s="428">
        <f>COUNTIF('enter-data'!AD$8:AD$94,'calc.disziplin'!$G67)</f>
        <v>0</v>
      </c>
      <c r="AN67" s="429">
        <f>COUNTIF('enter-data'!AE$8:AE$94,'calc.disziplin'!$G67)</f>
        <v>0</v>
      </c>
      <c r="AO67" s="361">
        <f>COUNTIF('enter-data'!AF$8:AF$94,'calc.disziplin'!$G67)</f>
        <v>0</v>
      </c>
      <c r="AP67" s="430">
        <f>COUNTIF('enter-data'!AG$8:AG$94,'calc.disziplin'!$G67)</f>
        <v>0</v>
      </c>
      <c r="AQ67" s="292"/>
      <c r="AR67" s="429">
        <f>COUNTIF('enter-data'!AI$8:AI$94,'calc.disziplin'!$G67)</f>
        <v>0</v>
      </c>
      <c r="AS67" s="361">
        <f>COUNTIF('enter-data'!AJ$8:AJ$94,'calc.disziplin'!$G67)</f>
        <v>0</v>
      </c>
      <c r="AT67" s="428">
        <f>COUNTIF('enter-data'!AK$8:AK$94,'calc.disziplin'!$G67)</f>
        <v>0</v>
      </c>
      <c r="AU67" s="429">
        <f>COUNTIF('enter-data'!AL$8:AL$94,'calc.disziplin'!$G67)</f>
        <v>0</v>
      </c>
      <c r="AV67" s="361">
        <f>COUNTIF('enter-data'!AM$8:AM$94,'calc.disziplin'!$G67)</f>
        <v>0</v>
      </c>
      <c r="AW67" s="428">
        <f>COUNTIF('enter-data'!AN$8:AN$94,'calc.disziplin'!$G67)</f>
        <v>0</v>
      </c>
      <c r="AX67" s="429">
        <f>COUNTIF('enter-data'!AO$8:AO$94,'calc.disziplin'!$G67)</f>
        <v>0</v>
      </c>
      <c r="AY67" s="361">
        <f>COUNTIF('enter-data'!AP$8:AP$94,'calc.disziplin'!$G67)</f>
        <v>0</v>
      </c>
      <c r="AZ67" s="428">
        <f>COUNTIF('enter-data'!AQ$8:AQ$94,'calc.disziplin'!$G67)</f>
        <v>0</v>
      </c>
      <c r="BA67" s="429">
        <f>COUNTIF('enter-data'!AR$8:AR$94,'calc.disziplin'!$G67)</f>
        <v>0</v>
      </c>
      <c r="BB67" s="361">
        <f>COUNTIF('enter-data'!AS$8:AS$94,'calc.disziplin'!$G67)</f>
        <v>0</v>
      </c>
      <c r="BC67" s="428">
        <f>COUNTIF('enter-data'!AT$8:AT$94,'calc.disziplin'!$G67)</f>
        <v>0</v>
      </c>
      <c r="BD67" s="429">
        <f>COUNTIF('enter-data'!AU$8:AU$94,'calc.disziplin'!$G67)</f>
        <v>0</v>
      </c>
      <c r="BE67" s="361">
        <f>COUNTIF('enter-data'!AV$8:AV$94,'calc.disziplin'!$G67)</f>
        <v>0</v>
      </c>
      <c r="BF67" s="428">
        <f>COUNTIF('enter-data'!AW$8:AW$94,'calc.disziplin'!$G67)</f>
        <v>0</v>
      </c>
      <c r="BG67" s="429">
        <f>COUNTIF('enter-data'!AX$8:AX$94,'calc.disziplin'!$G67)</f>
        <v>0</v>
      </c>
      <c r="BH67" s="361">
        <f>COUNTIF('enter-data'!AY$8:AY$94,'calc.disziplin'!$G67)</f>
        <v>0</v>
      </c>
      <c r="BI67" s="428">
        <f>COUNTIF('enter-data'!AZ$8:AZ$94,'calc.disziplin'!$G67)</f>
        <v>0</v>
      </c>
      <c r="BJ67" s="429">
        <f>COUNTIF('enter-data'!BA$8:BA$94,'calc.disziplin'!$G67)</f>
        <v>0</v>
      </c>
      <c r="BK67" s="361">
        <f>COUNTIF('enter-data'!BB$8:BB$94,'calc.disziplin'!$G67)</f>
        <v>0</v>
      </c>
      <c r="BL67" s="428">
        <f>COUNTIF('enter-data'!BC$8:BC$94,'calc.disziplin'!$G67)</f>
        <v>0</v>
      </c>
      <c r="BM67" s="429">
        <f>COUNTIF('enter-data'!BD$8:BD$94,'calc.disziplin'!$G67)</f>
        <v>0</v>
      </c>
      <c r="BN67" s="361">
        <f>COUNTIF('enter-data'!BE$8:BE$94,'calc.disziplin'!$G67)</f>
        <v>0</v>
      </c>
      <c r="BO67" s="428">
        <f>COUNTIF('enter-data'!BF$8:BF$94,'calc.disziplin'!$G67)</f>
        <v>0</v>
      </c>
      <c r="BP67" s="429">
        <f>COUNTIF('enter-data'!BG$8:BG$94,'calc.disziplin'!$G67)</f>
        <v>0</v>
      </c>
      <c r="BQ67" s="361">
        <f>COUNTIF('enter-data'!BH$8:BH$94,'calc.disziplin'!$G67)</f>
        <v>0</v>
      </c>
      <c r="BR67" s="430">
        <f>COUNTIF('enter-data'!BI$8:BI$94,'calc.disziplin'!$G67)</f>
        <v>0</v>
      </c>
    </row>
    <row r="68" spans="1:70" ht="18" customHeight="1" x14ac:dyDescent="0.25">
      <c r="A68" s="392">
        <v>66</v>
      </c>
      <c r="B68" s="431">
        <f t="shared" ref="B68:B131" si="12">ROUND(A68/1000,3)</f>
        <v>6.6000000000000003E-2</v>
      </c>
      <c r="C68" s="392" t="e">
        <f t="shared" si="11"/>
        <v>#N/A</v>
      </c>
      <c r="D68" s="392" t="e">
        <f t="shared" ref="D68:D131" si="13">IF(O68&gt;0,RANK(C68,$C$3:$C$142,1)," ")</f>
        <v>#N/A</v>
      </c>
      <c r="E68" s="421" t="e">
        <f t="shared" ref="E68:E131" si="14">IF(O68&gt;0,RANK(O68,$O$3:$O$142)," ")</f>
        <v>#N/A</v>
      </c>
      <c r="F68" s="422" t="s">
        <v>279</v>
      </c>
      <c r="G68" s="423" t="s">
        <v>278</v>
      </c>
      <c r="H68" s="424" t="e" cm="1">
        <f t="array" ref="H68">INDEX($P$3:$BR$142,ROW()-2,MATCH(H$1,$P$1:$BR$1,0))</f>
        <v>#N/A</v>
      </c>
      <c r="I68" s="424" t="e" cm="1">
        <f t="array" ref="I68">INDEX($P$3:$BR$142,ROW()-2,MATCH(I$1,$P$1:$BR$1,0))</f>
        <v>#N/A</v>
      </c>
      <c r="J68" s="424" t="e" cm="1">
        <f t="array" ref="J68">INDEX($P$3:$BR$142,ROW()-2,MATCH(J$1,$P$1:$BR$1,0))</f>
        <v>#N/A</v>
      </c>
      <c r="K68" s="424" t="e">
        <f t="shared" ref="K68:K131" si="15">SUM(H68:J68)</f>
        <v>#N/A</v>
      </c>
      <c r="L68" s="425" t="e">
        <f t="shared" ref="L68:L131" si="16">H68*100</f>
        <v>#N/A</v>
      </c>
      <c r="M68" s="425" t="e">
        <f t="shared" ref="M68:M131" si="17">I68*10</f>
        <v>#N/A</v>
      </c>
      <c r="N68" s="425" t="e">
        <f t="shared" ref="N68:N131" si="18">J68</f>
        <v>#N/A</v>
      </c>
      <c r="O68" s="426" t="e">
        <f t="shared" ref="O68:O131" si="19">SUM(L68:N68)</f>
        <v>#N/A</v>
      </c>
      <c r="P68" s="427">
        <f>COUNTIF('enter-data'!G$8:G$94,'calc.disziplin'!$G68)</f>
        <v>0</v>
      </c>
      <c r="Q68" s="361">
        <f>COUNTIF('enter-data'!H$8:H$94,'calc.disziplin'!$G68)</f>
        <v>0</v>
      </c>
      <c r="R68" s="428">
        <f>COUNTIF('enter-data'!I$8:I$94,'calc.disziplin'!$G68)</f>
        <v>0</v>
      </c>
      <c r="S68" s="429">
        <f>COUNTIF('enter-data'!J$8:J$94,'calc.disziplin'!$G68)</f>
        <v>0</v>
      </c>
      <c r="T68" s="361">
        <f>COUNTIF('enter-data'!K$8:K$94,'calc.disziplin'!$G68)</f>
        <v>0</v>
      </c>
      <c r="U68" s="428">
        <f>COUNTIF('enter-data'!L$8:L$94,'calc.disziplin'!$G68)</f>
        <v>0</v>
      </c>
      <c r="V68" s="429">
        <f>COUNTIF('enter-data'!M$8:M$94,'calc.disziplin'!$G68)</f>
        <v>0</v>
      </c>
      <c r="W68" s="361">
        <f>COUNTIF('enter-data'!N$8:N$94,'calc.disziplin'!$G68)</f>
        <v>0</v>
      </c>
      <c r="X68" s="428">
        <f>COUNTIF('enter-data'!O$8:O$94,'calc.disziplin'!$G68)</f>
        <v>0</v>
      </c>
      <c r="Y68" s="429">
        <f>COUNTIF('enter-data'!P$8:P$94,'calc.disziplin'!$G68)</f>
        <v>0</v>
      </c>
      <c r="Z68" s="361">
        <f>COUNTIF('enter-data'!Q$8:Q$94,'calc.disziplin'!$G68)</f>
        <v>0</v>
      </c>
      <c r="AA68" s="428">
        <f>COUNTIF('enter-data'!R$8:R$94,'calc.disziplin'!$G68)</f>
        <v>0</v>
      </c>
      <c r="AB68" s="429">
        <f>COUNTIF('enter-data'!S$8:S$94,'calc.disziplin'!$G68)</f>
        <v>0</v>
      </c>
      <c r="AC68" s="361">
        <f>COUNTIF('enter-data'!T$8:T$94,'calc.disziplin'!$G68)</f>
        <v>0</v>
      </c>
      <c r="AD68" s="428">
        <f>COUNTIF('enter-data'!U$8:U$94,'calc.disziplin'!$G68)</f>
        <v>0</v>
      </c>
      <c r="AE68" s="429">
        <f>COUNTIF('enter-data'!V$8:V$94,'calc.disziplin'!$G68)</f>
        <v>0</v>
      </c>
      <c r="AF68" s="361">
        <f>COUNTIF('enter-data'!W$8:W$94,'calc.disziplin'!$G68)</f>
        <v>0</v>
      </c>
      <c r="AG68" s="428">
        <f>COUNTIF('enter-data'!X$8:X$94,'calc.disziplin'!$G68)</f>
        <v>0</v>
      </c>
      <c r="AH68" s="429">
        <f>COUNTIF('enter-data'!Y$8:Y$94,'calc.disziplin'!$G68)</f>
        <v>0</v>
      </c>
      <c r="AI68" s="361">
        <f>COUNTIF('enter-data'!Z$8:Z$94,'calc.disziplin'!$G68)</f>
        <v>0</v>
      </c>
      <c r="AJ68" s="428">
        <f>COUNTIF('enter-data'!AA$8:AA$94,'calc.disziplin'!$G68)</f>
        <v>0</v>
      </c>
      <c r="AK68" s="429">
        <f>COUNTIF('enter-data'!AB$8:AB$94,'calc.disziplin'!$G68)</f>
        <v>0</v>
      </c>
      <c r="AL68" s="361">
        <f>COUNTIF('enter-data'!AC$8:AC$94,'calc.disziplin'!$G68)</f>
        <v>0</v>
      </c>
      <c r="AM68" s="428">
        <f>COUNTIF('enter-data'!AD$8:AD$94,'calc.disziplin'!$G68)</f>
        <v>0</v>
      </c>
      <c r="AN68" s="429">
        <f>COUNTIF('enter-data'!AE$8:AE$94,'calc.disziplin'!$G68)</f>
        <v>0</v>
      </c>
      <c r="AO68" s="361">
        <f>COUNTIF('enter-data'!AF$8:AF$94,'calc.disziplin'!$G68)</f>
        <v>0</v>
      </c>
      <c r="AP68" s="430">
        <f>COUNTIF('enter-data'!AG$8:AG$94,'calc.disziplin'!$G68)</f>
        <v>0</v>
      </c>
      <c r="AQ68" s="292"/>
      <c r="AR68" s="429">
        <f>COUNTIF('enter-data'!AI$8:AI$94,'calc.disziplin'!$G68)</f>
        <v>0</v>
      </c>
      <c r="AS68" s="361">
        <f>COUNTIF('enter-data'!AJ$8:AJ$94,'calc.disziplin'!$G68)</f>
        <v>0</v>
      </c>
      <c r="AT68" s="428">
        <f>COUNTIF('enter-data'!AK$8:AK$94,'calc.disziplin'!$G68)</f>
        <v>0</v>
      </c>
      <c r="AU68" s="429">
        <f>COUNTIF('enter-data'!AL$8:AL$94,'calc.disziplin'!$G68)</f>
        <v>0</v>
      </c>
      <c r="AV68" s="361">
        <f>COUNTIF('enter-data'!AM$8:AM$94,'calc.disziplin'!$G68)</f>
        <v>0</v>
      </c>
      <c r="AW68" s="428">
        <f>COUNTIF('enter-data'!AN$8:AN$94,'calc.disziplin'!$G68)</f>
        <v>0</v>
      </c>
      <c r="AX68" s="429">
        <f>COUNTIF('enter-data'!AO$8:AO$94,'calc.disziplin'!$G68)</f>
        <v>0</v>
      </c>
      <c r="AY68" s="361">
        <f>COUNTIF('enter-data'!AP$8:AP$94,'calc.disziplin'!$G68)</f>
        <v>0</v>
      </c>
      <c r="AZ68" s="428">
        <f>COUNTIF('enter-data'!AQ$8:AQ$94,'calc.disziplin'!$G68)</f>
        <v>0</v>
      </c>
      <c r="BA68" s="429">
        <f>COUNTIF('enter-data'!AR$8:AR$94,'calc.disziplin'!$G68)</f>
        <v>0</v>
      </c>
      <c r="BB68" s="361">
        <f>COUNTIF('enter-data'!AS$8:AS$94,'calc.disziplin'!$G68)</f>
        <v>0</v>
      </c>
      <c r="BC68" s="428">
        <f>COUNTIF('enter-data'!AT$8:AT$94,'calc.disziplin'!$G68)</f>
        <v>0</v>
      </c>
      <c r="BD68" s="429">
        <f>COUNTIF('enter-data'!AU$8:AU$94,'calc.disziplin'!$G68)</f>
        <v>0</v>
      </c>
      <c r="BE68" s="361">
        <f>COUNTIF('enter-data'!AV$8:AV$94,'calc.disziplin'!$G68)</f>
        <v>0</v>
      </c>
      <c r="BF68" s="428">
        <f>COUNTIF('enter-data'!AW$8:AW$94,'calc.disziplin'!$G68)</f>
        <v>0</v>
      </c>
      <c r="BG68" s="429">
        <f>COUNTIF('enter-data'!AX$8:AX$94,'calc.disziplin'!$G68)</f>
        <v>0</v>
      </c>
      <c r="BH68" s="361">
        <f>COUNTIF('enter-data'!AY$8:AY$94,'calc.disziplin'!$G68)</f>
        <v>0</v>
      </c>
      <c r="BI68" s="428">
        <f>COUNTIF('enter-data'!AZ$8:AZ$94,'calc.disziplin'!$G68)</f>
        <v>0</v>
      </c>
      <c r="BJ68" s="429">
        <f>COUNTIF('enter-data'!BA$8:BA$94,'calc.disziplin'!$G68)</f>
        <v>0</v>
      </c>
      <c r="BK68" s="361">
        <f>COUNTIF('enter-data'!BB$8:BB$94,'calc.disziplin'!$G68)</f>
        <v>0</v>
      </c>
      <c r="BL68" s="428">
        <f>COUNTIF('enter-data'!BC$8:BC$94,'calc.disziplin'!$G68)</f>
        <v>0</v>
      </c>
      <c r="BM68" s="429">
        <f>COUNTIF('enter-data'!BD$8:BD$94,'calc.disziplin'!$G68)</f>
        <v>0</v>
      </c>
      <c r="BN68" s="361">
        <f>COUNTIF('enter-data'!BE$8:BE$94,'calc.disziplin'!$G68)</f>
        <v>0</v>
      </c>
      <c r="BO68" s="428">
        <f>COUNTIF('enter-data'!BF$8:BF$94,'calc.disziplin'!$G68)</f>
        <v>0</v>
      </c>
      <c r="BP68" s="429">
        <f>COUNTIF('enter-data'!BG$8:BG$94,'calc.disziplin'!$G68)</f>
        <v>0</v>
      </c>
      <c r="BQ68" s="361">
        <f>COUNTIF('enter-data'!BH$8:BH$94,'calc.disziplin'!$G68)</f>
        <v>0</v>
      </c>
      <c r="BR68" s="430">
        <f>COUNTIF('enter-data'!BI$8:BI$94,'calc.disziplin'!$G68)</f>
        <v>0</v>
      </c>
    </row>
    <row r="69" spans="1:70" ht="18" customHeight="1" x14ac:dyDescent="0.25">
      <c r="A69" s="392">
        <v>67</v>
      </c>
      <c r="B69" s="431">
        <f t="shared" si="12"/>
        <v>6.7000000000000004E-2</v>
      </c>
      <c r="C69" s="392" t="e">
        <f t="shared" si="11"/>
        <v>#N/A</v>
      </c>
      <c r="D69" s="392" t="e">
        <f t="shared" si="13"/>
        <v>#N/A</v>
      </c>
      <c r="E69" s="421" t="e">
        <f t="shared" si="14"/>
        <v>#N/A</v>
      </c>
      <c r="F69" s="422" t="s">
        <v>271</v>
      </c>
      <c r="G69" s="423" t="s">
        <v>270</v>
      </c>
      <c r="H69" s="424" t="e" cm="1">
        <f t="array" ref="H69">INDEX($P$3:$BR$142,ROW()-2,MATCH(H$1,$P$1:$BR$1,0))</f>
        <v>#N/A</v>
      </c>
      <c r="I69" s="424" t="e" cm="1">
        <f t="array" ref="I69">INDEX($P$3:$BR$142,ROW()-2,MATCH(I$1,$P$1:$BR$1,0))</f>
        <v>#N/A</v>
      </c>
      <c r="J69" s="424" t="e" cm="1">
        <f t="array" ref="J69">INDEX($P$3:$BR$142,ROW()-2,MATCH(J$1,$P$1:$BR$1,0))</f>
        <v>#N/A</v>
      </c>
      <c r="K69" s="424" t="e">
        <f t="shared" si="15"/>
        <v>#N/A</v>
      </c>
      <c r="L69" s="425" t="e">
        <f t="shared" si="16"/>
        <v>#N/A</v>
      </c>
      <c r="M69" s="425" t="e">
        <f t="shared" si="17"/>
        <v>#N/A</v>
      </c>
      <c r="N69" s="425" t="e">
        <f t="shared" si="18"/>
        <v>#N/A</v>
      </c>
      <c r="O69" s="426" t="e">
        <f t="shared" si="19"/>
        <v>#N/A</v>
      </c>
      <c r="P69" s="427">
        <f>COUNTIF('enter-data'!G$8:G$94,'calc.disziplin'!$G69)</f>
        <v>0</v>
      </c>
      <c r="Q69" s="361">
        <f>COUNTIF('enter-data'!H$8:H$94,'calc.disziplin'!$G69)</f>
        <v>0</v>
      </c>
      <c r="R69" s="428">
        <f>COUNTIF('enter-data'!I$8:I$94,'calc.disziplin'!$G69)</f>
        <v>0</v>
      </c>
      <c r="S69" s="429">
        <f>COUNTIF('enter-data'!J$8:J$94,'calc.disziplin'!$G69)</f>
        <v>0</v>
      </c>
      <c r="T69" s="361">
        <f>COUNTIF('enter-data'!K$8:K$94,'calc.disziplin'!$G69)</f>
        <v>0</v>
      </c>
      <c r="U69" s="428">
        <f>COUNTIF('enter-data'!L$8:L$94,'calc.disziplin'!$G69)</f>
        <v>0</v>
      </c>
      <c r="V69" s="429">
        <f>COUNTIF('enter-data'!M$8:M$94,'calc.disziplin'!$G69)</f>
        <v>0</v>
      </c>
      <c r="W69" s="361">
        <f>COUNTIF('enter-data'!N$8:N$94,'calc.disziplin'!$G69)</f>
        <v>0</v>
      </c>
      <c r="X69" s="428">
        <f>COUNTIF('enter-data'!O$8:O$94,'calc.disziplin'!$G69)</f>
        <v>0</v>
      </c>
      <c r="Y69" s="429">
        <f>COUNTIF('enter-data'!P$8:P$94,'calc.disziplin'!$G69)</f>
        <v>0</v>
      </c>
      <c r="Z69" s="361">
        <f>COUNTIF('enter-data'!Q$8:Q$94,'calc.disziplin'!$G69)</f>
        <v>0</v>
      </c>
      <c r="AA69" s="428">
        <f>COUNTIF('enter-data'!R$8:R$94,'calc.disziplin'!$G69)</f>
        <v>0</v>
      </c>
      <c r="AB69" s="429">
        <f>COUNTIF('enter-data'!S$8:S$94,'calc.disziplin'!$G69)</f>
        <v>0</v>
      </c>
      <c r="AC69" s="361">
        <f>COUNTIF('enter-data'!T$8:T$94,'calc.disziplin'!$G69)</f>
        <v>0</v>
      </c>
      <c r="AD69" s="428">
        <f>COUNTIF('enter-data'!U$8:U$94,'calc.disziplin'!$G69)</f>
        <v>0</v>
      </c>
      <c r="AE69" s="429">
        <f>COUNTIF('enter-data'!V$8:V$94,'calc.disziplin'!$G69)</f>
        <v>0</v>
      </c>
      <c r="AF69" s="361">
        <f>COUNTIF('enter-data'!W$8:W$94,'calc.disziplin'!$G69)</f>
        <v>0</v>
      </c>
      <c r="AG69" s="428">
        <f>COUNTIF('enter-data'!X$8:X$94,'calc.disziplin'!$G69)</f>
        <v>0</v>
      </c>
      <c r="AH69" s="429">
        <f>COUNTIF('enter-data'!Y$8:Y$94,'calc.disziplin'!$G69)</f>
        <v>0</v>
      </c>
      <c r="AI69" s="361">
        <f>COUNTIF('enter-data'!Z$8:Z$94,'calc.disziplin'!$G69)</f>
        <v>0</v>
      </c>
      <c r="AJ69" s="428">
        <f>COUNTIF('enter-data'!AA$8:AA$94,'calc.disziplin'!$G69)</f>
        <v>0</v>
      </c>
      <c r="AK69" s="429">
        <f>COUNTIF('enter-data'!AB$8:AB$94,'calc.disziplin'!$G69)</f>
        <v>0</v>
      </c>
      <c r="AL69" s="361">
        <f>COUNTIF('enter-data'!AC$8:AC$94,'calc.disziplin'!$G69)</f>
        <v>0</v>
      </c>
      <c r="AM69" s="428">
        <f>COUNTIF('enter-data'!AD$8:AD$94,'calc.disziplin'!$G69)</f>
        <v>0</v>
      </c>
      <c r="AN69" s="429">
        <f>COUNTIF('enter-data'!AE$8:AE$94,'calc.disziplin'!$G69)</f>
        <v>0</v>
      </c>
      <c r="AO69" s="361">
        <f>COUNTIF('enter-data'!AF$8:AF$94,'calc.disziplin'!$G69)</f>
        <v>0</v>
      </c>
      <c r="AP69" s="430">
        <f>COUNTIF('enter-data'!AG$8:AG$94,'calc.disziplin'!$G69)</f>
        <v>0</v>
      </c>
      <c r="AQ69" s="292"/>
      <c r="AR69" s="429">
        <f>COUNTIF('enter-data'!AI$8:AI$94,'calc.disziplin'!$G69)</f>
        <v>0</v>
      </c>
      <c r="AS69" s="361">
        <f>COUNTIF('enter-data'!AJ$8:AJ$94,'calc.disziplin'!$G69)</f>
        <v>0</v>
      </c>
      <c r="AT69" s="428">
        <f>COUNTIF('enter-data'!AK$8:AK$94,'calc.disziplin'!$G69)</f>
        <v>0</v>
      </c>
      <c r="AU69" s="429">
        <f>COUNTIF('enter-data'!AL$8:AL$94,'calc.disziplin'!$G69)</f>
        <v>0</v>
      </c>
      <c r="AV69" s="361">
        <f>COUNTIF('enter-data'!AM$8:AM$94,'calc.disziplin'!$G69)</f>
        <v>0</v>
      </c>
      <c r="AW69" s="428">
        <f>COUNTIF('enter-data'!AN$8:AN$94,'calc.disziplin'!$G69)</f>
        <v>0</v>
      </c>
      <c r="AX69" s="429">
        <f>COUNTIF('enter-data'!AO$8:AO$94,'calc.disziplin'!$G69)</f>
        <v>0</v>
      </c>
      <c r="AY69" s="361">
        <f>COUNTIF('enter-data'!AP$8:AP$94,'calc.disziplin'!$G69)</f>
        <v>0</v>
      </c>
      <c r="AZ69" s="428">
        <f>COUNTIF('enter-data'!AQ$8:AQ$94,'calc.disziplin'!$G69)</f>
        <v>0</v>
      </c>
      <c r="BA69" s="429">
        <f>COUNTIF('enter-data'!AR$8:AR$94,'calc.disziplin'!$G69)</f>
        <v>0</v>
      </c>
      <c r="BB69" s="361">
        <f>COUNTIF('enter-data'!AS$8:AS$94,'calc.disziplin'!$G69)</f>
        <v>0</v>
      </c>
      <c r="BC69" s="428">
        <f>COUNTIF('enter-data'!AT$8:AT$94,'calc.disziplin'!$G69)</f>
        <v>0</v>
      </c>
      <c r="BD69" s="429">
        <f>COUNTIF('enter-data'!AU$8:AU$94,'calc.disziplin'!$G69)</f>
        <v>0</v>
      </c>
      <c r="BE69" s="361">
        <f>COUNTIF('enter-data'!AV$8:AV$94,'calc.disziplin'!$G69)</f>
        <v>0</v>
      </c>
      <c r="BF69" s="428">
        <f>COUNTIF('enter-data'!AW$8:AW$94,'calc.disziplin'!$G69)</f>
        <v>0</v>
      </c>
      <c r="BG69" s="429">
        <f>COUNTIF('enter-data'!AX$8:AX$94,'calc.disziplin'!$G69)</f>
        <v>0</v>
      </c>
      <c r="BH69" s="361">
        <f>COUNTIF('enter-data'!AY$8:AY$94,'calc.disziplin'!$G69)</f>
        <v>0</v>
      </c>
      <c r="BI69" s="428">
        <f>COUNTIF('enter-data'!AZ$8:AZ$94,'calc.disziplin'!$G69)</f>
        <v>0</v>
      </c>
      <c r="BJ69" s="429">
        <f>COUNTIF('enter-data'!BA$8:BA$94,'calc.disziplin'!$G69)</f>
        <v>0</v>
      </c>
      <c r="BK69" s="361">
        <f>COUNTIF('enter-data'!BB$8:BB$94,'calc.disziplin'!$G69)</f>
        <v>0</v>
      </c>
      <c r="BL69" s="428">
        <f>COUNTIF('enter-data'!BC$8:BC$94,'calc.disziplin'!$G69)</f>
        <v>0</v>
      </c>
      <c r="BM69" s="429">
        <f>COUNTIF('enter-data'!BD$8:BD$94,'calc.disziplin'!$G69)</f>
        <v>0</v>
      </c>
      <c r="BN69" s="361">
        <f>COUNTIF('enter-data'!BE$8:BE$94,'calc.disziplin'!$G69)</f>
        <v>0</v>
      </c>
      <c r="BO69" s="428">
        <f>COUNTIF('enter-data'!BF$8:BF$94,'calc.disziplin'!$G69)</f>
        <v>0</v>
      </c>
      <c r="BP69" s="429">
        <f>COUNTIF('enter-data'!BG$8:BG$94,'calc.disziplin'!$G69)</f>
        <v>0</v>
      </c>
      <c r="BQ69" s="361">
        <f>COUNTIF('enter-data'!BH$8:BH$94,'calc.disziplin'!$G69)</f>
        <v>0</v>
      </c>
      <c r="BR69" s="430">
        <f>COUNTIF('enter-data'!BI$8:BI$94,'calc.disziplin'!$G69)</f>
        <v>0</v>
      </c>
    </row>
    <row r="70" spans="1:70" ht="18" customHeight="1" x14ac:dyDescent="0.25">
      <c r="A70" s="392">
        <v>68</v>
      </c>
      <c r="B70" s="431">
        <f t="shared" si="12"/>
        <v>6.8000000000000005E-2</v>
      </c>
      <c r="C70" s="392" t="e">
        <f t="shared" si="11"/>
        <v>#N/A</v>
      </c>
      <c r="D70" s="392" t="e">
        <f t="shared" si="13"/>
        <v>#N/A</v>
      </c>
      <c r="E70" s="421" t="e">
        <f t="shared" si="14"/>
        <v>#N/A</v>
      </c>
      <c r="F70" s="422" t="s">
        <v>217</v>
      </c>
      <c r="G70" s="423" t="s">
        <v>51</v>
      </c>
      <c r="H70" s="424" t="e" cm="1">
        <f t="array" ref="H70">INDEX($P$3:$BR$142,ROW()-2,MATCH(H$1,$P$1:$BR$1,0))</f>
        <v>#N/A</v>
      </c>
      <c r="I70" s="424" t="e" cm="1">
        <f t="array" ref="I70">INDEX($P$3:$BR$142,ROW()-2,MATCH(I$1,$P$1:$BR$1,0))</f>
        <v>#N/A</v>
      </c>
      <c r="J70" s="424" t="e" cm="1">
        <f t="array" ref="J70">INDEX($P$3:$BR$142,ROW()-2,MATCH(J$1,$P$1:$BR$1,0))</f>
        <v>#N/A</v>
      </c>
      <c r="K70" s="424" t="e">
        <f t="shared" si="15"/>
        <v>#N/A</v>
      </c>
      <c r="L70" s="425" t="e">
        <f t="shared" si="16"/>
        <v>#N/A</v>
      </c>
      <c r="M70" s="425" t="e">
        <f t="shared" si="17"/>
        <v>#N/A</v>
      </c>
      <c r="N70" s="425" t="e">
        <f t="shared" si="18"/>
        <v>#N/A</v>
      </c>
      <c r="O70" s="426" t="e">
        <f t="shared" si="19"/>
        <v>#N/A</v>
      </c>
      <c r="P70" s="427">
        <f>COUNTIF('enter-data'!G$8:G$94,'calc.disziplin'!$G70)</f>
        <v>2</v>
      </c>
      <c r="Q70" s="361">
        <f>COUNTIF('enter-data'!H$8:H$94,'calc.disziplin'!$G70)</f>
        <v>3</v>
      </c>
      <c r="R70" s="428">
        <f>COUNTIF('enter-data'!I$8:I$94,'calc.disziplin'!$G70)</f>
        <v>0</v>
      </c>
      <c r="S70" s="429">
        <f>COUNTIF('enter-data'!J$8:J$94,'calc.disziplin'!$G70)</f>
        <v>0</v>
      </c>
      <c r="T70" s="361">
        <f>COUNTIF('enter-data'!K$8:K$94,'calc.disziplin'!$G70)</f>
        <v>0</v>
      </c>
      <c r="U70" s="428">
        <f>COUNTIF('enter-data'!L$8:L$94,'calc.disziplin'!$G70)</f>
        <v>1</v>
      </c>
      <c r="V70" s="429">
        <f>COUNTIF('enter-data'!M$8:M$94,'calc.disziplin'!$G70)</f>
        <v>0</v>
      </c>
      <c r="W70" s="361">
        <f>COUNTIF('enter-data'!N$8:N$94,'calc.disziplin'!$G70)</f>
        <v>1</v>
      </c>
      <c r="X70" s="428">
        <f>COUNTIF('enter-data'!O$8:O$94,'calc.disziplin'!$G70)</f>
        <v>0</v>
      </c>
      <c r="Y70" s="429">
        <f>COUNTIF('enter-data'!P$8:P$94,'calc.disziplin'!$G70)</f>
        <v>5</v>
      </c>
      <c r="Z70" s="361">
        <f>COUNTIF('enter-data'!Q$8:Q$94,'calc.disziplin'!$G70)</f>
        <v>5</v>
      </c>
      <c r="AA70" s="428">
        <f>COUNTIF('enter-data'!R$8:R$94,'calc.disziplin'!$G70)</f>
        <v>3</v>
      </c>
      <c r="AB70" s="429">
        <f>COUNTIF('enter-data'!S$8:S$94,'calc.disziplin'!$G70)</f>
        <v>0</v>
      </c>
      <c r="AC70" s="361">
        <f>COUNTIF('enter-data'!T$8:T$94,'calc.disziplin'!$G70)</f>
        <v>0</v>
      </c>
      <c r="AD70" s="428">
        <f>COUNTIF('enter-data'!U$8:U$94,'calc.disziplin'!$G70)</f>
        <v>0</v>
      </c>
      <c r="AE70" s="429">
        <f>COUNTIF('enter-data'!V$8:V$94,'calc.disziplin'!$G70)</f>
        <v>0</v>
      </c>
      <c r="AF70" s="361">
        <f>COUNTIF('enter-data'!W$8:W$94,'calc.disziplin'!$G70)</f>
        <v>1</v>
      </c>
      <c r="AG70" s="428">
        <f>COUNTIF('enter-data'!X$8:X$94,'calc.disziplin'!$G70)</f>
        <v>3</v>
      </c>
      <c r="AH70" s="429">
        <f>COUNTIF('enter-data'!Y$8:Y$94,'calc.disziplin'!$G70)</f>
        <v>0</v>
      </c>
      <c r="AI70" s="361">
        <f>COUNTIF('enter-data'!Z$8:Z$94,'calc.disziplin'!$G70)</f>
        <v>0</v>
      </c>
      <c r="AJ70" s="428">
        <f>COUNTIF('enter-data'!AA$8:AA$94,'calc.disziplin'!$G70)</f>
        <v>0</v>
      </c>
      <c r="AK70" s="429">
        <f>COUNTIF('enter-data'!AB$8:AB$94,'calc.disziplin'!$G70)</f>
        <v>0</v>
      </c>
      <c r="AL70" s="361">
        <f>COUNTIF('enter-data'!AC$8:AC$94,'calc.disziplin'!$G70)</f>
        <v>0</v>
      </c>
      <c r="AM70" s="428">
        <f>COUNTIF('enter-data'!AD$8:AD$94,'calc.disziplin'!$G70)</f>
        <v>0</v>
      </c>
      <c r="AN70" s="429">
        <f>COUNTIF('enter-data'!AE$8:AE$94,'calc.disziplin'!$G70)</f>
        <v>0</v>
      </c>
      <c r="AO70" s="361">
        <f>COUNTIF('enter-data'!AF$8:AF$94,'calc.disziplin'!$G70)</f>
        <v>0</v>
      </c>
      <c r="AP70" s="430">
        <f>COUNTIF('enter-data'!AG$8:AG$94,'calc.disziplin'!$G70)</f>
        <v>0</v>
      </c>
      <c r="AQ70" s="292"/>
      <c r="AR70" s="429">
        <f>COUNTIF('enter-data'!AI$8:AI$94,'calc.disziplin'!$G70)</f>
        <v>0</v>
      </c>
      <c r="AS70" s="361">
        <f>COUNTIF('enter-data'!AJ$8:AJ$94,'calc.disziplin'!$G70)</f>
        <v>0</v>
      </c>
      <c r="AT70" s="428">
        <f>COUNTIF('enter-data'!AK$8:AK$94,'calc.disziplin'!$G70)</f>
        <v>0</v>
      </c>
      <c r="AU70" s="429">
        <f>COUNTIF('enter-data'!AL$8:AL$94,'calc.disziplin'!$G70)</f>
        <v>0</v>
      </c>
      <c r="AV70" s="361">
        <f>COUNTIF('enter-data'!AM$8:AM$94,'calc.disziplin'!$G70)</f>
        <v>0</v>
      </c>
      <c r="AW70" s="428">
        <f>COUNTIF('enter-data'!AN$8:AN$94,'calc.disziplin'!$G70)</f>
        <v>0</v>
      </c>
      <c r="AX70" s="429">
        <f>COUNTIF('enter-data'!AO$8:AO$94,'calc.disziplin'!$G70)</f>
        <v>0</v>
      </c>
      <c r="AY70" s="361">
        <f>COUNTIF('enter-data'!AP$8:AP$94,'calc.disziplin'!$G70)</f>
        <v>0</v>
      </c>
      <c r="AZ70" s="428">
        <f>COUNTIF('enter-data'!AQ$8:AQ$94,'calc.disziplin'!$G70)</f>
        <v>0</v>
      </c>
      <c r="BA70" s="429">
        <f>COUNTIF('enter-data'!AR$8:AR$94,'calc.disziplin'!$G70)</f>
        <v>0</v>
      </c>
      <c r="BB70" s="361">
        <f>COUNTIF('enter-data'!AS$8:AS$94,'calc.disziplin'!$G70)</f>
        <v>0</v>
      </c>
      <c r="BC70" s="428">
        <f>COUNTIF('enter-data'!AT$8:AT$94,'calc.disziplin'!$G70)</f>
        <v>0</v>
      </c>
      <c r="BD70" s="429">
        <f>COUNTIF('enter-data'!AU$8:AU$94,'calc.disziplin'!$G70)</f>
        <v>0</v>
      </c>
      <c r="BE70" s="361">
        <f>COUNTIF('enter-data'!AV$8:AV$94,'calc.disziplin'!$G70)</f>
        <v>0</v>
      </c>
      <c r="BF70" s="428">
        <f>COUNTIF('enter-data'!AW$8:AW$94,'calc.disziplin'!$G70)</f>
        <v>0</v>
      </c>
      <c r="BG70" s="429">
        <f>COUNTIF('enter-data'!AX$8:AX$94,'calc.disziplin'!$G70)</f>
        <v>0</v>
      </c>
      <c r="BH70" s="361">
        <f>COUNTIF('enter-data'!AY$8:AY$94,'calc.disziplin'!$G70)</f>
        <v>0</v>
      </c>
      <c r="BI70" s="428">
        <f>COUNTIF('enter-data'!AZ$8:AZ$94,'calc.disziplin'!$G70)</f>
        <v>0</v>
      </c>
      <c r="BJ70" s="429">
        <f>COUNTIF('enter-data'!BA$8:BA$94,'calc.disziplin'!$G70)</f>
        <v>0</v>
      </c>
      <c r="BK70" s="361">
        <f>COUNTIF('enter-data'!BB$8:BB$94,'calc.disziplin'!$G70)</f>
        <v>0</v>
      </c>
      <c r="BL70" s="428">
        <f>COUNTIF('enter-data'!BC$8:BC$94,'calc.disziplin'!$G70)</f>
        <v>0</v>
      </c>
      <c r="BM70" s="429">
        <f>COUNTIF('enter-data'!BD$8:BD$94,'calc.disziplin'!$G70)</f>
        <v>0</v>
      </c>
      <c r="BN70" s="361">
        <f>COUNTIF('enter-data'!BE$8:BE$94,'calc.disziplin'!$G70)</f>
        <v>0</v>
      </c>
      <c r="BO70" s="428">
        <f>COUNTIF('enter-data'!BF$8:BF$94,'calc.disziplin'!$G70)</f>
        <v>0</v>
      </c>
      <c r="BP70" s="429">
        <f>COUNTIF('enter-data'!BG$8:BG$94,'calc.disziplin'!$G70)</f>
        <v>0</v>
      </c>
      <c r="BQ70" s="361">
        <f>COUNTIF('enter-data'!BH$8:BH$94,'calc.disziplin'!$G70)</f>
        <v>0</v>
      </c>
      <c r="BR70" s="430">
        <f>COUNTIF('enter-data'!BI$8:BI$94,'calc.disziplin'!$G70)</f>
        <v>0</v>
      </c>
    </row>
    <row r="71" spans="1:70" ht="18" customHeight="1" x14ac:dyDescent="0.25">
      <c r="A71" s="392">
        <v>69</v>
      </c>
      <c r="B71" s="431">
        <f t="shared" si="12"/>
        <v>6.9000000000000006E-2</v>
      </c>
      <c r="C71" s="392" t="e">
        <f t="shared" si="11"/>
        <v>#N/A</v>
      </c>
      <c r="D71" s="392" t="e">
        <f t="shared" si="13"/>
        <v>#N/A</v>
      </c>
      <c r="E71" s="421" t="e">
        <f t="shared" si="14"/>
        <v>#N/A</v>
      </c>
      <c r="F71" s="422" t="s">
        <v>496</v>
      </c>
      <c r="G71" s="423" t="s">
        <v>497</v>
      </c>
      <c r="H71" s="424" t="e" cm="1">
        <f t="array" ref="H71">INDEX($P$3:$BR$142,ROW()-2,MATCH(H$1,$P$1:$BR$1,0))</f>
        <v>#N/A</v>
      </c>
      <c r="I71" s="424" t="e" cm="1">
        <f t="array" ref="I71">INDEX($P$3:$BR$142,ROW()-2,MATCH(I$1,$P$1:$BR$1,0))</f>
        <v>#N/A</v>
      </c>
      <c r="J71" s="424" t="e" cm="1">
        <f t="array" ref="J71">INDEX($P$3:$BR$142,ROW()-2,MATCH(J$1,$P$1:$BR$1,0))</f>
        <v>#N/A</v>
      </c>
      <c r="K71" s="424" t="e">
        <f t="shared" si="15"/>
        <v>#N/A</v>
      </c>
      <c r="L71" s="425" t="e">
        <f t="shared" si="16"/>
        <v>#N/A</v>
      </c>
      <c r="M71" s="425" t="e">
        <f t="shared" si="17"/>
        <v>#N/A</v>
      </c>
      <c r="N71" s="425" t="e">
        <f t="shared" si="18"/>
        <v>#N/A</v>
      </c>
      <c r="O71" s="426" t="e">
        <f t="shared" si="19"/>
        <v>#N/A</v>
      </c>
      <c r="P71" s="427">
        <f>COUNTIF('enter-data'!G$8:G$94,'calc.disziplin'!$G71)</f>
        <v>0</v>
      </c>
      <c r="Q71" s="361">
        <f>COUNTIF('enter-data'!H$8:H$94,'calc.disziplin'!$G71)</f>
        <v>0</v>
      </c>
      <c r="R71" s="428">
        <f>COUNTIF('enter-data'!I$8:I$94,'calc.disziplin'!$G71)</f>
        <v>0</v>
      </c>
      <c r="S71" s="429">
        <f>COUNTIF('enter-data'!J$8:J$94,'calc.disziplin'!$G71)</f>
        <v>0</v>
      </c>
      <c r="T71" s="361">
        <f>COUNTIF('enter-data'!K$8:K$94,'calc.disziplin'!$G71)</f>
        <v>0</v>
      </c>
      <c r="U71" s="428">
        <f>COUNTIF('enter-data'!L$8:L$94,'calc.disziplin'!$G71)</f>
        <v>0</v>
      </c>
      <c r="V71" s="429">
        <f>COUNTIF('enter-data'!M$8:M$94,'calc.disziplin'!$G71)</f>
        <v>0</v>
      </c>
      <c r="W71" s="361">
        <f>COUNTIF('enter-data'!N$8:N$94,'calc.disziplin'!$G71)</f>
        <v>0</v>
      </c>
      <c r="X71" s="428">
        <f>COUNTIF('enter-data'!O$8:O$94,'calc.disziplin'!$G71)</f>
        <v>0</v>
      </c>
      <c r="Y71" s="429">
        <f>COUNTIF('enter-data'!P$8:P$94,'calc.disziplin'!$G71)</f>
        <v>0</v>
      </c>
      <c r="Z71" s="361">
        <f>COUNTIF('enter-data'!Q$8:Q$94,'calc.disziplin'!$G71)</f>
        <v>0</v>
      </c>
      <c r="AA71" s="428">
        <f>COUNTIF('enter-data'!R$8:R$94,'calc.disziplin'!$G71)</f>
        <v>0</v>
      </c>
      <c r="AB71" s="429">
        <f>COUNTIF('enter-data'!S$8:S$94,'calc.disziplin'!$G71)</f>
        <v>0</v>
      </c>
      <c r="AC71" s="361">
        <f>COUNTIF('enter-data'!T$8:T$94,'calc.disziplin'!$G71)</f>
        <v>0</v>
      </c>
      <c r="AD71" s="428">
        <f>COUNTIF('enter-data'!U$8:U$94,'calc.disziplin'!$G71)</f>
        <v>0</v>
      </c>
      <c r="AE71" s="429">
        <f>COUNTIF('enter-data'!V$8:V$94,'calc.disziplin'!$G71)</f>
        <v>0</v>
      </c>
      <c r="AF71" s="361">
        <f>COUNTIF('enter-data'!W$8:W$94,'calc.disziplin'!$G71)</f>
        <v>0</v>
      </c>
      <c r="AG71" s="428">
        <f>COUNTIF('enter-data'!X$8:X$94,'calc.disziplin'!$G71)</f>
        <v>0</v>
      </c>
      <c r="AH71" s="429">
        <f>COUNTIF('enter-data'!Y$8:Y$94,'calc.disziplin'!$G71)</f>
        <v>0</v>
      </c>
      <c r="AI71" s="361">
        <f>COUNTIF('enter-data'!Z$8:Z$94,'calc.disziplin'!$G71)</f>
        <v>0</v>
      </c>
      <c r="AJ71" s="428">
        <f>COUNTIF('enter-data'!AA$8:AA$94,'calc.disziplin'!$G71)</f>
        <v>0</v>
      </c>
      <c r="AK71" s="429">
        <f>COUNTIF('enter-data'!AB$8:AB$94,'calc.disziplin'!$G71)</f>
        <v>0</v>
      </c>
      <c r="AL71" s="361">
        <f>COUNTIF('enter-data'!AC$8:AC$94,'calc.disziplin'!$G71)</f>
        <v>0</v>
      </c>
      <c r="AM71" s="428">
        <f>COUNTIF('enter-data'!AD$8:AD$94,'calc.disziplin'!$G71)</f>
        <v>0</v>
      </c>
      <c r="AN71" s="429">
        <f>COUNTIF('enter-data'!AE$8:AE$94,'calc.disziplin'!$G71)</f>
        <v>0</v>
      </c>
      <c r="AO71" s="361">
        <f>COUNTIF('enter-data'!AF$8:AF$94,'calc.disziplin'!$G71)</f>
        <v>0</v>
      </c>
      <c r="AP71" s="430">
        <f>COUNTIF('enter-data'!AG$8:AG$94,'calc.disziplin'!$G71)</f>
        <v>0</v>
      </c>
      <c r="AQ71" s="292"/>
      <c r="AR71" s="429">
        <f>COUNTIF('enter-data'!AI$8:AI$94,'calc.disziplin'!$G71)</f>
        <v>0</v>
      </c>
      <c r="AS71" s="361">
        <f>COUNTIF('enter-data'!AJ$8:AJ$94,'calc.disziplin'!$G71)</f>
        <v>0</v>
      </c>
      <c r="AT71" s="428">
        <f>COUNTIF('enter-data'!AK$8:AK$94,'calc.disziplin'!$G71)</f>
        <v>0</v>
      </c>
      <c r="AU71" s="429">
        <f>COUNTIF('enter-data'!AL$8:AL$94,'calc.disziplin'!$G71)</f>
        <v>0</v>
      </c>
      <c r="AV71" s="361">
        <f>COUNTIF('enter-data'!AM$8:AM$94,'calc.disziplin'!$G71)</f>
        <v>0</v>
      </c>
      <c r="AW71" s="428">
        <f>COUNTIF('enter-data'!AN$8:AN$94,'calc.disziplin'!$G71)</f>
        <v>0</v>
      </c>
      <c r="AX71" s="429">
        <f>COUNTIF('enter-data'!AO$8:AO$94,'calc.disziplin'!$G71)</f>
        <v>0</v>
      </c>
      <c r="AY71" s="361">
        <f>COUNTIF('enter-data'!AP$8:AP$94,'calc.disziplin'!$G71)</f>
        <v>0</v>
      </c>
      <c r="AZ71" s="428">
        <f>COUNTIF('enter-data'!AQ$8:AQ$94,'calc.disziplin'!$G71)</f>
        <v>0</v>
      </c>
      <c r="BA71" s="429">
        <f>COUNTIF('enter-data'!AR$8:AR$94,'calc.disziplin'!$G71)</f>
        <v>0</v>
      </c>
      <c r="BB71" s="361">
        <f>COUNTIF('enter-data'!AS$8:AS$94,'calc.disziplin'!$G71)</f>
        <v>0</v>
      </c>
      <c r="BC71" s="428">
        <f>COUNTIF('enter-data'!AT$8:AT$94,'calc.disziplin'!$G71)</f>
        <v>0</v>
      </c>
      <c r="BD71" s="429">
        <f>COUNTIF('enter-data'!AU$8:AU$94,'calc.disziplin'!$G71)</f>
        <v>0</v>
      </c>
      <c r="BE71" s="361">
        <f>COUNTIF('enter-data'!AV$8:AV$94,'calc.disziplin'!$G71)</f>
        <v>0</v>
      </c>
      <c r="BF71" s="428">
        <f>COUNTIF('enter-data'!AW$8:AW$94,'calc.disziplin'!$G71)</f>
        <v>0</v>
      </c>
      <c r="BG71" s="429">
        <f>COUNTIF('enter-data'!AX$8:AX$94,'calc.disziplin'!$G71)</f>
        <v>0</v>
      </c>
      <c r="BH71" s="361">
        <f>COUNTIF('enter-data'!AY$8:AY$94,'calc.disziplin'!$G71)</f>
        <v>0</v>
      </c>
      <c r="BI71" s="428">
        <f>COUNTIF('enter-data'!AZ$8:AZ$94,'calc.disziplin'!$G71)</f>
        <v>0</v>
      </c>
      <c r="BJ71" s="429">
        <f>COUNTIF('enter-data'!BA$8:BA$94,'calc.disziplin'!$G71)</f>
        <v>0</v>
      </c>
      <c r="BK71" s="361">
        <f>COUNTIF('enter-data'!BB$8:BB$94,'calc.disziplin'!$G71)</f>
        <v>0</v>
      </c>
      <c r="BL71" s="428">
        <f>COUNTIF('enter-data'!BC$8:BC$94,'calc.disziplin'!$G71)</f>
        <v>0</v>
      </c>
      <c r="BM71" s="429">
        <f>COUNTIF('enter-data'!BD$8:BD$94,'calc.disziplin'!$G71)</f>
        <v>0</v>
      </c>
      <c r="BN71" s="361">
        <f>COUNTIF('enter-data'!BE$8:BE$94,'calc.disziplin'!$G71)</f>
        <v>0</v>
      </c>
      <c r="BO71" s="428">
        <f>COUNTIF('enter-data'!BF$8:BF$94,'calc.disziplin'!$G71)</f>
        <v>0</v>
      </c>
      <c r="BP71" s="429">
        <f>COUNTIF('enter-data'!BG$8:BG$94,'calc.disziplin'!$G71)</f>
        <v>0</v>
      </c>
      <c r="BQ71" s="361">
        <f>COUNTIF('enter-data'!BH$8:BH$94,'calc.disziplin'!$G71)</f>
        <v>0</v>
      </c>
      <c r="BR71" s="430">
        <f>COUNTIF('enter-data'!BI$8:BI$94,'calc.disziplin'!$G71)</f>
        <v>0</v>
      </c>
    </row>
    <row r="72" spans="1:70" ht="18" customHeight="1" x14ac:dyDescent="0.25">
      <c r="A72" s="392">
        <v>70</v>
      </c>
      <c r="B72" s="431">
        <f t="shared" si="12"/>
        <v>7.0000000000000007E-2</v>
      </c>
      <c r="C72" s="392" t="e">
        <f t="shared" ref="C72:C135" si="20">IF(O72&gt;0,E72+B72," ")</f>
        <v>#N/A</v>
      </c>
      <c r="D72" s="392" t="e">
        <f t="shared" si="13"/>
        <v>#N/A</v>
      </c>
      <c r="E72" s="421" t="e">
        <f t="shared" si="14"/>
        <v>#N/A</v>
      </c>
      <c r="F72" s="422" t="s">
        <v>240</v>
      </c>
      <c r="G72" s="423" t="s">
        <v>239</v>
      </c>
      <c r="H72" s="424" t="e" cm="1">
        <f t="array" ref="H72">INDEX($P$3:$BR$142,ROW()-2,MATCH(H$1,$P$1:$BR$1,0))</f>
        <v>#N/A</v>
      </c>
      <c r="I72" s="424" t="e" cm="1">
        <f t="array" ref="I72">INDEX($P$3:$BR$142,ROW()-2,MATCH(I$1,$P$1:$BR$1,0))</f>
        <v>#N/A</v>
      </c>
      <c r="J72" s="424" t="e" cm="1">
        <f t="array" ref="J72">INDEX($P$3:$BR$142,ROW()-2,MATCH(J$1,$P$1:$BR$1,0))</f>
        <v>#N/A</v>
      </c>
      <c r="K72" s="424" t="e">
        <f t="shared" si="15"/>
        <v>#N/A</v>
      </c>
      <c r="L72" s="425" t="e">
        <f t="shared" si="16"/>
        <v>#N/A</v>
      </c>
      <c r="M72" s="425" t="e">
        <f t="shared" si="17"/>
        <v>#N/A</v>
      </c>
      <c r="N72" s="425" t="e">
        <f t="shared" si="18"/>
        <v>#N/A</v>
      </c>
      <c r="O72" s="426" t="e">
        <f t="shared" si="19"/>
        <v>#N/A</v>
      </c>
      <c r="P72" s="427">
        <f>COUNTIF('enter-data'!G$8:G$94,'calc.disziplin'!$G72)</f>
        <v>0</v>
      </c>
      <c r="Q72" s="361">
        <f>COUNTIF('enter-data'!H$8:H$94,'calc.disziplin'!$G72)</f>
        <v>0</v>
      </c>
      <c r="R72" s="428">
        <f>COUNTIF('enter-data'!I$8:I$94,'calc.disziplin'!$G72)</f>
        <v>0</v>
      </c>
      <c r="S72" s="429">
        <f>COUNTIF('enter-data'!J$8:J$94,'calc.disziplin'!$G72)</f>
        <v>0</v>
      </c>
      <c r="T72" s="361">
        <f>COUNTIF('enter-data'!K$8:K$94,'calc.disziplin'!$G72)</f>
        <v>0</v>
      </c>
      <c r="U72" s="428">
        <f>COUNTIF('enter-data'!L$8:L$94,'calc.disziplin'!$G72)</f>
        <v>0</v>
      </c>
      <c r="V72" s="429">
        <f>COUNTIF('enter-data'!M$8:M$94,'calc.disziplin'!$G72)</f>
        <v>0</v>
      </c>
      <c r="W72" s="361">
        <f>COUNTIF('enter-data'!N$8:N$94,'calc.disziplin'!$G72)</f>
        <v>0</v>
      </c>
      <c r="X72" s="428">
        <f>COUNTIF('enter-data'!O$8:O$94,'calc.disziplin'!$G72)</f>
        <v>0</v>
      </c>
      <c r="Y72" s="429">
        <f>COUNTIF('enter-data'!P$8:P$94,'calc.disziplin'!$G72)</f>
        <v>0</v>
      </c>
      <c r="Z72" s="361">
        <f>COUNTIF('enter-data'!Q$8:Q$94,'calc.disziplin'!$G72)</f>
        <v>0</v>
      </c>
      <c r="AA72" s="428">
        <f>COUNTIF('enter-data'!R$8:R$94,'calc.disziplin'!$G72)</f>
        <v>0</v>
      </c>
      <c r="AB72" s="429">
        <f>COUNTIF('enter-data'!S$8:S$94,'calc.disziplin'!$G72)</f>
        <v>0</v>
      </c>
      <c r="AC72" s="361">
        <f>COUNTIF('enter-data'!T$8:T$94,'calc.disziplin'!$G72)</f>
        <v>0</v>
      </c>
      <c r="AD72" s="428">
        <f>COUNTIF('enter-data'!U$8:U$94,'calc.disziplin'!$G72)</f>
        <v>0</v>
      </c>
      <c r="AE72" s="429">
        <f>COUNTIF('enter-data'!V$8:V$94,'calc.disziplin'!$G72)</f>
        <v>0</v>
      </c>
      <c r="AF72" s="361">
        <f>COUNTIF('enter-data'!W$8:W$94,'calc.disziplin'!$G72)</f>
        <v>0</v>
      </c>
      <c r="AG72" s="428">
        <f>COUNTIF('enter-data'!X$8:X$94,'calc.disziplin'!$G72)</f>
        <v>0</v>
      </c>
      <c r="AH72" s="429">
        <f>COUNTIF('enter-data'!Y$8:Y$94,'calc.disziplin'!$G72)</f>
        <v>0</v>
      </c>
      <c r="AI72" s="361">
        <f>COUNTIF('enter-data'!Z$8:Z$94,'calc.disziplin'!$G72)</f>
        <v>0</v>
      </c>
      <c r="AJ72" s="428">
        <f>COUNTIF('enter-data'!AA$8:AA$94,'calc.disziplin'!$G72)</f>
        <v>0</v>
      </c>
      <c r="AK72" s="429">
        <f>COUNTIF('enter-data'!AB$8:AB$94,'calc.disziplin'!$G72)</f>
        <v>0</v>
      </c>
      <c r="AL72" s="361">
        <f>COUNTIF('enter-data'!AC$8:AC$94,'calc.disziplin'!$G72)</f>
        <v>0</v>
      </c>
      <c r="AM72" s="428">
        <f>COUNTIF('enter-data'!AD$8:AD$94,'calc.disziplin'!$G72)</f>
        <v>0</v>
      </c>
      <c r="AN72" s="429">
        <f>COUNTIF('enter-data'!AE$8:AE$94,'calc.disziplin'!$G72)</f>
        <v>0</v>
      </c>
      <c r="AO72" s="361">
        <f>COUNTIF('enter-data'!AF$8:AF$94,'calc.disziplin'!$G72)</f>
        <v>0</v>
      </c>
      <c r="AP72" s="430">
        <f>COUNTIF('enter-data'!AG$8:AG$94,'calc.disziplin'!$G72)</f>
        <v>0</v>
      </c>
      <c r="AQ72" s="292"/>
      <c r="AR72" s="429">
        <f>COUNTIF('enter-data'!AI$8:AI$94,'calc.disziplin'!$G72)</f>
        <v>0</v>
      </c>
      <c r="AS72" s="361">
        <f>COUNTIF('enter-data'!AJ$8:AJ$94,'calc.disziplin'!$G72)</f>
        <v>0</v>
      </c>
      <c r="AT72" s="428">
        <f>COUNTIF('enter-data'!AK$8:AK$94,'calc.disziplin'!$G72)</f>
        <v>0</v>
      </c>
      <c r="AU72" s="429">
        <f>COUNTIF('enter-data'!AL$8:AL$94,'calc.disziplin'!$G72)</f>
        <v>0</v>
      </c>
      <c r="AV72" s="361">
        <f>COUNTIF('enter-data'!AM$8:AM$94,'calc.disziplin'!$G72)</f>
        <v>0</v>
      </c>
      <c r="AW72" s="428">
        <f>COUNTIF('enter-data'!AN$8:AN$94,'calc.disziplin'!$G72)</f>
        <v>0</v>
      </c>
      <c r="AX72" s="429">
        <f>COUNTIF('enter-data'!AO$8:AO$94,'calc.disziplin'!$G72)</f>
        <v>0</v>
      </c>
      <c r="AY72" s="361">
        <f>COUNTIF('enter-data'!AP$8:AP$94,'calc.disziplin'!$G72)</f>
        <v>0</v>
      </c>
      <c r="AZ72" s="428">
        <f>COUNTIF('enter-data'!AQ$8:AQ$94,'calc.disziplin'!$G72)</f>
        <v>0</v>
      </c>
      <c r="BA72" s="429">
        <f>COUNTIF('enter-data'!AR$8:AR$94,'calc.disziplin'!$G72)</f>
        <v>0</v>
      </c>
      <c r="BB72" s="361">
        <f>COUNTIF('enter-data'!AS$8:AS$94,'calc.disziplin'!$G72)</f>
        <v>0</v>
      </c>
      <c r="BC72" s="428">
        <f>COUNTIF('enter-data'!AT$8:AT$94,'calc.disziplin'!$G72)</f>
        <v>0</v>
      </c>
      <c r="BD72" s="429">
        <f>COUNTIF('enter-data'!AU$8:AU$94,'calc.disziplin'!$G72)</f>
        <v>0</v>
      </c>
      <c r="BE72" s="361">
        <f>COUNTIF('enter-data'!AV$8:AV$94,'calc.disziplin'!$G72)</f>
        <v>0</v>
      </c>
      <c r="BF72" s="428">
        <f>COUNTIF('enter-data'!AW$8:AW$94,'calc.disziplin'!$G72)</f>
        <v>0</v>
      </c>
      <c r="BG72" s="429">
        <f>COUNTIF('enter-data'!AX$8:AX$94,'calc.disziplin'!$G72)</f>
        <v>0</v>
      </c>
      <c r="BH72" s="361">
        <f>COUNTIF('enter-data'!AY$8:AY$94,'calc.disziplin'!$G72)</f>
        <v>0</v>
      </c>
      <c r="BI72" s="428">
        <f>COUNTIF('enter-data'!AZ$8:AZ$94,'calc.disziplin'!$G72)</f>
        <v>0</v>
      </c>
      <c r="BJ72" s="429">
        <f>COUNTIF('enter-data'!BA$8:BA$94,'calc.disziplin'!$G72)</f>
        <v>0</v>
      </c>
      <c r="BK72" s="361">
        <f>COUNTIF('enter-data'!BB$8:BB$94,'calc.disziplin'!$G72)</f>
        <v>0</v>
      </c>
      <c r="BL72" s="428">
        <f>COUNTIF('enter-data'!BC$8:BC$94,'calc.disziplin'!$G72)</f>
        <v>0</v>
      </c>
      <c r="BM72" s="429">
        <f>COUNTIF('enter-data'!BD$8:BD$94,'calc.disziplin'!$G72)</f>
        <v>0</v>
      </c>
      <c r="BN72" s="361">
        <f>COUNTIF('enter-data'!BE$8:BE$94,'calc.disziplin'!$G72)</f>
        <v>0</v>
      </c>
      <c r="BO72" s="428">
        <f>COUNTIF('enter-data'!BF$8:BF$94,'calc.disziplin'!$G72)</f>
        <v>0</v>
      </c>
      <c r="BP72" s="429">
        <f>COUNTIF('enter-data'!BG$8:BG$94,'calc.disziplin'!$G72)</f>
        <v>0</v>
      </c>
      <c r="BQ72" s="361">
        <f>COUNTIF('enter-data'!BH$8:BH$94,'calc.disziplin'!$G72)</f>
        <v>0</v>
      </c>
      <c r="BR72" s="430">
        <f>COUNTIF('enter-data'!BI$8:BI$94,'calc.disziplin'!$G72)</f>
        <v>0</v>
      </c>
    </row>
    <row r="73" spans="1:70" ht="18" customHeight="1" x14ac:dyDescent="0.25">
      <c r="A73" s="392">
        <v>71</v>
      </c>
      <c r="B73" s="431">
        <f t="shared" si="12"/>
        <v>7.0999999999999994E-2</v>
      </c>
      <c r="C73" s="392" t="e">
        <f t="shared" si="20"/>
        <v>#N/A</v>
      </c>
      <c r="D73" s="392" t="e">
        <f t="shared" si="13"/>
        <v>#N/A</v>
      </c>
      <c r="E73" s="421" t="e">
        <f t="shared" si="14"/>
        <v>#N/A</v>
      </c>
      <c r="F73" s="422" t="s">
        <v>261</v>
      </c>
      <c r="G73" s="423" t="s">
        <v>205</v>
      </c>
      <c r="H73" s="424" t="e" cm="1">
        <f t="array" ref="H73">INDEX($P$3:$BR$142,ROW()-2,MATCH(H$1,$P$1:$BR$1,0))</f>
        <v>#N/A</v>
      </c>
      <c r="I73" s="424" t="e" cm="1">
        <f t="array" ref="I73">INDEX($P$3:$BR$142,ROW()-2,MATCH(I$1,$P$1:$BR$1,0))</f>
        <v>#N/A</v>
      </c>
      <c r="J73" s="424" t="e" cm="1">
        <f t="array" ref="J73">INDEX($P$3:$BR$142,ROW()-2,MATCH(J$1,$P$1:$BR$1,0))</f>
        <v>#N/A</v>
      </c>
      <c r="K73" s="424" t="e">
        <f t="shared" si="15"/>
        <v>#N/A</v>
      </c>
      <c r="L73" s="425" t="e">
        <f t="shared" si="16"/>
        <v>#N/A</v>
      </c>
      <c r="M73" s="425" t="e">
        <f t="shared" si="17"/>
        <v>#N/A</v>
      </c>
      <c r="N73" s="425" t="e">
        <f t="shared" si="18"/>
        <v>#N/A</v>
      </c>
      <c r="O73" s="426" t="e">
        <f t="shared" si="19"/>
        <v>#N/A</v>
      </c>
      <c r="P73" s="427">
        <f>COUNTIF('enter-data'!G$8:G$94,'calc.disziplin'!$G73)</f>
        <v>0</v>
      </c>
      <c r="Q73" s="361">
        <f>COUNTIF('enter-data'!H$8:H$94,'calc.disziplin'!$G73)</f>
        <v>0</v>
      </c>
      <c r="R73" s="428">
        <f>COUNTIF('enter-data'!I$8:I$94,'calc.disziplin'!$G73)</f>
        <v>0</v>
      </c>
      <c r="S73" s="429">
        <f>COUNTIF('enter-data'!J$8:J$94,'calc.disziplin'!$G73)</f>
        <v>0</v>
      </c>
      <c r="T73" s="361">
        <f>COUNTIF('enter-data'!K$8:K$94,'calc.disziplin'!$G73)</f>
        <v>0</v>
      </c>
      <c r="U73" s="428">
        <f>COUNTIF('enter-data'!L$8:L$94,'calc.disziplin'!$G73)</f>
        <v>0</v>
      </c>
      <c r="V73" s="429">
        <f>COUNTIF('enter-data'!M$8:M$94,'calc.disziplin'!$G73)</f>
        <v>0</v>
      </c>
      <c r="W73" s="361">
        <f>COUNTIF('enter-data'!N$8:N$94,'calc.disziplin'!$G73)</f>
        <v>0</v>
      </c>
      <c r="X73" s="428">
        <f>COUNTIF('enter-data'!O$8:O$94,'calc.disziplin'!$G73)</f>
        <v>0</v>
      </c>
      <c r="Y73" s="429">
        <f>COUNTIF('enter-data'!P$8:P$94,'calc.disziplin'!$G73)</f>
        <v>0</v>
      </c>
      <c r="Z73" s="361">
        <f>COUNTIF('enter-data'!Q$8:Q$94,'calc.disziplin'!$G73)</f>
        <v>0</v>
      </c>
      <c r="AA73" s="428">
        <f>COUNTIF('enter-data'!R$8:R$94,'calc.disziplin'!$G73)</f>
        <v>0</v>
      </c>
      <c r="AB73" s="429">
        <f>COUNTIF('enter-data'!S$8:S$94,'calc.disziplin'!$G73)</f>
        <v>0</v>
      </c>
      <c r="AC73" s="361">
        <f>COUNTIF('enter-data'!T$8:T$94,'calc.disziplin'!$G73)</f>
        <v>0</v>
      </c>
      <c r="AD73" s="428">
        <f>COUNTIF('enter-data'!U$8:U$94,'calc.disziplin'!$G73)</f>
        <v>0</v>
      </c>
      <c r="AE73" s="429">
        <f>COUNTIF('enter-data'!V$8:V$94,'calc.disziplin'!$G73)</f>
        <v>0</v>
      </c>
      <c r="AF73" s="361">
        <f>COUNTIF('enter-data'!W$8:W$94,'calc.disziplin'!$G73)</f>
        <v>0</v>
      </c>
      <c r="AG73" s="428">
        <f>COUNTIF('enter-data'!X$8:X$94,'calc.disziplin'!$G73)</f>
        <v>0</v>
      </c>
      <c r="AH73" s="429">
        <f>COUNTIF('enter-data'!Y$8:Y$94,'calc.disziplin'!$G73)</f>
        <v>0</v>
      </c>
      <c r="AI73" s="361">
        <f>COUNTIF('enter-data'!Z$8:Z$94,'calc.disziplin'!$G73)</f>
        <v>0</v>
      </c>
      <c r="AJ73" s="428">
        <f>COUNTIF('enter-data'!AA$8:AA$94,'calc.disziplin'!$G73)</f>
        <v>0</v>
      </c>
      <c r="AK73" s="429">
        <f>COUNTIF('enter-data'!AB$8:AB$94,'calc.disziplin'!$G73)</f>
        <v>0</v>
      </c>
      <c r="AL73" s="361">
        <f>COUNTIF('enter-data'!AC$8:AC$94,'calc.disziplin'!$G73)</f>
        <v>0</v>
      </c>
      <c r="AM73" s="428">
        <f>COUNTIF('enter-data'!AD$8:AD$94,'calc.disziplin'!$G73)</f>
        <v>0</v>
      </c>
      <c r="AN73" s="429">
        <f>COUNTIF('enter-data'!AE$8:AE$94,'calc.disziplin'!$G73)</f>
        <v>0</v>
      </c>
      <c r="AO73" s="361">
        <f>COUNTIF('enter-data'!AF$8:AF$94,'calc.disziplin'!$G73)</f>
        <v>0</v>
      </c>
      <c r="AP73" s="430">
        <f>COUNTIF('enter-data'!AG$8:AG$94,'calc.disziplin'!$G73)</f>
        <v>0</v>
      </c>
      <c r="AQ73" s="292"/>
      <c r="AR73" s="429">
        <f>COUNTIF('enter-data'!AI$8:AI$94,'calc.disziplin'!$G73)</f>
        <v>0</v>
      </c>
      <c r="AS73" s="361">
        <f>COUNTIF('enter-data'!AJ$8:AJ$94,'calc.disziplin'!$G73)</f>
        <v>1</v>
      </c>
      <c r="AT73" s="428">
        <f>COUNTIF('enter-data'!AK$8:AK$94,'calc.disziplin'!$G73)</f>
        <v>0</v>
      </c>
      <c r="AU73" s="429">
        <f>COUNTIF('enter-data'!AL$8:AL$94,'calc.disziplin'!$G73)</f>
        <v>0</v>
      </c>
      <c r="AV73" s="361">
        <f>COUNTIF('enter-data'!AM$8:AM$94,'calc.disziplin'!$G73)</f>
        <v>0</v>
      </c>
      <c r="AW73" s="428">
        <f>COUNTIF('enter-data'!AN$8:AN$94,'calc.disziplin'!$G73)</f>
        <v>0</v>
      </c>
      <c r="AX73" s="429">
        <f>COUNTIF('enter-data'!AO$8:AO$94,'calc.disziplin'!$G73)</f>
        <v>0</v>
      </c>
      <c r="AY73" s="361">
        <f>COUNTIF('enter-data'!AP$8:AP$94,'calc.disziplin'!$G73)</f>
        <v>0</v>
      </c>
      <c r="AZ73" s="428">
        <f>COUNTIF('enter-data'!AQ$8:AQ$94,'calc.disziplin'!$G73)</f>
        <v>0</v>
      </c>
      <c r="BA73" s="429">
        <f>COUNTIF('enter-data'!AR$8:AR$94,'calc.disziplin'!$G73)</f>
        <v>0</v>
      </c>
      <c r="BB73" s="361">
        <f>COUNTIF('enter-data'!AS$8:AS$94,'calc.disziplin'!$G73)</f>
        <v>0</v>
      </c>
      <c r="BC73" s="428">
        <f>COUNTIF('enter-data'!AT$8:AT$94,'calc.disziplin'!$G73)</f>
        <v>2</v>
      </c>
      <c r="BD73" s="429">
        <f>COUNTIF('enter-data'!AU$8:AU$94,'calc.disziplin'!$G73)</f>
        <v>0</v>
      </c>
      <c r="BE73" s="361">
        <f>COUNTIF('enter-data'!AV$8:AV$94,'calc.disziplin'!$G73)</f>
        <v>0</v>
      </c>
      <c r="BF73" s="428">
        <f>COUNTIF('enter-data'!AW$8:AW$94,'calc.disziplin'!$G73)</f>
        <v>0</v>
      </c>
      <c r="BG73" s="429">
        <f>COUNTIF('enter-data'!AX$8:AX$94,'calc.disziplin'!$G73)</f>
        <v>0</v>
      </c>
      <c r="BH73" s="361">
        <f>COUNTIF('enter-data'!AY$8:AY$94,'calc.disziplin'!$G73)</f>
        <v>0</v>
      </c>
      <c r="BI73" s="428">
        <f>COUNTIF('enter-data'!AZ$8:AZ$94,'calc.disziplin'!$G73)</f>
        <v>0</v>
      </c>
      <c r="BJ73" s="429">
        <f>COUNTIF('enter-data'!BA$8:BA$94,'calc.disziplin'!$G73)</f>
        <v>0</v>
      </c>
      <c r="BK73" s="361">
        <f>COUNTIF('enter-data'!BB$8:BB$94,'calc.disziplin'!$G73)</f>
        <v>1</v>
      </c>
      <c r="BL73" s="428">
        <f>COUNTIF('enter-data'!BC$8:BC$94,'calc.disziplin'!$G73)</f>
        <v>0</v>
      </c>
      <c r="BM73" s="429">
        <f>COUNTIF('enter-data'!BD$8:BD$94,'calc.disziplin'!$G73)</f>
        <v>0</v>
      </c>
      <c r="BN73" s="361">
        <f>COUNTIF('enter-data'!BE$8:BE$94,'calc.disziplin'!$G73)</f>
        <v>1</v>
      </c>
      <c r="BO73" s="428">
        <f>COUNTIF('enter-data'!BF$8:BF$94,'calc.disziplin'!$G73)</f>
        <v>0</v>
      </c>
      <c r="BP73" s="429">
        <f>COUNTIF('enter-data'!BG$8:BG$94,'calc.disziplin'!$G73)</f>
        <v>0</v>
      </c>
      <c r="BQ73" s="361">
        <f>COUNTIF('enter-data'!BH$8:BH$94,'calc.disziplin'!$G73)</f>
        <v>1</v>
      </c>
      <c r="BR73" s="430">
        <f>COUNTIF('enter-data'!BI$8:BI$94,'calc.disziplin'!$G73)</f>
        <v>0</v>
      </c>
    </row>
    <row r="74" spans="1:70" ht="18" customHeight="1" x14ac:dyDescent="0.25">
      <c r="A74" s="392">
        <v>72</v>
      </c>
      <c r="B74" s="431">
        <f t="shared" si="12"/>
        <v>7.1999999999999995E-2</v>
      </c>
      <c r="C74" s="392" t="e">
        <f t="shared" si="20"/>
        <v>#N/A</v>
      </c>
      <c r="D74" s="392" t="e">
        <f t="shared" si="13"/>
        <v>#N/A</v>
      </c>
      <c r="E74" s="421" t="e">
        <f t="shared" si="14"/>
        <v>#N/A</v>
      </c>
      <c r="F74" s="422" t="s">
        <v>331</v>
      </c>
      <c r="G74" s="423" t="s">
        <v>330</v>
      </c>
      <c r="H74" s="424" t="e" cm="1">
        <f t="array" ref="H74">INDEX($P$3:$BR$142,ROW()-2,MATCH(H$1,$P$1:$BR$1,0))</f>
        <v>#N/A</v>
      </c>
      <c r="I74" s="424" t="e" cm="1">
        <f t="array" ref="I74">INDEX($P$3:$BR$142,ROW()-2,MATCH(I$1,$P$1:$BR$1,0))</f>
        <v>#N/A</v>
      </c>
      <c r="J74" s="424" t="e" cm="1">
        <f t="array" ref="J74">INDEX($P$3:$BR$142,ROW()-2,MATCH(J$1,$P$1:$BR$1,0))</f>
        <v>#N/A</v>
      </c>
      <c r="K74" s="424" t="e">
        <f t="shared" si="15"/>
        <v>#N/A</v>
      </c>
      <c r="L74" s="425" t="e">
        <f t="shared" si="16"/>
        <v>#N/A</v>
      </c>
      <c r="M74" s="425" t="e">
        <f t="shared" si="17"/>
        <v>#N/A</v>
      </c>
      <c r="N74" s="425" t="e">
        <f t="shared" si="18"/>
        <v>#N/A</v>
      </c>
      <c r="O74" s="426" t="e">
        <f t="shared" si="19"/>
        <v>#N/A</v>
      </c>
      <c r="P74" s="427">
        <f>COUNTIF('enter-data'!G$8:G$94,'calc.disziplin'!$G74)</f>
        <v>0</v>
      </c>
      <c r="Q74" s="361">
        <f>COUNTIF('enter-data'!H$8:H$94,'calc.disziplin'!$G74)</f>
        <v>0</v>
      </c>
      <c r="R74" s="428">
        <f>COUNTIF('enter-data'!I$8:I$94,'calc.disziplin'!$G74)</f>
        <v>0</v>
      </c>
      <c r="S74" s="429">
        <f>COUNTIF('enter-data'!J$8:J$94,'calc.disziplin'!$G74)</f>
        <v>0</v>
      </c>
      <c r="T74" s="361">
        <f>COUNTIF('enter-data'!K$8:K$94,'calc.disziplin'!$G74)</f>
        <v>0</v>
      </c>
      <c r="U74" s="428">
        <f>COUNTIF('enter-data'!L$8:L$94,'calc.disziplin'!$G74)</f>
        <v>0</v>
      </c>
      <c r="V74" s="429">
        <f>COUNTIF('enter-data'!M$8:M$94,'calc.disziplin'!$G74)</f>
        <v>0</v>
      </c>
      <c r="W74" s="361">
        <f>COUNTIF('enter-data'!N$8:N$94,'calc.disziplin'!$G74)</f>
        <v>0</v>
      </c>
      <c r="X74" s="428">
        <f>COUNTIF('enter-data'!O$8:O$94,'calc.disziplin'!$G74)</f>
        <v>0</v>
      </c>
      <c r="Y74" s="429">
        <f>COUNTIF('enter-data'!P$8:P$94,'calc.disziplin'!$G74)</f>
        <v>0</v>
      </c>
      <c r="Z74" s="361">
        <f>COUNTIF('enter-data'!Q$8:Q$94,'calc.disziplin'!$G74)</f>
        <v>0</v>
      </c>
      <c r="AA74" s="428">
        <f>COUNTIF('enter-data'!R$8:R$94,'calc.disziplin'!$G74)</f>
        <v>0</v>
      </c>
      <c r="AB74" s="429">
        <f>COUNTIF('enter-data'!S$8:S$94,'calc.disziplin'!$G74)</f>
        <v>0</v>
      </c>
      <c r="AC74" s="361">
        <f>COUNTIF('enter-data'!T$8:T$94,'calc.disziplin'!$G74)</f>
        <v>0</v>
      </c>
      <c r="AD74" s="428">
        <f>COUNTIF('enter-data'!U$8:U$94,'calc.disziplin'!$G74)</f>
        <v>0</v>
      </c>
      <c r="AE74" s="429">
        <f>COUNTIF('enter-data'!V$8:V$94,'calc.disziplin'!$G74)</f>
        <v>0</v>
      </c>
      <c r="AF74" s="361">
        <f>COUNTIF('enter-data'!W$8:W$94,'calc.disziplin'!$G74)</f>
        <v>0</v>
      </c>
      <c r="AG74" s="428">
        <f>COUNTIF('enter-data'!X$8:X$94,'calc.disziplin'!$G74)</f>
        <v>0</v>
      </c>
      <c r="AH74" s="429">
        <f>COUNTIF('enter-data'!Y$8:Y$94,'calc.disziplin'!$G74)</f>
        <v>0</v>
      </c>
      <c r="AI74" s="361">
        <f>COUNTIF('enter-data'!Z$8:Z$94,'calc.disziplin'!$G74)</f>
        <v>0</v>
      </c>
      <c r="AJ74" s="428">
        <f>COUNTIF('enter-data'!AA$8:AA$94,'calc.disziplin'!$G74)</f>
        <v>0</v>
      </c>
      <c r="AK74" s="429">
        <f>COUNTIF('enter-data'!AB$8:AB$94,'calc.disziplin'!$G74)</f>
        <v>0</v>
      </c>
      <c r="AL74" s="361">
        <f>COUNTIF('enter-data'!AC$8:AC$94,'calc.disziplin'!$G74)</f>
        <v>0</v>
      </c>
      <c r="AM74" s="428">
        <f>COUNTIF('enter-data'!AD$8:AD$94,'calc.disziplin'!$G74)</f>
        <v>0</v>
      </c>
      <c r="AN74" s="429">
        <f>COUNTIF('enter-data'!AE$8:AE$94,'calc.disziplin'!$G74)</f>
        <v>0</v>
      </c>
      <c r="AO74" s="361">
        <f>COUNTIF('enter-data'!AF$8:AF$94,'calc.disziplin'!$G74)</f>
        <v>0</v>
      </c>
      <c r="AP74" s="430">
        <f>COUNTIF('enter-data'!AG$8:AG$94,'calc.disziplin'!$G74)</f>
        <v>0</v>
      </c>
      <c r="AQ74" s="292"/>
      <c r="AR74" s="429">
        <f>COUNTIF('enter-data'!AI$8:AI$94,'calc.disziplin'!$G74)</f>
        <v>0</v>
      </c>
      <c r="AS74" s="361">
        <f>COUNTIF('enter-data'!AJ$8:AJ$94,'calc.disziplin'!$G74)</f>
        <v>0</v>
      </c>
      <c r="AT74" s="428">
        <f>COUNTIF('enter-data'!AK$8:AK$94,'calc.disziplin'!$G74)</f>
        <v>0</v>
      </c>
      <c r="AU74" s="429">
        <f>COUNTIF('enter-data'!AL$8:AL$94,'calc.disziplin'!$G74)</f>
        <v>0</v>
      </c>
      <c r="AV74" s="361">
        <f>COUNTIF('enter-data'!AM$8:AM$94,'calc.disziplin'!$G74)</f>
        <v>0</v>
      </c>
      <c r="AW74" s="428">
        <f>COUNTIF('enter-data'!AN$8:AN$94,'calc.disziplin'!$G74)</f>
        <v>0</v>
      </c>
      <c r="AX74" s="429">
        <f>COUNTIF('enter-data'!AO$8:AO$94,'calc.disziplin'!$G74)</f>
        <v>0</v>
      </c>
      <c r="AY74" s="361">
        <f>COUNTIF('enter-data'!AP$8:AP$94,'calc.disziplin'!$G74)</f>
        <v>0</v>
      </c>
      <c r="AZ74" s="428">
        <f>COUNTIF('enter-data'!AQ$8:AQ$94,'calc.disziplin'!$G74)</f>
        <v>0</v>
      </c>
      <c r="BA74" s="429">
        <f>COUNTIF('enter-data'!AR$8:AR$94,'calc.disziplin'!$G74)</f>
        <v>0</v>
      </c>
      <c r="BB74" s="361">
        <f>COUNTIF('enter-data'!AS$8:AS$94,'calc.disziplin'!$G74)</f>
        <v>0</v>
      </c>
      <c r="BC74" s="428">
        <f>COUNTIF('enter-data'!AT$8:AT$94,'calc.disziplin'!$G74)</f>
        <v>0</v>
      </c>
      <c r="BD74" s="429">
        <f>COUNTIF('enter-data'!AU$8:AU$94,'calc.disziplin'!$G74)</f>
        <v>0</v>
      </c>
      <c r="BE74" s="361">
        <f>COUNTIF('enter-data'!AV$8:AV$94,'calc.disziplin'!$G74)</f>
        <v>0</v>
      </c>
      <c r="BF74" s="428">
        <f>COUNTIF('enter-data'!AW$8:AW$94,'calc.disziplin'!$G74)</f>
        <v>0</v>
      </c>
      <c r="BG74" s="429">
        <f>COUNTIF('enter-data'!AX$8:AX$94,'calc.disziplin'!$G74)</f>
        <v>0</v>
      </c>
      <c r="BH74" s="361">
        <f>COUNTIF('enter-data'!AY$8:AY$94,'calc.disziplin'!$G74)</f>
        <v>0</v>
      </c>
      <c r="BI74" s="428">
        <f>COUNTIF('enter-data'!AZ$8:AZ$94,'calc.disziplin'!$G74)</f>
        <v>0</v>
      </c>
      <c r="BJ74" s="429">
        <f>COUNTIF('enter-data'!BA$8:BA$94,'calc.disziplin'!$G74)</f>
        <v>0</v>
      </c>
      <c r="BK74" s="361">
        <f>COUNTIF('enter-data'!BB$8:BB$94,'calc.disziplin'!$G74)</f>
        <v>0</v>
      </c>
      <c r="BL74" s="428">
        <f>COUNTIF('enter-data'!BC$8:BC$94,'calc.disziplin'!$G74)</f>
        <v>0</v>
      </c>
      <c r="BM74" s="429">
        <f>COUNTIF('enter-data'!BD$8:BD$94,'calc.disziplin'!$G74)</f>
        <v>0</v>
      </c>
      <c r="BN74" s="361">
        <f>COUNTIF('enter-data'!BE$8:BE$94,'calc.disziplin'!$G74)</f>
        <v>0</v>
      </c>
      <c r="BO74" s="428">
        <f>COUNTIF('enter-data'!BF$8:BF$94,'calc.disziplin'!$G74)</f>
        <v>0</v>
      </c>
      <c r="BP74" s="429">
        <f>COUNTIF('enter-data'!BG$8:BG$94,'calc.disziplin'!$G74)</f>
        <v>0</v>
      </c>
      <c r="BQ74" s="361">
        <f>COUNTIF('enter-data'!BH$8:BH$94,'calc.disziplin'!$G74)</f>
        <v>0</v>
      </c>
      <c r="BR74" s="430">
        <f>COUNTIF('enter-data'!BI$8:BI$94,'calc.disziplin'!$G74)</f>
        <v>0</v>
      </c>
    </row>
    <row r="75" spans="1:70" ht="18" customHeight="1" x14ac:dyDescent="0.25">
      <c r="A75" s="392">
        <v>73</v>
      </c>
      <c r="B75" s="431">
        <f t="shared" si="12"/>
        <v>7.2999999999999995E-2</v>
      </c>
      <c r="C75" s="392" t="e">
        <f t="shared" si="20"/>
        <v>#N/A</v>
      </c>
      <c r="D75" s="392" t="e">
        <f t="shared" si="13"/>
        <v>#N/A</v>
      </c>
      <c r="E75" s="421" t="e">
        <f t="shared" si="14"/>
        <v>#N/A</v>
      </c>
      <c r="F75" s="422" t="s">
        <v>498</v>
      </c>
      <c r="G75" s="423" t="s">
        <v>499</v>
      </c>
      <c r="H75" s="424" t="e" cm="1">
        <f t="array" ref="H75">INDEX($P$3:$BR$142,ROW()-2,MATCH(H$1,$P$1:$BR$1,0))</f>
        <v>#N/A</v>
      </c>
      <c r="I75" s="424" t="e" cm="1">
        <f t="array" ref="I75">INDEX($P$3:$BR$142,ROW()-2,MATCH(I$1,$P$1:$BR$1,0))</f>
        <v>#N/A</v>
      </c>
      <c r="J75" s="424" t="e" cm="1">
        <f t="array" ref="J75">INDEX($P$3:$BR$142,ROW()-2,MATCH(J$1,$P$1:$BR$1,0))</f>
        <v>#N/A</v>
      </c>
      <c r="K75" s="424" t="e">
        <f t="shared" si="15"/>
        <v>#N/A</v>
      </c>
      <c r="L75" s="425" t="e">
        <f t="shared" si="16"/>
        <v>#N/A</v>
      </c>
      <c r="M75" s="425" t="e">
        <f t="shared" si="17"/>
        <v>#N/A</v>
      </c>
      <c r="N75" s="425" t="e">
        <f t="shared" si="18"/>
        <v>#N/A</v>
      </c>
      <c r="O75" s="426" t="e">
        <f t="shared" si="19"/>
        <v>#N/A</v>
      </c>
      <c r="P75" s="427">
        <f>COUNTIF('enter-data'!G$8:G$94,'calc.disziplin'!$G75)</f>
        <v>0</v>
      </c>
      <c r="Q75" s="361">
        <f>COUNTIF('enter-data'!H$8:H$94,'calc.disziplin'!$G75)</f>
        <v>0</v>
      </c>
      <c r="R75" s="428">
        <f>COUNTIF('enter-data'!I$8:I$94,'calc.disziplin'!$G75)</f>
        <v>0</v>
      </c>
      <c r="S75" s="429">
        <f>COUNTIF('enter-data'!J$8:J$94,'calc.disziplin'!$G75)</f>
        <v>0</v>
      </c>
      <c r="T75" s="361">
        <f>COUNTIF('enter-data'!K$8:K$94,'calc.disziplin'!$G75)</f>
        <v>0</v>
      </c>
      <c r="U75" s="428">
        <f>COUNTIF('enter-data'!L$8:L$94,'calc.disziplin'!$G75)</f>
        <v>0</v>
      </c>
      <c r="V75" s="429">
        <f>COUNTIF('enter-data'!M$8:M$94,'calc.disziplin'!$G75)</f>
        <v>0</v>
      </c>
      <c r="W75" s="361">
        <f>COUNTIF('enter-data'!N$8:N$94,'calc.disziplin'!$G75)</f>
        <v>0</v>
      </c>
      <c r="X75" s="428">
        <f>COUNTIF('enter-data'!O$8:O$94,'calc.disziplin'!$G75)</f>
        <v>0</v>
      </c>
      <c r="Y75" s="429">
        <f>COUNTIF('enter-data'!P$8:P$94,'calc.disziplin'!$G75)</f>
        <v>0</v>
      </c>
      <c r="Z75" s="361">
        <f>COUNTIF('enter-data'!Q$8:Q$94,'calc.disziplin'!$G75)</f>
        <v>0</v>
      </c>
      <c r="AA75" s="428">
        <f>COUNTIF('enter-data'!R$8:R$94,'calc.disziplin'!$G75)</f>
        <v>0</v>
      </c>
      <c r="AB75" s="429">
        <f>COUNTIF('enter-data'!S$8:S$94,'calc.disziplin'!$G75)</f>
        <v>0</v>
      </c>
      <c r="AC75" s="361">
        <f>COUNTIF('enter-data'!T$8:T$94,'calc.disziplin'!$G75)</f>
        <v>0</v>
      </c>
      <c r="AD75" s="428">
        <f>COUNTIF('enter-data'!U$8:U$94,'calc.disziplin'!$G75)</f>
        <v>0</v>
      </c>
      <c r="AE75" s="429">
        <f>COUNTIF('enter-data'!V$8:V$94,'calc.disziplin'!$G75)</f>
        <v>0</v>
      </c>
      <c r="AF75" s="361">
        <f>COUNTIF('enter-data'!W$8:W$94,'calc.disziplin'!$G75)</f>
        <v>0</v>
      </c>
      <c r="AG75" s="428">
        <f>COUNTIF('enter-data'!X$8:X$94,'calc.disziplin'!$G75)</f>
        <v>0</v>
      </c>
      <c r="AH75" s="429">
        <f>COUNTIF('enter-data'!Y$8:Y$94,'calc.disziplin'!$G75)</f>
        <v>0</v>
      </c>
      <c r="AI75" s="361">
        <f>COUNTIF('enter-data'!Z$8:Z$94,'calc.disziplin'!$G75)</f>
        <v>0</v>
      </c>
      <c r="AJ75" s="428">
        <f>COUNTIF('enter-data'!AA$8:AA$94,'calc.disziplin'!$G75)</f>
        <v>0</v>
      </c>
      <c r="AK75" s="429">
        <f>COUNTIF('enter-data'!AB$8:AB$94,'calc.disziplin'!$G75)</f>
        <v>0</v>
      </c>
      <c r="AL75" s="361">
        <f>COUNTIF('enter-data'!AC$8:AC$94,'calc.disziplin'!$G75)</f>
        <v>0</v>
      </c>
      <c r="AM75" s="428">
        <f>COUNTIF('enter-data'!AD$8:AD$94,'calc.disziplin'!$G75)</f>
        <v>0</v>
      </c>
      <c r="AN75" s="429">
        <f>COUNTIF('enter-data'!AE$8:AE$94,'calc.disziplin'!$G75)</f>
        <v>0</v>
      </c>
      <c r="AO75" s="361">
        <f>COUNTIF('enter-data'!AF$8:AF$94,'calc.disziplin'!$G75)</f>
        <v>0</v>
      </c>
      <c r="AP75" s="430">
        <f>COUNTIF('enter-data'!AG$8:AG$94,'calc.disziplin'!$G75)</f>
        <v>0</v>
      </c>
      <c r="AQ75" s="292"/>
      <c r="AR75" s="429">
        <f>COUNTIF('enter-data'!AI$8:AI$94,'calc.disziplin'!$G75)</f>
        <v>0</v>
      </c>
      <c r="AS75" s="361">
        <f>COUNTIF('enter-data'!AJ$8:AJ$94,'calc.disziplin'!$G75)</f>
        <v>0</v>
      </c>
      <c r="AT75" s="428">
        <f>COUNTIF('enter-data'!AK$8:AK$94,'calc.disziplin'!$G75)</f>
        <v>0</v>
      </c>
      <c r="AU75" s="429">
        <f>COUNTIF('enter-data'!AL$8:AL$94,'calc.disziplin'!$G75)</f>
        <v>0</v>
      </c>
      <c r="AV75" s="361">
        <f>COUNTIF('enter-data'!AM$8:AM$94,'calc.disziplin'!$G75)</f>
        <v>0</v>
      </c>
      <c r="AW75" s="428">
        <f>COUNTIF('enter-data'!AN$8:AN$94,'calc.disziplin'!$G75)</f>
        <v>0</v>
      </c>
      <c r="AX75" s="429">
        <f>COUNTIF('enter-data'!AO$8:AO$94,'calc.disziplin'!$G75)</f>
        <v>0</v>
      </c>
      <c r="AY75" s="361">
        <f>COUNTIF('enter-data'!AP$8:AP$94,'calc.disziplin'!$G75)</f>
        <v>0</v>
      </c>
      <c r="AZ75" s="428">
        <f>COUNTIF('enter-data'!AQ$8:AQ$94,'calc.disziplin'!$G75)</f>
        <v>0</v>
      </c>
      <c r="BA75" s="429">
        <f>COUNTIF('enter-data'!AR$8:AR$94,'calc.disziplin'!$G75)</f>
        <v>0</v>
      </c>
      <c r="BB75" s="361">
        <f>COUNTIF('enter-data'!AS$8:AS$94,'calc.disziplin'!$G75)</f>
        <v>0</v>
      </c>
      <c r="BC75" s="428">
        <f>COUNTIF('enter-data'!AT$8:AT$94,'calc.disziplin'!$G75)</f>
        <v>0</v>
      </c>
      <c r="BD75" s="429">
        <f>COUNTIF('enter-data'!AU$8:AU$94,'calc.disziplin'!$G75)</f>
        <v>0</v>
      </c>
      <c r="BE75" s="361">
        <f>COUNTIF('enter-data'!AV$8:AV$94,'calc.disziplin'!$G75)</f>
        <v>0</v>
      </c>
      <c r="BF75" s="428">
        <f>COUNTIF('enter-data'!AW$8:AW$94,'calc.disziplin'!$G75)</f>
        <v>0</v>
      </c>
      <c r="BG75" s="429">
        <f>COUNTIF('enter-data'!AX$8:AX$94,'calc.disziplin'!$G75)</f>
        <v>0</v>
      </c>
      <c r="BH75" s="361">
        <f>COUNTIF('enter-data'!AY$8:AY$94,'calc.disziplin'!$G75)</f>
        <v>0</v>
      </c>
      <c r="BI75" s="428">
        <f>COUNTIF('enter-data'!AZ$8:AZ$94,'calc.disziplin'!$G75)</f>
        <v>0</v>
      </c>
      <c r="BJ75" s="429">
        <f>COUNTIF('enter-data'!BA$8:BA$94,'calc.disziplin'!$G75)</f>
        <v>0</v>
      </c>
      <c r="BK75" s="361">
        <f>COUNTIF('enter-data'!BB$8:BB$94,'calc.disziplin'!$G75)</f>
        <v>0</v>
      </c>
      <c r="BL75" s="428">
        <f>COUNTIF('enter-data'!BC$8:BC$94,'calc.disziplin'!$G75)</f>
        <v>0</v>
      </c>
      <c r="BM75" s="429">
        <f>COUNTIF('enter-data'!BD$8:BD$94,'calc.disziplin'!$G75)</f>
        <v>0</v>
      </c>
      <c r="BN75" s="361">
        <f>COUNTIF('enter-data'!BE$8:BE$94,'calc.disziplin'!$G75)</f>
        <v>0</v>
      </c>
      <c r="BO75" s="428">
        <f>COUNTIF('enter-data'!BF$8:BF$94,'calc.disziplin'!$G75)</f>
        <v>0</v>
      </c>
      <c r="BP75" s="429">
        <f>COUNTIF('enter-data'!BG$8:BG$94,'calc.disziplin'!$G75)</f>
        <v>0</v>
      </c>
      <c r="BQ75" s="361">
        <f>COUNTIF('enter-data'!BH$8:BH$94,'calc.disziplin'!$G75)</f>
        <v>0</v>
      </c>
      <c r="BR75" s="430">
        <f>COUNTIF('enter-data'!BI$8:BI$94,'calc.disziplin'!$G75)</f>
        <v>0</v>
      </c>
    </row>
    <row r="76" spans="1:70" ht="18" customHeight="1" x14ac:dyDescent="0.25">
      <c r="A76" s="392">
        <v>74</v>
      </c>
      <c r="B76" s="431">
        <f t="shared" si="12"/>
        <v>7.3999999999999996E-2</v>
      </c>
      <c r="C76" s="392" t="e">
        <f t="shared" si="20"/>
        <v>#N/A</v>
      </c>
      <c r="D76" s="392" t="e">
        <f t="shared" si="13"/>
        <v>#N/A</v>
      </c>
      <c r="E76" s="421" t="e">
        <f t="shared" si="14"/>
        <v>#N/A</v>
      </c>
      <c r="F76" s="422" t="s">
        <v>500</v>
      </c>
      <c r="G76" s="423" t="s">
        <v>302</v>
      </c>
      <c r="H76" s="424" t="e" cm="1">
        <f t="array" ref="H76">INDEX($P$3:$BR$142,ROW()-2,MATCH(H$1,$P$1:$BR$1,0))</f>
        <v>#N/A</v>
      </c>
      <c r="I76" s="424" t="e" cm="1">
        <f t="array" ref="I76">INDEX($P$3:$BR$142,ROW()-2,MATCH(I$1,$P$1:$BR$1,0))</f>
        <v>#N/A</v>
      </c>
      <c r="J76" s="424" t="e" cm="1">
        <f t="array" ref="J76">INDEX($P$3:$BR$142,ROW()-2,MATCH(J$1,$P$1:$BR$1,0))</f>
        <v>#N/A</v>
      </c>
      <c r="K76" s="424" t="e">
        <f t="shared" si="15"/>
        <v>#N/A</v>
      </c>
      <c r="L76" s="425" t="e">
        <f t="shared" si="16"/>
        <v>#N/A</v>
      </c>
      <c r="M76" s="425" t="e">
        <f t="shared" si="17"/>
        <v>#N/A</v>
      </c>
      <c r="N76" s="425" t="e">
        <f t="shared" si="18"/>
        <v>#N/A</v>
      </c>
      <c r="O76" s="426" t="e">
        <f t="shared" si="19"/>
        <v>#N/A</v>
      </c>
      <c r="P76" s="427">
        <f>COUNTIF('enter-data'!G$8:G$94,'calc.disziplin'!$G76)</f>
        <v>0</v>
      </c>
      <c r="Q76" s="361">
        <f>COUNTIF('enter-data'!H$8:H$94,'calc.disziplin'!$G76)</f>
        <v>0</v>
      </c>
      <c r="R76" s="428">
        <f>COUNTIF('enter-data'!I$8:I$94,'calc.disziplin'!$G76)</f>
        <v>0</v>
      </c>
      <c r="S76" s="429">
        <f>COUNTIF('enter-data'!J$8:J$94,'calc.disziplin'!$G76)</f>
        <v>0</v>
      </c>
      <c r="T76" s="361">
        <f>COUNTIF('enter-data'!K$8:K$94,'calc.disziplin'!$G76)</f>
        <v>0</v>
      </c>
      <c r="U76" s="428">
        <f>COUNTIF('enter-data'!L$8:L$94,'calc.disziplin'!$G76)</f>
        <v>0</v>
      </c>
      <c r="V76" s="429">
        <f>COUNTIF('enter-data'!M$8:M$94,'calc.disziplin'!$G76)</f>
        <v>0</v>
      </c>
      <c r="W76" s="361">
        <f>COUNTIF('enter-data'!N$8:N$94,'calc.disziplin'!$G76)</f>
        <v>0</v>
      </c>
      <c r="X76" s="428">
        <f>COUNTIF('enter-data'!O$8:O$94,'calc.disziplin'!$G76)</f>
        <v>0</v>
      </c>
      <c r="Y76" s="429">
        <f>COUNTIF('enter-data'!P$8:P$94,'calc.disziplin'!$G76)</f>
        <v>0</v>
      </c>
      <c r="Z76" s="361">
        <f>COUNTIF('enter-data'!Q$8:Q$94,'calc.disziplin'!$G76)</f>
        <v>0</v>
      </c>
      <c r="AA76" s="428">
        <f>COUNTIF('enter-data'!R$8:R$94,'calc.disziplin'!$G76)</f>
        <v>0</v>
      </c>
      <c r="AB76" s="429">
        <f>COUNTIF('enter-data'!S$8:S$94,'calc.disziplin'!$G76)</f>
        <v>0</v>
      </c>
      <c r="AC76" s="361">
        <f>COUNTIF('enter-data'!T$8:T$94,'calc.disziplin'!$G76)</f>
        <v>0</v>
      </c>
      <c r="AD76" s="428">
        <f>COUNTIF('enter-data'!U$8:U$94,'calc.disziplin'!$G76)</f>
        <v>0</v>
      </c>
      <c r="AE76" s="429">
        <f>COUNTIF('enter-data'!V$8:V$94,'calc.disziplin'!$G76)</f>
        <v>0</v>
      </c>
      <c r="AF76" s="361">
        <f>COUNTIF('enter-data'!W$8:W$94,'calc.disziplin'!$G76)</f>
        <v>0</v>
      </c>
      <c r="AG76" s="428">
        <f>COUNTIF('enter-data'!X$8:X$94,'calc.disziplin'!$G76)</f>
        <v>0</v>
      </c>
      <c r="AH76" s="429">
        <f>COUNTIF('enter-data'!Y$8:Y$94,'calc.disziplin'!$G76)</f>
        <v>0</v>
      </c>
      <c r="AI76" s="361">
        <f>COUNTIF('enter-data'!Z$8:Z$94,'calc.disziplin'!$G76)</f>
        <v>0</v>
      </c>
      <c r="AJ76" s="428">
        <f>COUNTIF('enter-data'!AA$8:AA$94,'calc.disziplin'!$G76)</f>
        <v>0</v>
      </c>
      <c r="AK76" s="429">
        <f>COUNTIF('enter-data'!AB$8:AB$94,'calc.disziplin'!$G76)</f>
        <v>0</v>
      </c>
      <c r="AL76" s="361">
        <f>COUNTIF('enter-data'!AC$8:AC$94,'calc.disziplin'!$G76)</f>
        <v>0</v>
      </c>
      <c r="AM76" s="428">
        <f>COUNTIF('enter-data'!AD$8:AD$94,'calc.disziplin'!$G76)</f>
        <v>0</v>
      </c>
      <c r="AN76" s="429">
        <f>COUNTIF('enter-data'!AE$8:AE$94,'calc.disziplin'!$G76)</f>
        <v>0</v>
      </c>
      <c r="AO76" s="361">
        <f>COUNTIF('enter-data'!AF$8:AF$94,'calc.disziplin'!$G76)</f>
        <v>0</v>
      </c>
      <c r="AP76" s="430">
        <f>COUNTIF('enter-data'!AG$8:AG$94,'calc.disziplin'!$G76)</f>
        <v>0</v>
      </c>
      <c r="AQ76" s="292"/>
      <c r="AR76" s="429">
        <f>COUNTIF('enter-data'!AI$8:AI$94,'calc.disziplin'!$G76)</f>
        <v>0</v>
      </c>
      <c r="AS76" s="361">
        <f>COUNTIF('enter-data'!AJ$8:AJ$94,'calc.disziplin'!$G76)</f>
        <v>0</v>
      </c>
      <c r="AT76" s="428">
        <f>COUNTIF('enter-data'!AK$8:AK$94,'calc.disziplin'!$G76)</f>
        <v>0</v>
      </c>
      <c r="AU76" s="429">
        <f>COUNTIF('enter-data'!AL$8:AL$94,'calc.disziplin'!$G76)</f>
        <v>0</v>
      </c>
      <c r="AV76" s="361">
        <f>COUNTIF('enter-data'!AM$8:AM$94,'calc.disziplin'!$G76)</f>
        <v>0</v>
      </c>
      <c r="AW76" s="428">
        <f>COUNTIF('enter-data'!AN$8:AN$94,'calc.disziplin'!$G76)</f>
        <v>0</v>
      </c>
      <c r="AX76" s="429">
        <f>COUNTIF('enter-data'!AO$8:AO$94,'calc.disziplin'!$G76)</f>
        <v>0</v>
      </c>
      <c r="AY76" s="361">
        <f>COUNTIF('enter-data'!AP$8:AP$94,'calc.disziplin'!$G76)</f>
        <v>0</v>
      </c>
      <c r="AZ76" s="428">
        <f>COUNTIF('enter-data'!AQ$8:AQ$94,'calc.disziplin'!$G76)</f>
        <v>0</v>
      </c>
      <c r="BA76" s="429">
        <f>COUNTIF('enter-data'!AR$8:AR$94,'calc.disziplin'!$G76)</f>
        <v>0</v>
      </c>
      <c r="BB76" s="361">
        <f>COUNTIF('enter-data'!AS$8:AS$94,'calc.disziplin'!$G76)</f>
        <v>0</v>
      </c>
      <c r="BC76" s="428">
        <f>COUNTIF('enter-data'!AT$8:AT$94,'calc.disziplin'!$G76)</f>
        <v>0</v>
      </c>
      <c r="BD76" s="429">
        <f>COUNTIF('enter-data'!AU$8:AU$94,'calc.disziplin'!$G76)</f>
        <v>0</v>
      </c>
      <c r="BE76" s="361">
        <f>COUNTIF('enter-data'!AV$8:AV$94,'calc.disziplin'!$G76)</f>
        <v>0</v>
      </c>
      <c r="BF76" s="428">
        <f>COUNTIF('enter-data'!AW$8:AW$94,'calc.disziplin'!$G76)</f>
        <v>0</v>
      </c>
      <c r="BG76" s="429">
        <f>COUNTIF('enter-data'!AX$8:AX$94,'calc.disziplin'!$G76)</f>
        <v>0</v>
      </c>
      <c r="BH76" s="361">
        <f>COUNTIF('enter-data'!AY$8:AY$94,'calc.disziplin'!$G76)</f>
        <v>0</v>
      </c>
      <c r="BI76" s="428">
        <f>COUNTIF('enter-data'!AZ$8:AZ$94,'calc.disziplin'!$G76)</f>
        <v>0</v>
      </c>
      <c r="BJ76" s="429">
        <f>COUNTIF('enter-data'!BA$8:BA$94,'calc.disziplin'!$G76)</f>
        <v>0</v>
      </c>
      <c r="BK76" s="361">
        <f>COUNTIF('enter-data'!BB$8:BB$94,'calc.disziplin'!$G76)</f>
        <v>0</v>
      </c>
      <c r="BL76" s="428">
        <f>COUNTIF('enter-data'!BC$8:BC$94,'calc.disziplin'!$G76)</f>
        <v>0</v>
      </c>
      <c r="BM76" s="429">
        <f>COUNTIF('enter-data'!BD$8:BD$94,'calc.disziplin'!$G76)</f>
        <v>0</v>
      </c>
      <c r="BN76" s="361">
        <f>COUNTIF('enter-data'!BE$8:BE$94,'calc.disziplin'!$G76)</f>
        <v>0</v>
      </c>
      <c r="BO76" s="428">
        <f>COUNTIF('enter-data'!BF$8:BF$94,'calc.disziplin'!$G76)</f>
        <v>0</v>
      </c>
      <c r="BP76" s="429">
        <f>COUNTIF('enter-data'!BG$8:BG$94,'calc.disziplin'!$G76)</f>
        <v>0</v>
      </c>
      <c r="BQ76" s="361">
        <f>COUNTIF('enter-data'!BH$8:BH$94,'calc.disziplin'!$G76)</f>
        <v>0</v>
      </c>
      <c r="BR76" s="430">
        <f>COUNTIF('enter-data'!BI$8:BI$94,'calc.disziplin'!$G76)</f>
        <v>0</v>
      </c>
    </row>
    <row r="77" spans="1:70" ht="18" customHeight="1" x14ac:dyDescent="0.25">
      <c r="A77" s="392">
        <v>75</v>
      </c>
      <c r="B77" s="431">
        <f t="shared" si="12"/>
        <v>7.4999999999999997E-2</v>
      </c>
      <c r="C77" s="392" t="e">
        <f t="shared" si="20"/>
        <v>#N/A</v>
      </c>
      <c r="D77" s="392" t="e">
        <f t="shared" si="13"/>
        <v>#N/A</v>
      </c>
      <c r="E77" s="421" t="e">
        <f t="shared" si="14"/>
        <v>#N/A</v>
      </c>
      <c r="F77" s="422" t="s">
        <v>501</v>
      </c>
      <c r="G77" s="423" t="s">
        <v>502</v>
      </c>
      <c r="H77" s="424" t="e" cm="1">
        <f t="array" ref="H77">INDEX($P$3:$BR$142,ROW()-2,MATCH(H$1,$P$1:$BR$1,0))</f>
        <v>#N/A</v>
      </c>
      <c r="I77" s="424" t="e" cm="1">
        <f t="array" ref="I77">INDEX($P$3:$BR$142,ROW()-2,MATCH(I$1,$P$1:$BR$1,0))</f>
        <v>#N/A</v>
      </c>
      <c r="J77" s="424" t="e" cm="1">
        <f t="array" ref="J77">INDEX($P$3:$BR$142,ROW()-2,MATCH(J$1,$P$1:$BR$1,0))</f>
        <v>#N/A</v>
      </c>
      <c r="K77" s="424" t="e">
        <f t="shared" si="15"/>
        <v>#N/A</v>
      </c>
      <c r="L77" s="425" t="e">
        <f t="shared" si="16"/>
        <v>#N/A</v>
      </c>
      <c r="M77" s="425" t="e">
        <f t="shared" si="17"/>
        <v>#N/A</v>
      </c>
      <c r="N77" s="425" t="e">
        <f t="shared" si="18"/>
        <v>#N/A</v>
      </c>
      <c r="O77" s="426" t="e">
        <f t="shared" si="19"/>
        <v>#N/A</v>
      </c>
      <c r="P77" s="427">
        <f>COUNTIF('enter-data'!G$8:G$94,'calc.disziplin'!$G77)</f>
        <v>0</v>
      </c>
      <c r="Q77" s="361">
        <f>COUNTIF('enter-data'!H$8:H$94,'calc.disziplin'!$G77)</f>
        <v>0</v>
      </c>
      <c r="R77" s="428">
        <f>COUNTIF('enter-data'!I$8:I$94,'calc.disziplin'!$G77)</f>
        <v>0</v>
      </c>
      <c r="S77" s="429">
        <f>COUNTIF('enter-data'!J$8:J$94,'calc.disziplin'!$G77)</f>
        <v>0</v>
      </c>
      <c r="T77" s="361">
        <f>COUNTIF('enter-data'!K$8:K$94,'calc.disziplin'!$G77)</f>
        <v>0</v>
      </c>
      <c r="U77" s="428">
        <f>COUNTIF('enter-data'!L$8:L$94,'calc.disziplin'!$G77)</f>
        <v>0</v>
      </c>
      <c r="V77" s="429">
        <f>COUNTIF('enter-data'!M$8:M$94,'calc.disziplin'!$G77)</f>
        <v>0</v>
      </c>
      <c r="W77" s="361">
        <f>COUNTIF('enter-data'!N$8:N$94,'calc.disziplin'!$G77)</f>
        <v>0</v>
      </c>
      <c r="X77" s="428">
        <f>COUNTIF('enter-data'!O$8:O$94,'calc.disziplin'!$G77)</f>
        <v>0</v>
      </c>
      <c r="Y77" s="429">
        <f>COUNTIF('enter-data'!P$8:P$94,'calc.disziplin'!$G77)</f>
        <v>0</v>
      </c>
      <c r="Z77" s="361">
        <f>COUNTIF('enter-data'!Q$8:Q$94,'calc.disziplin'!$G77)</f>
        <v>0</v>
      </c>
      <c r="AA77" s="428">
        <f>COUNTIF('enter-data'!R$8:R$94,'calc.disziplin'!$G77)</f>
        <v>0</v>
      </c>
      <c r="AB77" s="429">
        <f>COUNTIF('enter-data'!S$8:S$94,'calc.disziplin'!$G77)</f>
        <v>0</v>
      </c>
      <c r="AC77" s="361">
        <f>COUNTIF('enter-data'!T$8:T$94,'calc.disziplin'!$G77)</f>
        <v>0</v>
      </c>
      <c r="AD77" s="428">
        <f>COUNTIF('enter-data'!U$8:U$94,'calc.disziplin'!$G77)</f>
        <v>0</v>
      </c>
      <c r="AE77" s="429">
        <f>COUNTIF('enter-data'!V$8:V$94,'calc.disziplin'!$G77)</f>
        <v>0</v>
      </c>
      <c r="AF77" s="361">
        <f>COUNTIF('enter-data'!W$8:W$94,'calc.disziplin'!$G77)</f>
        <v>0</v>
      </c>
      <c r="AG77" s="428">
        <f>COUNTIF('enter-data'!X$8:X$94,'calc.disziplin'!$G77)</f>
        <v>0</v>
      </c>
      <c r="AH77" s="429">
        <f>COUNTIF('enter-data'!Y$8:Y$94,'calc.disziplin'!$G77)</f>
        <v>0</v>
      </c>
      <c r="AI77" s="361">
        <f>COUNTIF('enter-data'!Z$8:Z$94,'calc.disziplin'!$G77)</f>
        <v>0</v>
      </c>
      <c r="AJ77" s="428">
        <f>COUNTIF('enter-data'!AA$8:AA$94,'calc.disziplin'!$G77)</f>
        <v>0</v>
      </c>
      <c r="AK77" s="429">
        <f>COUNTIF('enter-data'!AB$8:AB$94,'calc.disziplin'!$G77)</f>
        <v>0</v>
      </c>
      <c r="AL77" s="361">
        <f>COUNTIF('enter-data'!AC$8:AC$94,'calc.disziplin'!$G77)</f>
        <v>0</v>
      </c>
      <c r="AM77" s="428">
        <f>COUNTIF('enter-data'!AD$8:AD$94,'calc.disziplin'!$G77)</f>
        <v>0</v>
      </c>
      <c r="AN77" s="429">
        <f>COUNTIF('enter-data'!AE$8:AE$94,'calc.disziplin'!$G77)</f>
        <v>0</v>
      </c>
      <c r="AO77" s="361">
        <f>COUNTIF('enter-data'!AF$8:AF$94,'calc.disziplin'!$G77)</f>
        <v>0</v>
      </c>
      <c r="AP77" s="430">
        <f>COUNTIF('enter-data'!AG$8:AG$94,'calc.disziplin'!$G77)</f>
        <v>0</v>
      </c>
      <c r="AQ77" s="292"/>
      <c r="AR77" s="429">
        <f>COUNTIF('enter-data'!AI$8:AI$94,'calc.disziplin'!$G77)</f>
        <v>0</v>
      </c>
      <c r="AS77" s="361">
        <f>COUNTIF('enter-data'!AJ$8:AJ$94,'calc.disziplin'!$G77)</f>
        <v>0</v>
      </c>
      <c r="AT77" s="428">
        <f>COUNTIF('enter-data'!AK$8:AK$94,'calc.disziplin'!$G77)</f>
        <v>0</v>
      </c>
      <c r="AU77" s="429">
        <f>COUNTIF('enter-data'!AL$8:AL$94,'calc.disziplin'!$G77)</f>
        <v>0</v>
      </c>
      <c r="AV77" s="361">
        <f>COUNTIF('enter-data'!AM$8:AM$94,'calc.disziplin'!$G77)</f>
        <v>0</v>
      </c>
      <c r="AW77" s="428">
        <f>COUNTIF('enter-data'!AN$8:AN$94,'calc.disziplin'!$G77)</f>
        <v>0</v>
      </c>
      <c r="AX77" s="429">
        <f>COUNTIF('enter-data'!AO$8:AO$94,'calc.disziplin'!$G77)</f>
        <v>0</v>
      </c>
      <c r="AY77" s="361">
        <f>COUNTIF('enter-data'!AP$8:AP$94,'calc.disziplin'!$G77)</f>
        <v>0</v>
      </c>
      <c r="AZ77" s="428">
        <f>COUNTIF('enter-data'!AQ$8:AQ$94,'calc.disziplin'!$G77)</f>
        <v>0</v>
      </c>
      <c r="BA77" s="429">
        <f>COUNTIF('enter-data'!AR$8:AR$94,'calc.disziplin'!$G77)</f>
        <v>0</v>
      </c>
      <c r="BB77" s="361">
        <f>COUNTIF('enter-data'!AS$8:AS$94,'calc.disziplin'!$G77)</f>
        <v>0</v>
      </c>
      <c r="BC77" s="428">
        <f>COUNTIF('enter-data'!AT$8:AT$94,'calc.disziplin'!$G77)</f>
        <v>0</v>
      </c>
      <c r="BD77" s="429">
        <f>COUNTIF('enter-data'!AU$8:AU$94,'calc.disziplin'!$G77)</f>
        <v>0</v>
      </c>
      <c r="BE77" s="361">
        <f>COUNTIF('enter-data'!AV$8:AV$94,'calc.disziplin'!$G77)</f>
        <v>0</v>
      </c>
      <c r="BF77" s="428">
        <f>COUNTIF('enter-data'!AW$8:AW$94,'calc.disziplin'!$G77)</f>
        <v>0</v>
      </c>
      <c r="BG77" s="429">
        <f>COUNTIF('enter-data'!AX$8:AX$94,'calc.disziplin'!$G77)</f>
        <v>0</v>
      </c>
      <c r="BH77" s="361">
        <f>COUNTIF('enter-data'!AY$8:AY$94,'calc.disziplin'!$G77)</f>
        <v>0</v>
      </c>
      <c r="BI77" s="428">
        <f>COUNTIF('enter-data'!AZ$8:AZ$94,'calc.disziplin'!$G77)</f>
        <v>0</v>
      </c>
      <c r="BJ77" s="429">
        <f>COUNTIF('enter-data'!BA$8:BA$94,'calc.disziplin'!$G77)</f>
        <v>0</v>
      </c>
      <c r="BK77" s="361">
        <f>COUNTIF('enter-data'!BB$8:BB$94,'calc.disziplin'!$G77)</f>
        <v>0</v>
      </c>
      <c r="BL77" s="428">
        <f>COUNTIF('enter-data'!BC$8:BC$94,'calc.disziplin'!$G77)</f>
        <v>0</v>
      </c>
      <c r="BM77" s="429">
        <f>COUNTIF('enter-data'!BD$8:BD$94,'calc.disziplin'!$G77)</f>
        <v>0</v>
      </c>
      <c r="BN77" s="361">
        <f>COUNTIF('enter-data'!BE$8:BE$94,'calc.disziplin'!$G77)</f>
        <v>0</v>
      </c>
      <c r="BO77" s="428">
        <f>COUNTIF('enter-data'!BF$8:BF$94,'calc.disziplin'!$G77)</f>
        <v>0</v>
      </c>
      <c r="BP77" s="429">
        <f>COUNTIF('enter-data'!BG$8:BG$94,'calc.disziplin'!$G77)</f>
        <v>0</v>
      </c>
      <c r="BQ77" s="361">
        <f>COUNTIF('enter-data'!BH$8:BH$94,'calc.disziplin'!$G77)</f>
        <v>0</v>
      </c>
      <c r="BR77" s="430">
        <f>COUNTIF('enter-data'!BI$8:BI$94,'calc.disziplin'!$G77)</f>
        <v>0</v>
      </c>
    </row>
    <row r="78" spans="1:70" ht="18" customHeight="1" x14ac:dyDescent="0.25">
      <c r="A78" s="392">
        <v>76</v>
      </c>
      <c r="B78" s="431">
        <f t="shared" si="12"/>
        <v>7.5999999999999998E-2</v>
      </c>
      <c r="C78" s="392" t="e">
        <f t="shared" si="20"/>
        <v>#N/A</v>
      </c>
      <c r="D78" s="392" t="e">
        <f t="shared" si="13"/>
        <v>#N/A</v>
      </c>
      <c r="E78" s="421" t="e">
        <f t="shared" si="14"/>
        <v>#N/A</v>
      </c>
      <c r="F78" s="422" t="s">
        <v>258</v>
      </c>
      <c r="G78" s="423" t="s">
        <v>257</v>
      </c>
      <c r="H78" s="424" t="e" cm="1">
        <f t="array" ref="H78">INDEX($P$3:$BR$142,ROW()-2,MATCH(H$1,$P$1:$BR$1,0))</f>
        <v>#N/A</v>
      </c>
      <c r="I78" s="424" t="e" cm="1">
        <f t="array" ref="I78">INDEX($P$3:$BR$142,ROW()-2,MATCH(I$1,$P$1:$BR$1,0))</f>
        <v>#N/A</v>
      </c>
      <c r="J78" s="424" t="e" cm="1">
        <f t="array" ref="J78">INDEX($P$3:$BR$142,ROW()-2,MATCH(J$1,$P$1:$BR$1,0))</f>
        <v>#N/A</v>
      </c>
      <c r="K78" s="424" t="e">
        <f t="shared" si="15"/>
        <v>#N/A</v>
      </c>
      <c r="L78" s="425" t="e">
        <f t="shared" si="16"/>
        <v>#N/A</v>
      </c>
      <c r="M78" s="425" t="e">
        <f t="shared" si="17"/>
        <v>#N/A</v>
      </c>
      <c r="N78" s="425" t="e">
        <f t="shared" si="18"/>
        <v>#N/A</v>
      </c>
      <c r="O78" s="426" t="e">
        <f t="shared" si="19"/>
        <v>#N/A</v>
      </c>
      <c r="P78" s="427">
        <f>COUNTIF('enter-data'!G$8:G$94,'calc.disziplin'!$G78)</f>
        <v>0</v>
      </c>
      <c r="Q78" s="361">
        <f>COUNTIF('enter-data'!H$8:H$94,'calc.disziplin'!$G78)</f>
        <v>0</v>
      </c>
      <c r="R78" s="428">
        <f>COUNTIF('enter-data'!I$8:I$94,'calc.disziplin'!$G78)</f>
        <v>0</v>
      </c>
      <c r="S78" s="429">
        <f>COUNTIF('enter-data'!J$8:J$94,'calc.disziplin'!$G78)</f>
        <v>0</v>
      </c>
      <c r="T78" s="361">
        <f>COUNTIF('enter-data'!K$8:K$94,'calc.disziplin'!$G78)</f>
        <v>0</v>
      </c>
      <c r="U78" s="428">
        <f>COUNTIF('enter-data'!L$8:L$94,'calc.disziplin'!$G78)</f>
        <v>0</v>
      </c>
      <c r="V78" s="429">
        <f>COUNTIF('enter-data'!M$8:M$94,'calc.disziplin'!$G78)</f>
        <v>0</v>
      </c>
      <c r="W78" s="361">
        <f>COUNTIF('enter-data'!N$8:N$94,'calc.disziplin'!$G78)</f>
        <v>0</v>
      </c>
      <c r="X78" s="428">
        <f>COUNTIF('enter-data'!O$8:O$94,'calc.disziplin'!$G78)</f>
        <v>0</v>
      </c>
      <c r="Y78" s="429">
        <f>COUNTIF('enter-data'!P$8:P$94,'calc.disziplin'!$G78)</f>
        <v>0</v>
      </c>
      <c r="Z78" s="361">
        <f>COUNTIF('enter-data'!Q$8:Q$94,'calc.disziplin'!$G78)</f>
        <v>0</v>
      </c>
      <c r="AA78" s="428">
        <f>COUNTIF('enter-data'!R$8:R$94,'calc.disziplin'!$G78)</f>
        <v>0</v>
      </c>
      <c r="AB78" s="429">
        <f>COUNTIF('enter-data'!S$8:S$94,'calc.disziplin'!$G78)</f>
        <v>0</v>
      </c>
      <c r="AC78" s="361">
        <f>COUNTIF('enter-data'!T$8:T$94,'calc.disziplin'!$G78)</f>
        <v>0</v>
      </c>
      <c r="AD78" s="428">
        <f>COUNTIF('enter-data'!U$8:U$94,'calc.disziplin'!$G78)</f>
        <v>0</v>
      </c>
      <c r="AE78" s="429">
        <f>COUNTIF('enter-data'!V$8:V$94,'calc.disziplin'!$G78)</f>
        <v>0</v>
      </c>
      <c r="AF78" s="361">
        <f>COUNTIF('enter-data'!W$8:W$94,'calc.disziplin'!$G78)</f>
        <v>0</v>
      </c>
      <c r="AG78" s="428">
        <f>COUNTIF('enter-data'!X$8:X$94,'calc.disziplin'!$G78)</f>
        <v>0</v>
      </c>
      <c r="AH78" s="429">
        <f>COUNTIF('enter-data'!Y$8:Y$94,'calc.disziplin'!$G78)</f>
        <v>0</v>
      </c>
      <c r="AI78" s="361">
        <f>COUNTIF('enter-data'!Z$8:Z$94,'calc.disziplin'!$G78)</f>
        <v>0</v>
      </c>
      <c r="AJ78" s="428">
        <f>COUNTIF('enter-data'!AA$8:AA$94,'calc.disziplin'!$G78)</f>
        <v>0</v>
      </c>
      <c r="AK78" s="429">
        <f>COUNTIF('enter-data'!AB$8:AB$94,'calc.disziplin'!$G78)</f>
        <v>0</v>
      </c>
      <c r="AL78" s="361">
        <f>COUNTIF('enter-data'!AC$8:AC$94,'calc.disziplin'!$G78)</f>
        <v>0</v>
      </c>
      <c r="AM78" s="428">
        <f>COUNTIF('enter-data'!AD$8:AD$94,'calc.disziplin'!$G78)</f>
        <v>0</v>
      </c>
      <c r="AN78" s="429">
        <f>COUNTIF('enter-data'!AE$8:AE$94,'calc.disziplin'!$G78)</f>
        <v>0</v>
      </c>
      <c r="AO78" s="361">
        <f>COUNTIF('enter-data'!AF$8:AF$94,'calc.disziplin'!$G78)</f>
        <v>0</v>
      </c>
      <c r="AP78" s="430">
        <f>COUNTIF('enter-data'!AG$8:AG$94,'calc.disziplin'!$G78)</f>
        <v>0</v>
      </c>
      <c r="AQ78" s="292"/>
      <c r="AR78" s="429">
        <f>COUNTIF('enter-data'!AI$8:AI$94,'calc.disziplin'!$G78)</f>
        <v>0</v>
      </c>
      <c r="AS78" s="361">
        <f>COUNTIF('enter-data'!AJ$8:AJ$94,'calc.disziplin'!$G78)</f>
        <v>0</v>
      </c>
      <c r="AT78" s="428">
        <f>COUNTIF('enter-data'!AK$8:AK$94,'calc.disziplin'!$G78)</f>
        <v>0</v>
      </c>
      <c r="AU78" s="429">
        <f>COUNTIF('enter-data'!AL$8:AL$94,'calc.disziplin'!$G78)</f>
        <v>0</v>
      </c>
      <c r="AV78" s="361">
        <f>COUNTIF('enter-data'!AM$8:AM$94,'calc.disziplin'!$G78)</f>
        <v>0</v>
      </c>
      <c r="AW78" s="428">
        <f>COUNTIF('enter-data'!AN$8:AN$94,'calc.disziplin'!$G78)</f>
        <v>0</v>
      </c>
      <c r="AX78" s="429">
        <f>COUNTIF('enter-data'!AO$8:AO$94,'calc.disziplin'!$G78)</f>
        <v>0</v>
      </c>
      <c r="AY78" s="361">
        <f>COUNTIF('enter-data'!AP$8:AP$94,'calc.disziplin'!$G78)</f>
        <v>0</v>
      </c>
      <c r="AZ78" s="428">
        <f>COUNTIF('enter-data'!AQ$8:AQ$94,'calc.disziplin'!$G78)</f>
        <v>0</v>
      </c>
      <c r="BA78" s="429">
        <f>COUNTIF('enter-data'!AR$8:AR$94,'calc.disziplin'!$G78)</f>
        <v>0</v>
      </c>
      <c r="BB78" s="361">
        <f>COUNTIF('enter-data'!AS$8:AS$94,'calc.disziplin'!$G78)</f>
        <v>0</v>
      </c>
      <c r="BC78" s="428">
        <f>COUNTIF('enter-data'!AT$8:AT$94,'calc.disziplin'!$G78)</f>
        <v>0</v>
      </c>
      <c r="BD78" s="429">
        <f>COUNTIF('enter-data'!AU$8:AU$94,'calc.disziplin'!$G78)</f>
        <v>0</v>
      </c>
      <c r="BE78" s="361">
        <f>COUNTIF('enter-data'!AV$8:AV$94,'calc.disziplin'!$G78)</f>
        <v>0</v>
      </c>
      <c r="BF78" s="428">
        <f>COUNTIF('enter-data'!AW$8:AW$94,'calc.disziplin'!$G78)</f>
        <v>0</v>
      </c>
      <c r="BG78" s="429">
        <f>COUNTIF('enter-data'!AX$8:AX$94,'calc.disziplin'!$G78)</f>
        <v>0</v>
      </c>
      <c r="BH78" s="361">
        <f>COUNTIF('enter-data'!AY$8:AY$94,'calc.disziplin'!$G78)</f>
        <v>0</v>
      </c>
      <c r="BI78" s="428">
        <f>COUNTIF('enter-data'!AZ$8:AZ$94,'calc.disziplin'!$G78)</f>
        <v>0</v>
      </c>
      <c r="BJ78" s="429">
        <f>COUNTIF('enter-data'!BA$8:BA$94,'calc.disziplin'!$G78)</f>
        <v>0</v>
      </c>
      <c r="BK78" s="361">
        <f>COUNTIF('enter-data'!BB$8:BB$94,'calc.disziplin'!$G78)</f>
        <v>0</v>
      </c>
      <c r="BL78" s="428">
        <f>COUNTIF('enter-data'!BC$8:BC$94,'calc.disziplin'!$G78)</f>
        <v>0</v>
      </c>
      <c r="BM78" s="429">
        <f>COUNTIF('enter-data'!BD$8:BD$94,'calc.disziplin'!$G78)</f>
        <v>0</v>
      </c>
      <c r="BN78" s="361">
        <f>COUNTIF('enter-data'!BE$8:BE$94,'calc.disziplin'!$G78)</f>
        <v>0</v>
      </c>
      <c r="BO78" s="428">
        <f>COUNTIF('enter-data'!BF$8:BF$94,'calc.disziplin'!$G78)</f>
        <v>0</v>
      </c>
      <c r="BP78" s="429">
        <f>COUNTIF('enter-data'!BG$8:BG$94,'calc.disziplin'!$G78)</f>
        <v>0</v>
      </c>
      <c r="BQ78" s="361">
        <f>COUNTIF('enter-data'!BH$8:BH$94,'calc.disziplin'!$G78)</f>
        <v>0</v>
      </c>
      <c r="BR78" s="430">
        <f>COUNTIF('enter-data'!BI$8:BI$94,'calc.disziplin'!$G78)</f>
        <v>0</v>
      </c>
    </row>
    <row r="79" spans="1:70" ht="18" customHeight="1" x14ac:dyDescent="0.25">
      <c r="A79" s="392">
        <v>77</v>
      </c>
      <c r="B79" s="431">
        <f t="shared" si="12"/>
        <v>7.6999999999999999E-2</v>
      </c>
      <c r="C79" s="392" t="e">
        <f t="shared" si="20"/>
        <v>#N/A</v>
      </c>
      <c r="D79" s="392" t="e">
        <f t="shared" si="13"/>
        <v>#N/A</v>
      </c>
      <c r="E79" s="421" t="e">
        <f t="shared" si="14"/>
        <v>#N/A</v>
      </c>
      <c r="F79" s="422" t="s">
        <v>503</v>
      </c>
      <c r="G79" s="423" t="s">
        <v>504</v>
      </c>
      <c r="H79" s="424" t="e" cm="1">
        <f t="array" ref="H79">INDEX($P$3:$BR$142,ROW()-2,MATCH(H$1,$P$1:$BR$1,0))</f>
        <v>#N/A</v>
      </c>
      <c r="I79" s="424" t="e" cm="1">
        <f t="array" ref="I79">INDEX($P$3:$BR$142,ROW()-2,MATCH(I$1,$P$1:$BR$1,0))</f>
        <v>#N/A</v>
      </c>
      <c r="J79" s="424" t="e" cm="1">
        <f t="array" ref="J79">INDEX($P$3:$BR$142,ROW()-2,MATCH(J$1,$P$1:$BR$1,0))</f>
        <v>#N/A</v>
      </c>
      <c r="K79" s="424" t="e">
        <f t="shared" si="15"/>
        <v>#N/A</v>
      </c>
      <c r="L79" s="425" t="e">
        <f t="shared" si="16"/>
        <v>#N/A</v>
      </c>
      <c r="M79" s="425" t="e">
        <f t="shared" si="17"/>
        <v>#N/A</v>
      </c>
      <c r="N79" s="425" t="e">
        <f t="shared" si="18"/>
        <v>#N/A</v>
      </c>
      <c r="O79" s="426" t="e">
        <f t="shared" si="19"/>
        <v>#N/A</v>
      </c>
      <c r="P79" s="427">
        <f>COUNTIF('enter-data'!G$8:G$94,'calc.disziplin'!$G79)</f>
        <v>0</v>
      </c>
      <c r="Q79" s="361">
        <f>COUNTIF('enter-data'!H$8:H$94,'calc.disziplin'!$G79)</f>
        <v>0</v>
      </c>
      <c r="R79" s="428">
        <f>COUNTIF('enter-data'!I$8:I$94,'calc.disziplin'!$G79)</f>
        <v>0</v>
      </c>
      <c r="S79" s="429">
        <f>COUNTIF('enter-data'!J$8:J$94,'calc.disziplin'!$G79)</f>
        <v>0</v>
      </c>
      <c r="T79" s="361">
        <f>COUNTIF('enter-data'!K$8:K$94,'calc.disziplin'!$G79)</f>
        <v>0</v>
      </c>
      <c r="U79" s="428">
        <f>COUNTIF('enter-data'!L$8:L$94,'calc.disziplin'!$G79)</f>
        <v>0</v>
      </c>
      <c r="V79" s="429">
        <f>COUNTIF('enter-data'!M$8:M$94,'calc.disziplin'!$G79)</f>
        <v>0</v>
      </c>
      <c r="W79" s="361">
        <f>COUNTIF('enter-data'!N$8:N$94,'calc.disziplin'!$G79)</f>
        <v>0</v>
      </c>
      <c r="X79" s="428">
        <f>COUNTIF('enter-data'!O$8:O$94,'calc.disziplin'!$G79)</f>
        <v>0</v>
      </c>
      <c r="Y79" s="429">
        <f>COUNTIF('enter-data'!P$8:P$94,'calc.disziplin'!$G79)</f>
        <v>0</v>
      </c>
      <c r="Z79" s="361">
        <f>COUNTIF('enter-data'!Q$8:Q$94,'calc.disziplin'!$G79)</f>
        <v>0</v>
      </c>
      <c r="AA79" s="428">
        <f>COUNTIF('enter-data'!R$8:R$94,'calc.disziplin'!$G79)</f>
        <v>0</v>
      </c>
      <c r="AB79" s="429">
        <f>COUNTIF('enter-data'!S$8:S$94,'calc.disziplin'!$G79)</f>
        <v>0</v>
      </c>
      <c r="AC79" s="361">
        <f>COUNTIF('enter-data'!T$8:T$94,'calc.disziplin'!$G79)</f>
        <v>0</v>
      </c>
      <c r="AD79" s="428">
        <f>COUNTIF('enter-data'!U$8:U$94,'calc.disziplin'!$G79)</f>
        <v>0</v>
      </c>
      <c r="AE79" s="429">
        <f>COUNTIF('enter-data'!V$8:V$94,'calc.disziplin'!$G79)</f>
        <v>0</v>
      </c>
      <c r="AF79" s="361">
        <f>COUNTIF('enter-data'!W$8:W$94,'calc.disziplin'!$G79)</f>
        <v>0</v>
      </c>
      <c r="AG79" s="428">
        <f>COUNTIF('enter-data'!X$8:X$94,'calc.disziplin'!$G79)</f>
        <v>0</v>
      </c>
      <c r="AH79" s="429">
        <f>COUNTIF('enter-data'!Y$8:Y$94,'calc.disziplin'!$G79)</f>
        <v>0</v>
      </c>
      <c r="AI79" s="361">
        <f>COUNTIF('enter-data'!Z$8:Z$94,'calc.disziplin'!$G79)</f>
        <v>0</v>
      </c>
      <c r="AJ79" s="428">
        <f>COUNTIF('enter-data'!AA$8:AA$94,'calc.disziplin'!$G79)</f>
        <v>0</v>
      </c>
      <c r="AK79" s="429">
        <f>COUNTIF('enter-data'!AB$8:AB$94,'calc.disziplin'!$G79)</f>
        <v>0</v>
      </c>
      <c r="AL79" s="361">
        <f>COUNTIF('enter-data'!AC$8:AC$94,'calc.disziplin'!$G79)</f>
        <v>0</v>
      </c>
      <c r="AM79" s="428">
        <f>COUNTIF('enter-data'!AD$8:AD$94,'calc.disziplin'!$G79)</f>
        <v>0</v>
      </c>
      <c r="AN79" s="429">
        <f>COUNTIF('enter-data'!AE$8:AE$94,'calc.disziplin'!$G79)</f>
        <v>0</v>
      </c>
      <c r="AO79" s="361">
        <f>COUNTIF('enter-data'!AF$8:AF$94,'calc.disziplin'!$G79)</f>
        <v>0</v>
      </c>
      <c r="AP79" s="430">
        <f>COUNTIF('enter-data'!AG$8:AG$94,'calc.disziplin'!$G79)</f>
        <v>0</v>
      </c>
      <c r="AQ79" s="292"/>
      <c r="AR79" s="429">
        <f>COUNTIF('enter-data'!AI$8:AI$94,'calc.disziplin'!$G79)</f>
        <v>0</v>
      </c>
      <c r="AS79" s="361">
        <f>COUNTIF('enter-data'!AJ$8:AJ$94,'calc.disziplin'!$G79)</f>
        <v>0</v>
      </c>
      <c r="AT79" s="428">
        <f>COUNTIF('enter-data'!AK$8:AK$94,'calc.disziplin'!$G79)</f>
        <v>0</v>
      </c>
      <c r="AU79" s="429">
        <f>COUNTIF('enter-data'!AL$8:AL$94,'calc.disziplin'!$G79)</f>
        <v>0</v>
      </c>
      <c r="AV79" s="361">
        <f>COUNTIF('enter-data'!AM$8:AM$94,'calc.disziplin'!$G79)</f>
        <v>0</v>
      </c>
      <c r="AW79" s="428">
        <f>COUNTIF('enter-data'!AN$8:AN$94,'calc.disziplin'!$G79)</f>
        <v>0</v>
      </c>
      <c r="AX79" s="429">
        <f>COUNTIF('enter-data'!AO$8:AO$94,'calc.disziplin'!$G79)</f>
        <v>0</v>
      </c>
      <c r="AY79" s="361">
        <f>COUNTIF('enter-data'!AP$8:AP$94,'calc.disziplin'!$G79)</f>
        <v>0</v>
      </c>
      <c r="AZ79" s="428">
        <f>COUNTIF('enter-data'!AQ$8:AQ$94,'calc.disziplin'!$G79)</f>
        <v>0</v>
      </c>
      <c r="BA79" s="429">
        <f>COUNTIF('enter-data'!AR$8:AR$94,'calc.disziplin'!$G79)</f>
        <v>0</v>
      </c>
      <c r="BB79" s="361">
        <f>COUNTIF('enter-data'!AS$8:AS$94,'calc.disziplin'!$G79)</f>
        <v>0</v>
      </c>
      <c r="BC79" s="428">
        <f>COUNTIF('enter-data'!AT$8:AT$94,'calc.disziplin'!$G79)</f>
        <v>0</v>
      </c>
      <c r="BD79" s="429">
        <f>COUNTIF('enter-data'!AU$8:AU$94,'calc.disziplin'!$G79)</f>
        <v>0</v>
      </c>
      <c r="BE79" s="361">
        <f>COUNTIF('enter-data'!AV$8:AV$94,'calc.disziplin'!$G79)</f>
        <v>0</v>
      </c>
      <c r="BF79" s="428">
        <f>COUNTIF('enter-data'!AW$8:AW$94,'calc.disziplin'!$G79)</f>
        <v>0</v>
      </c>
      <c r="BG79" s="429">
        <f>COUNTIF('enter-data'!AX$8:AX$94,'calc.disziplin'!$G79)</f>
        <v>0</v>
      </c>
      <c r="BH79" s="361">
        <f>COUNTIF('enter-data'!AY$8:AY$94,'calc.disziplin'!$G79)</f>
        <v>0</v>
      </c>
      <c r="BI79" s="428">
        <f>COUNTIF('enter-data'!AZ$8:AZ$94,'calc.disziplin'!$G79)</f>
        <v>0</v>
      </c>
      <c r="BJ79" s="429">
        <f>COUNTIF('enter-data'!BA$8:BA$94,'calc.disziplin'!$G79)</f>
        <v>0</v>
      </c>
      <c r="BK79" s="361">
        <f>COUNTIF('enter-data'!BB$8:BB$94,'calc.disziplin'!$G79)</f>
        <v>0</v>
      </c>
      <c r="BL79" s="428">
        <f>COUNTIF('enter-data'!BC$8:BC$94,'calc.disziplin'!$G79)</f>
        <v>0</v>
      </c>
      <c r="BM79" s="429">
        <f>COUNTIF('enter-data'!BD$8:BD$94,'calc.disziplin'!$G79)</f>
        <v>0</v>
      </c>
      <c r="BN79" s="361">
        <f>COUNTIF('enter-data'!BE$8:BE$94,'calc.disziplin'!$G79)</f>
        <v>0</v>
      </c>
      <c r="BO79" s="428">
        <f>COUNTIF('enter-data'!BF$8:BF$94,'calc.disziplin'!$G79)</f>
        <v>0</v>
      </c>
      <c r="BP79" s="429">
        <f>COUNTIF('enter-data'!BG$8:BG$94,'calc.disziplin'!$G79)</f>
        <v>0</v>
      </c>
      <c r="BQ79" s="361">
        <f>COUNTIF('enter-data'!BH$8:BH$94,'calc.disziplin'!$G79)</f>
        <v>0</v>
      </c>
      <c r="BR79" s="430">
        <f>COUNTIF('enter-data'!BI$8:BI$94,'calc.disziplin'!$G79)</f>
        <v>0</v>
      </c>
    </row>
    <row r="80" spans="1:70" ht="18" customHeight="1" x14ac:dyDescent="0.25">
      <c r="A80" s="392">
        <v>78</v>
      </c>
      <c r="B80" s="431">
        <f t="shared" si="12"/>
        <v>7.8E-2</v>
      </c>
      <c r="C80" s="392" t="e">
        <f t="shared" si="20"/>
        <v>#N/A</v>
      </c>
      <c r="D80" s="392" t="e">
        <f t="shared" si="13"/>
        <v>#N/A</v>
      </c>
      <c r="E80" s="421" t="e">
        <f t="shared" si="14"/>
        <v>#N/A</v>
      </c>
      <c r="F80" s="422" t="s">
        <v>248</v>
      </c>
      <c r="G80" s="423" t="s">
        <v>247</v>
      </c>
      <c r="H80" s="424" t="e" cm="1">
        <f t="array" ref="H80">INDEX($P$3:$BR$142,ROW()-2,MATCH(H$1,$P$1:$BR$1,0))</f>
        <v>#N/A</v>
      </c>
      <c r="I80" s="424" t="e" cm="1">
        <f t="array" ref="I80">INDEX($P$3:$BR$142,ROW()-2,MATCH(I$1,$P$1:$BR$1,0))</f>
        <v>#N/A</v>
      </c>
      <c r="J80" s="424" t="e" cm="1">
        <f t="array" ref="J80">INDEX($P$3:$BR$142,ROW()-2,MATCH(J$1,$P$1:$BR$1,0))</f>
        <v>#N/A</v>
      </c>
      <c r="K80" s="424" t="e">
        <f t="shared" si="15"/>
        <v>#N/A</v>
      </c>
      <c r="L80" s="425" t="e">
        <f t="shared" si="16"/>
        <v>#N/A</v>
      </c>
      <c r="M80" s="425" t="e">
        <f t="shared" si="17"/>
        <v>#N/A</v>
      </c>
      <c r="N80" s="425" t="e">
        <f t="shared" si="18"/>
        <v>#N/A</v>
      </c>
      <c r="O80" s="426" t="e">
        <f t="shared" si="19"/>
        <v>#N/A</v>
      </c>
      <c r="P80" s="427">
        <f>COUNTIF('enter-data'!G$8:G$94,'calc.disziplin'!$G80)</f>
        <v>0</v>
      </c>
      <c r="Q80" s="361">
        <f>COUNTIF('enter-data'!H$8:H$94,'calc.disziplin'!$G80)</f>
        <v>0</v>
      </c>
      <c r="R80" s="428">
        <f>COUNTIF('enter-data'!I$8:I$94,'calc.disziplin'!$G80)</f>
        <v>0</v>
      </c>
      <c r="S80" s="429">
        <f>COUNTIF('enter-data'!J$8:J$94,'calc.disziplin'!$G80)</f>
        <v>0</v>
      </c>
      <c r="T80" s="361">
        <f>COUNTIF('enter-data'!K$8:K$94,'calc.disziplin'!$G80)</f>
        <v>0</v>
      </c>
      <c r="U80" s="428">
        <f>COUNTIF('enter-data'!L$8:L$94,'calc.disziplin'!$G80)</f>
        <v>0</v>
      </c>
      <c r="V80" s="429">
        <f>COUNTIF('enter-data'!M$8:M$94,'calc.disziplin'!$G80)</f>
        <v>0</v>
      </c>
      <c r="W80" s="361">
        <f>COUNTIF('enter-data'!N$8:N$94,'calc.disziplin'!$G80)</f>
        <v>0</v>
      </c>
      <c r="X80" s="428">
        <f>COUNTIF('enter-data'!O$8:O$94,'calc.disziplin'!$G80)</f>
        <v>0</v>
      </c>
      <c r="Y80" s="429">
        <f>COUNTIF('enter-data'!P$8:P$94,'calc.disziplin'!$G80)</f>
        <v>0</v>
      </c>
      <c r="Z80" s="361">
        <f>COUNTIF('enter-data'!Q$8:Q$94,'calc.disziplin'!$G80)</f>
        <v>0</v>
      </c>
      <c r="AA80" s="428">
        <f>COUNTIF('enter-data'!R$8:R$94,'calc.disziplin'!$G80)</f>
        <v>0</v>
      </c>
      <c r="AB80" s="429">
        <f>COUNTIF('enter-data'!S$8:S$94,'calc.disziplin'!$G80)</f>
        <v>0</v>
      </c>
      <c r="AC80" s="361">
        <f>COUNTIF('enter-data'!T$8:T$94,'calc.disziplin'!$G80)</f>
        <v>0</v>
      </c>
      <c r="AD80" s="428">
        <f>COUNTIF('enter-data'!U$8:U$94,'calc.disziplin'!$G80)</f>
        <v>0</v>
      </c>
      <c r="AE80" s="429">
        <f>COUNTIF('enter-data'!V$8:V$94,'calc.disziplin'!$G80)</f>
        <v>0</v>
      </c>
      <c r="AF80" s="361">
        <f>COUNTIF('enter-data'!W$8:W$94,'calc.disziplin'!$G80)</f>
        <v>0</v>
      </c>
      <c r="AG80" s="428">
        <f>COUNTIF('enter-data'!X$8:X$94,'calc.disziplin'!$G80)</f>
        <v>0</v>
      </c>
      <c r="AH80" s="429">
        <f>COUNTIF('enter-data'!Y$8:Y$94,'calc.disziplin'!$G80)</f>
        <v>0</v>
      </c>
      <c r="AI80" s="361">
        <f>COUNTIF('enter-data'!Z$8:Z$94,'calc.disziplin'!$G80)</f>
        <v>0</v>
      </c>
      <c r="AJ80" s="428">
        <f>COUNTIF('enter-data'!AA$8:AA$94,'calc.disziplin'!$G80)</f>
        <v>0</v>
      </c>
      <c r="AK80" s="429">
        <f>COUNTIF('enter-data'!AB$8:AB$94,'calc.disziplin'!$G80)</f>
        <v>0</v>
      </c>
      <c r="AL80" s="361">
        <f>COUNTIF('enter-data'!AC$8:AC$94,'calc.disziplin'!$G80)</f>
        <v>0</v>
      </c>
      <c r="AM80" s="428">
        <f>COUNTIF('enter-data'!AD$8:AD$94,'calc.disziplin'!$G80)</f>
        <v>0</v>
      </c>
      <c r="AN80" s="429">
        <f>COUNTIF('enter-data'!AE$8:AE$94,'calc.disziplin'!$G80)</f>
        <v>0</v>
      </c>
      <c r="AO80" s="361">
        <f>COUNTIF('enter-data'!AF$8:AF$94,'calc.disziplin'!$G80)</f>
        <v>0</v>
      </c>
      <c r="AP80" s="430">
        <f>COUNTIF('enter-data'!AG$8:AG$94,'calc.disziplin'!$G80)</f>
        <v>0</v>
      </c>
      <c r="AQ80" s="292"/>
      <c r="AR80" s="429">
        <f>COUNTIF('enter-data'!AI$8:AI$94,'calc.disziplin'!$G80)</f>
        <v>0</v>
      </c>
      <c r="AS80" s="361">
        <f>COUNTIF('enter-data'!AJ$8:AJ$94,'calc.disziplin'!$G80)</f>
        <v>0</v>
      </c>
      <c r="AT80" s="428">
        <f>COUNTIF('enter-data'!AK$8:AK$94,'calc.disziplin'!$G80)</f>
        <v>0</v>
      </c>
      <c r="AU80" s="429">
        <f>COUNTIF('enter-data'!AL$8:AL$94,'calc.disziplin'!$G80)</f>
        <v>0</v>
      </c>
      <c r="AV80" s="361">
        <f>COUNTIF('enter-data'!AM$8:AM$94,'calc.disziplin'!$G80)</f>
        <v>0</v>
      </c>
      <c r="AW80" s="428">
        <f>COUNTIF('enter-data'!AN$8:AN$94,'calc.disziplin'!$G80)</f>
        <v>0</v>
      </c>
      <c r="AX80" s="429">
        <f>COUNTIF('enter-data'!AO$8:AO$94,'calc.disziplin'!$G80)</f>
        <v>0</v>
      </c>
      <c r="AY80" s="361">
        <f>COUNTIF('enter-data'!AP$8:AP$94,'calc.disziplin'!$G80)</f>
        <v>0</v>
      </c>
      <c r="AZ80" s="428">
        <f>COUNTIF('enter-data'!AQ$8:AQ$94,'calc.disziplin'!$G80)</f>
        <v>0</v>
      </c>
      <c r="BA80" s="429">
        <f>COUNTIF('enter-data'!AR$8:AR$94,'calc.disziplin'!$G80)</f>
        <v>0</v>
      </c>
      <c r="BB80" s="361">
        <f>COUNTIF('enter-data'!AS$8:AS$94,'calc.disziplin'!$G80)</f>
        <v>0</v>
      </c>
      <c r="BC80" s="428">
        <f>COUNTIF('enter-data'!AT$8:AT$94,'calc.disziplin'!$G80)</f>
        <v>0</v>
      </c>
      <c r="BD80" s="429">
        <f>COUNTIF('enter-data'!AU$8:AU$94,'calc.disziplin'!$G80)</f>
        <v>0</v>
      </c>
      <c r="BE80" s="361">
        <f>COUNTIF('enter-data'!AV$8:AV$94,'calc.disziplin'!$G80)</f>
        <v>0</v>
      </c>
      <c r="BF80" s="428">
        <f>COUNTIF('enter-data'!AW$8:AW$94,'calc.disziplin'!$G80)</f>
        <v>0</v>
      </c>
      <c r="BG80" s="429">
        <f>COUNTIF('enter-data'!AX$8:AX$94,'calc.disziplin'!$G80)</f>
        <v>0</v>
      </c>
      <c r="BH80" s="361">
        <f>COUNTIF('enter-data'!AY$8:AY$94,'calc.disziplin'!$G80)</f>
        <v>0</v>
      </c>
      <c r="BI80" s="428">
        <f>COUNTIF('enter-data'!AZ$8:AZ$94,'calc.disziplin'!$G80)</f>
        <v>0</v>
      </c>
      <c r="BJ80" s="429">
        <f>COUNTIF('enter-data'!BA$8:BA$94,'calc.disziplin'!$G80)</f>
        <v>0</v>
      </c>
      <c r="BK80" s="361">
        <f>COUNTIF('enter-data'!BB$8:BB$94,'calc.disziplin'!$G80)</f>
        <v>0</v>
      </c>
      <c r="BL80" s="428">
        <f>COUNTIF('enter-data'!BC$8:BC$94,'calc.disziplin'!$G80)</f>
        <v>0</v>
      </c>
      <c r="BM80" s="429">
        <f>COUNTIF('enter-data'!BD$8:BD$94,'calc.disziplin'!$G80)</f>
        <v>0</v>
      </c>
      <c r="BN80" s="361">
        <f>COUNTIF('enter-data'!BE$8:BE$94,'calc.disziplin'!$G80)</f>
        <v>0</v>
      </c>
      <c r="BO80" s="428">
        <f>COUNTIF('enter-data'!BF$8:BF$94,'calc.disziplin'!$G80)</f>
        <v>0</v>
      </c>
      <c r="BP80" s="429">
        <f>COUNTIF('enter-data'!BG$8:BG$94,'calc.disziplin'!$G80)</f>
        <v>0</v>
      </c>
      <c r="BQ80" s="361">
        <f>COUNTIF('enter-data'!BH$8:BH$94,'calc.disziplin'!$G80)</f>
        <v>0</v>
      </c>
      <c r="BR80" s="430">
        <f>COUNTIF('enter-data'!BI$8:BI$94,'calc.disziplin'!$G80)</f>
        <v>0</v>
      </c>
    </row>
    <row r="81" spans="1:70" ht="18" customHeight="1" x14ac:dyDescent="0.25">
      <c r="A81" s="392">
        <v>79</v>
      </c>
      <c r="B81" s="431">
        <f t="shared" si="12"/>
        <v>7.9000000000000001E-2</v>
      </c>
      <c r="C81" s="392" t="e">
        <f t="shared" si="20"/>
        <v>#N/A</v>
      </c>
      <c r="D81" s="392" t="e">
        <f t="shared" si="13"/>
        <v>#N/A</v>
      </c>
      <c r="E81" s="421" t="e">
        <f t="shared" si="14"/>
        <v>#N/A</v>
      </c>
      <c r="F81" s="422" t="s">
        <v>505</v>
      </c>
      <c r="G81" s="423" t="s">
        <v>206</v>
      </c>
      <c r="H81" s="424" t="e" cm="1">
        <f t="array" ref="H81">INDEX($P$3:$BR$142,ROW()-2,MATCH(H$1,$P$1:$BR$1,0))</f>
        <v>#N/A</v>
      </c>
      <c r="I81" s="424" t="e" cm="1">
        <f t="array" ref="I81">INDEX($P$3:$BR$142,ROW()-2,MATCH(I$1,$P$1:$BR$1,0))</f>
        <v>#N/A</v>
      </c>
      <c r="J81" s="424" t="e" cm="1">
        <f t="array" ref="J81">INDEX($P$3:$BR$142,ROW()-2,MATCH(J$1,$P$1:$BR$1,0))</f>
        <v>#N/A</v>
      </c>
      <c r="K81" s="424" t="e">
        <f t="shared" si="15"/>
        <v>#N/A</v>
      </c>
      <c r="L81" s="425" t="e">
        <f t="shared" si="16"/>
        <v>#N/A</v>
      </c>
      <c r="M81" s="425" t="e">
        <f t="shared" si="17"/>
        <v>#N/A</v>
      </c>
      <c r="N81" s="425" t="e">
        <f t="shared" si="18"/>
        <v>#N/A</v>
      </c>
      <c r="O81" s="426" t="e">
        <f t="shared" si="19"/>
        <v>#N/A</v>
      </c>
      <c r="P81" s="427">
        <f>COUNTIF('enter-data'!G$8:G$94,'calc.disziplin'!$G81)</f>
        <v>0</v>
      </c>
      <c r="Q81" s="361">
        <f>COUNTIF('enter-data'!H$8:H$94,'calc.disziplin'!$G81)</f>
        <v>0</v>
      </c>
      <c r="R81" s="428">
        <f>COUNTIF('enter-data'!I$8:I$94,'calc.disziplin'!$G81)</f>
        <v>0</v>
      </c>
      <c r="S81" s="429">
        <f>COUNTIF('enter-data'!J$8:J$94,'calc.disziplin'!$G81)</f>
        <v>0</v>
      </c>
      <c r="T81" s="361">
        <f>COUNTIF('enter-data'!K$8:K$94,'calc.disziplin'!$G81)</f>
        <v>0</v>
      </c>
      <c r="U81" s="428">
        <f>COUNTIF('enter-data'!L$8:L$94,'calc.disziplin'!$G81)</f>
        <v>0</v>
      </c>
      <c r="V81" s="429">
        <f>COUNTIF('enter-data'!M$8:M$94,'calc.disziplin'!$G81)</f>
        <v>0</v>
      </c>
      <c r="W81" s="361">
        <f>COUNTIF('enter-data'!N$8:N$94,'calc.disziplin'!$G81)</f>
        <v>0</v>
      </c>
      <c r="X81" s="428">
        <f>COUNTIF('enter-data'!O$8:O$94,'calc.disziplin'!$G81)</f>
        <v>0</v>
      </c>
      <c r="Y81" s="429">
        <f>COUNTIF('enter-data'!P$8:P$94,'calc.disziplin'!$G81)</f>
        <v>0</v>
      </c>
      <c r="Z81" s="361">
        <f>COUNTIF('enter-data'!Q$8:Q$94,'calc.disziplin'!$G81)</f>
        <v>0</v>
      </c>
      <c r="AA81" s="428">
        <f>COUNTIF('enter-data'!R$8:R$94,'calc.disziplin'!$G81)</f>
        <v>0</v>
      </c>
      <c r="AB81" s="429">
        <f>COUNTIF('enter-data'!S$8:S$94,'calc.disziplin'!$G81)</f>
        <v>0</v>
      </c>
      <c r="AC81" s="361">
        <f>COUNTIF('enter-data'!T$8:T$94,'calc.disziplin'!$G81)</f>
        <v>0</v>
      </c>
      <c r="AD81" s="428">
        <f>COUNTIF('enter-data'!U$8:U$94,'calc.disziplin'!$G81)</f>
        <v>1</v>
      </c>
      <c r="AE81" s="429">
        <f>COUNTIF('enter-data'!V$8:V$94,'calc.disziplin'!$G81)</f>
        <v>0</v>
      </c>
      <c r="AF81" s="361">
        <f>COUNTIF('enter-data'!W$8:W$94,'calc.disziplin'!$G81)</f>
        <v>0</v>
      </c>
      <c r="AG81" s="428">
        <f>COUNTIF('enter-data'!X$8:X$94,'calc.disziplin'!$G81)</f>
        <v>0</v>
      </c>
      <c r="AH81" s="429">
        <f>COUNTIF('enter-data'!Y$8:Y$94,'calc.disziplin'!$G81)</f>
        <v>0</v>
      </c>
      <c r="AI81" s="361">
        <f>COUNTIF('enter-data'!Z$8:Z$94,'calc.disziplin'!$G81)</f>
        <v>0</v>
      </c>
      <c r="AJ81" s="428">
        <f>COUNTIF('enter-data'!AA$8:AA$94,'calc.disziplin'!$G81)</f>
        <v>0</v>
      </c>
      <c r="AK81" s="429">
        <f>COUNTIF('enter-data'!AB$8:AB$94,'calc.disziplin'!$G81)</f>
        <v>0</v>
      </c>
      <c r="AL81" s="361">
        <f>COUNTIF('enter-data'!AC$8:AC$94,'calc.disziplin'!$G81)</f>
        <v>0</v>
      </c>
      <c r="AM81" s="428">
        <f>COUNTIF('enter-data'!AD$8:AD$94,'calc.disziplin'!$G81)</f>
        <v>0</v>
      </c>
      <c r="AN81" s="429">
        <f>COUNTIF('enter-data'!AE$8:AE$94,'calc.disziplin'!$G81)</f>
        <v>0</v>
      </c>
      <c r="AO81" s="361">
        <f>COUNTIF('enter-data'!AF$8:AF$94,'calc.disziplin'!$G81)</f>
        <v>0</v>
      </c>
      <c r="AP81" s="430">
        <f>COUNTIF('enter-data'!AG$8:AG$94,'calc.disziplin'!$G81)</f>
        <v>0</v>
      </c>
      <c r="AQ81" s="292"/>
      <c r="AR81" s="429">
        <f>COUNTIF('enter-data'!AI$8:AI$94,'calc.disziplin'!$G81)</f>
        <v>0</v>
      </c>
      <c r="AS81" s="361">
        <f>COUNTIF('enter-data'!AJ$8:AJ$94,'calc.disziplin'!$G81)</f>
        <v>0</v>
      </c>
      <c r="AT81" s="428">
        <f>COUNTIF('enter-data'!AK$8:AK$94,'calc.disziplin'!$G81)</f>
        <v>0</v>
      </c>
      <c r="AU81" s="429">
        <f>COUNTIF('enter-data'!AL$8:AL$94,'calc.disziplin'!$G81)</f>
        <v>0</v>
      </c>
      <c r="AV81" s="361">
        <f>COUNTIF('enter-data'!AM$8:AM$94,'calc.disziplin'!$G81)</f>
        <v>0</v>
      </c>
      <c r="AW81" s="428">
        <f>COUNTIF('enter-data'!AN$8:AN$94,'calc.disziplin'!$G81)</f>
        <v>0</v>
      </c>
      <c r="AX81" s="429">
        <f>COUNTIF('enter-data'!AO$8:AO$94,'calc.disziplin'!$G81)</f>
        <v>0</v>
      </c>
      <c r="AY81" s="361">
        <f>COUNTIF('enter-data'!AP$8:AP$94,'calc.disziplin'!$G81)</f>
        <v>0</v>
      </c>
      <c r="AZ81" s="428">
        <f>COUNTIF('enter-data'!AQ$8:AQ$94,'calc.disziplin'!$G81)</f>
        <v>0</v>
      </c>
      <c r="BA81" s="429">
        <f>COUNTIF('enter-data'!AR$8:AR$94,'calc.disziplin'!$G81)</f>
        <v>0</v>
      </c>
      <c r="BB81" s="361">
        <f>COUNTIF('enter-data'!AS$8:AS$94,'calc.disziplin'!$G81)</f>
        <v>0</v>
      </c>
      <c r="BC81" s="428">
        <f>COUNTIF('enter-data'!AT$8:AT$94,'calc.disziplin'!$G81)</f>
        <v>0</v>
      </c>
      <c r="BD81" s="429">
        <f>COUNTIF('enter-data'!AU$8:AU$94,'calc.disziplin'!$G81)</f>
        <v>0</v>
      </c>
      <c r="BE81" s="361">
        <f>COUNTIF('enter-data'!AV$8:AV$94,'calc.disziplin'!$G81)</f>
        <v>0</v>
      </c>
      <c r="BF81" s="428">
        <f>COUNTIF('enter-data'!AW$8:AW$94,'calc.disziplin'!$G81)</f>
        <v>0</v>
      </c>
      <c r="BG81" s="429">
        <f>COUNTIF('enter-data'!AX$8:AX$94,'calc.disziplin'!$G81)</f>
        <v>0</v>
      </c>
      <c r="BH81" s="361">
        <f>COUNTIF('enter-data'!AY$8:AY$94,'calc.disziplin'!$G81)</f>
        <v>0</v>
      </c>
      <c r="BI81" s="428">
        <f>COUNTIF('enter-data'!AZ$8:AZ$94,'calc.disziplin'!$G81)</f>
        <v>0</v>
      </c>
      <c r="BJ81" s="429">
        <f>COUNTIF('enter-data'!BA$8:BA$94,'calc.disziplin'!$G81)</f>
        <v>0</v>
      </c>
      <c r="BK81" s="361">
        <f>COUNTIF('enter-data'!BB$8:BB$94,'calc.disziplin'!$G81)</f>
        <v>0</v>
      </c>
      <c r="BL81" s="428">
        <f>COUNTIF('enter-data'!BC$8:BC$94,'calc.disziplin'!$G81)</f>
        <v>0</v>
      </c>
      <c r="BM81" s="429">
        <f>COUNTIF('enter-data'!BD$8:BD$94,'calc.disziplin'!$G81)</f>
        <v>0</v>
      </c>
      <c r="BN81" s="361">
        <f>COUNTIF('enter-data'!BE$8:BE$94,'calc.disziplin'!$G81)</f>
        <v>0</v>
      </c>
      <c r="BO81" s="428">
        <f>COUNTIF('enter-data'!BF$8:BF$94,'calc.disziplin'!$G81)</f>
        <v>0</v>
      </c>
      <c r="BP81" s="429">
        <f>COUNTIF('enter-data'!BG$8:BG$94,'calc.disziplin'!$G81)</f>
        <v>0</v>
      </c>
      <c r="BQ81" s="361">
        <f>COUNTIF('enter-data'!BH$8:BH$94,'calc.disziplin'!$G81)</f>
        <v>0</v>
      </c>
      <c r="BR81" s="430">
        <f>COUNTIF('enter-data'!BI$8:BI$94,'calc.disziplin'!$G81)</f>
        <v>0</v>
      </c>
    </row>
    <row r="82" spans="1:70" ht="18" customHeight="1" x14ac:dyDescent="0.25">
      <c r="A82" s="392">
        <v>80</v>
      </c>
      <c r="B82" s="431">
        <f t="shared" si="12"/>
        <v>0.08</v>
      </c>
      <c r="C82" s="392" t="e">
        <f t="shared" si="20"/>
        <v>#N/A</v>
      </c>
      <c r="D82" s="392" t="e">
        <f t="shared" si="13"/>
        <v>#N/A</v>
      </c>
      <c r="E82" s="421" t="e">
        <f t="shared" si="14"/>
        <v>#N/A</v>
      </c>
      <c r="F82" s="422" t="s">
        <v>506</v>
      </c>
      <c r="G82" s="423" t="s">
        <v>507</v>
      </c>
      <c r="H82" s="424" t="e" cm="1">
        <f t="array" ref="H82">INDEX($P$3:$BR$142,ROW()-2,MATCH(H$1,$P$1:$BR$1,0))</f>
        <v>#N/A</v>
      </c>
      <c r="I82" s="424" t="e" cm="1">
        <f t="array" ref="I82">INDEX($P$3:$BR$142,ROW()-2,MATCH(I$1,$P$1:$BR$1,0))</f>
        <v>#N/A</v>
      </c>
      <c r="J82" s="424" t="e" cm="1">
        <f t="array" ref="J82">INDEX($P$3:$BR$142,ROW()-2,MATCH(J$1,$P$1:$BR$1,0))</f>
        <v>#N/A</v>
      </c>
      <c r="K82" s="424" t="e">
        <f t="shared" si="15"/>
        <v>#N/A</v>
      </c>
      <c r="L82" s="425" t="e">
        <f t="shared" si="16"/>
        <v>#N/A</v>
      </c>
      <c r="M82" s="425" t="e">
        <f t="shared" si="17"/>
        <v>#N/A</v>
      </c>
      <c r="N82" s="425" t="e">
        <f t="shared" si="18"/>
        <v>#N/A</v>
      </c>
      <c r="O82" s="426" t="e">
        <f t="shared" si="19"/>
        <v>#N/A</v>
      </c>
      <c r="P82" s="427">
        <f>COUNTIF('enter-data'!G$8:G$94,'calc.disziplin'!$G82)</f>
        <v>0</v>
      </c>
      <c r="Q82" s="361">
        <f>COUNTIF('enter-data'!H$8:H$94,'calc.disziplin'!$G82)</f>
        <v>0</v>
      </c>
      <c r="R82" s="428">
        <f>COUNTIF('enter-data'!I$8:I$94,'calc.disziplin'!$G82)</f>
        <v>0</v>
      </c>
      <c r="S82" s="429">
        <f>COUNTIF('enter-data'!J$8:J$94,'calc.disziplin'!$G82)</f>
        <v>0</v>
      </c>
      <c r="T82" s="361">
        <f>COUNTIF('enter-data'!K$8:K$94,'calc.disziplin'!$G82)</f>
        <v>0</v>
      </c>
      <c r="U82" s="428">
        <f>COUNTIF('enter-data'!L$8:L$94,'calc.disziplin'!$G82)</f>
        <v>0</v>
      </c>
      <c r="V82" s="429">
        <f>COUNTIF('enter-data'!M$8:M$94,'calc.disziplin'!$G82)</f>
        <v>0</v>
      </c>
      <c r="W82" s="361">
        <f>COUNTIF('enter-data'!N$8:N$94,'calc.disziplin'!$G82)</f>
        <v>0</v>
      </c>
      <c r="X82" s="428">
        <f>COUNTIF('enter-data'!O$8:O$94,'calc.disziplin'!$G82)</f>
        <v>0</v>
      </c>
      <c r="Y82" s="429">
        <f>COUNTIF('enter-data'!P$8:P$94,'calc.disziplin'!$G82)</f>
        <v>0</v>
      </c>
      <c r="Z82" s="361">
        <f>COUNTIF('enter-data'!Q$8:Q$94,'calc.disziplin'!$G82)</f>
        <v>0</v>
      </c>
      <c r="AA82" s="428">
        <f>COUNTIF('enter-data'!R$8:R$94,'calc.disziplin'!$G82)</f>
        <v>0</v>
      </c>
      <c r="AB82" s="429">
        <f>COUNTIF('enter-data'!S$8:S$94,'calc.disziplin'!$G82)</f>
        <v>0</v>
      </c>
      <c r="AC82" s="361">
        <f>COUNTIF('enter-data'!T$8:T$94,'calc.disziplin'!$G82)</f>
        <v>0</v>
      </c>
      <c r="AD82" s="428">
        <f>COUNTIF('enter-data'!U$8:U$94,'calc.disziplin'!$G82)</f>
        <v>0</v>
      </c>
      <c r="AE82" s="429">
        <f>COUNTIF('enter-data'!V$8:V$94,'calc.disziplin'!$G82)</f>
        <v>0</v>
      </c>
      <c r="AF82" s="361">
        <f>COUNTIF('enter-data'!W$8:W$94,'calc.disziplin'!$G82)</f>
        <v>0</v>
      </c>
      <c r="AG82" s="428">
        <f>COUNTIF('enter-data'!X$8:X$94,'calc.disziplin'!$G82)</f>
        <v>0</v>
      </c>
      <c r="AH82" s="429">
        <f>COUNTIF('enter-data'!Y$8:Y$94,'calc.disziplin'!$G82)</f>
        <v>0</v>
      </c>
      <c r="AI82" s="361">
        <f>COUNTIF('enter-data'!Z$8:Z$94,'calc.disziplin'!$G82)</f>
        <v>0</v>
      </c>
      <c r="AJ82" s="428">
        <f>COUNTIF('enter-data'!AA$8:AA$94,'calc.disziplin'!$G82)</f>
        <v>0</v>
      </c>
      <c r="AK82" s="429">
        <f>COUNTIF('enter-data'!AB$8:AB$94,'calc.disziplin'!$G82)</f>
        <v>0</v>
      </c>
      <c r="AL82" s="361">
        <f>COUNTIF('enter-data'!AC$8:AC$94,'calc.disziplin'!$G82)</f>
        <v>0</v>
      </c>
      <c r="AM82" s="428">
        <f>COUNTIF('enter-data'!AD$8:AD$94,'calc.disziplin'!$G82)</f>
        <v>0</v>
      </c>
      <c r="AN82" s="429">
        <f>COUNTIF('enter-data'!AE$8:AE$94,'calc.disziplin'!$G82)</f>
        <v>0</v>
      </c>
      <c r="AO82" s="361">
        <f>COUNTIF('enter-data'!AF$8:AF$94,'calc.disziplin'!$G82)</f>
        <v>0</v>
      </c>
      <c r="AP82" s="430">
        <f>COUNTIF('enter-data'!AG$8:AG$94,'calc.disziplin'!$G82)</f>
        <v>0</v>
      </c>
      <c r="AQ82" s="292"/>
      <c r="AR82" s="429">
        <f>COUNTIF('enter-data'!AI$8:AI$94,'calc.disziplin'!$G82)</f>
        <v>0</v>
      </c>
      <c r="AS82" s="361">
        <f>COUNTIF('enter-data'!AJ$8:AJ$94,'calc.disziplin'!$G82)</f>
        <v>0</v>
      </c>
      <c r="AT82" s="428">
        <f>COUNTIF('enter-data'!AK$8:AK$94,'calc.disziplin'!$G82)</f>
        <v>0</v>
      </c>
      <c r="AU82" s="429">
        <f>COUNTIF('enter-data'!AL$8:AL$94,'calc.disziplin'!$G82)</f>
        <v>0</v>
      </c>
      <c r="AV82" s="361">
        <f>COUNTIF('enter-data'!AM$8:AM$94,'calc.disziplin'!$G82)</f>
        <v>0</v>
      </c>
      <c r="AW82" s="428">
        <f>COUNTIF('enter-data'!AN$8:AN$94,'calc.disziplin'!$G82)</f>
        <v>0</v>
      </c>
      <c r="AX82" s="429">
        <f>COUNTIF('enter-data'!AO$8:AO$94,'calc.disziplin'!$G82)</f>
        <v>0</v>
      </c>
      <c r="AY82" s="361">
        <f>COUNTIF('enter-data'!AP$8:AP$94,'calc.disziplin'!$G82)</f>
        <v>0</v>
      </c>
      <c r="AZ82" s="428">
        <f>COUNTIF('enter-data'!AQ$8:AQ$94,'calc.disziplin'!$G82)</f>
        <v>0</v>
      </c>
      <c r="BA82" s="429">
        <f>COUNTIF('enter-data'!AR$8:AR$94,'calc.disziplin'!$G82)</f>
        <v>0</v>
      </c>
      <c r="BB82" s="361">
        <f>COUNTIF('enter-data'!AS$8:AS$94,'calc.disziplin'!$G82)</f>
        <v>0</v>
      </c>
      <c r="BC82" s="428">
        <f>COUNTIF('enter-data'!AT$8:AT$94,'calc.disziplin'!$G82)</f>
        <v>0</v>
      </c>
      <c r="BD82" s="429">
        <f>COUNTIF('enter-data'!AU$8:AU$94,'calc.disziplin'!$G82)</f>
        <v>0</v>
      </c>
      <c r="BE82" s="361">
        <f>COUNTIF('enter-data'!AV$8:AV$94,'calc.disziplin'!$G82)</f>
        <v>0</v>
      </c>
      <c r="BF82" s="428">
        <f>COUNTIF('enter-data'!AW$8:AW$94,'calc.disziplin'!$G82)</f>
        <v>0</v>
      </c>
      <c r="BG82" s="429">
        <f>COUNTIF('enter-data'!AX$8:AX$94,'calc.disziplin'!$G82)</f>
        <v>0</v>
      </c>
      <c r="BH82" s="361">
        <f>COUNTIF('enter-data'!AY$8:AY$94,'calc.disziplin'!$G82)</f>
        <v>0</v>
      </c>
      <c r="BI82" s="428">
        <f>COUNTIF('enter-data'!AZ$8:AZ$94,'calc.disziplin'!$G82)</f>
        <v>0</v>
      </c>
      <c r="BJ82" s="429">
        <f>COUNTIF('enter-data'!BA$8:BA$94,'calc.disziplin'!$G82)</f>
        <v>0</v>
      </c>
      <c r="BK82" s="361">
        <f>COUNTIF('enter-data'!BB$8:BB$94,'calc.disziplin'!$G82)</f>
        <v>0</v>
      </c>
      <c r="BL82" s="428">
        <f>COUNTIF('enter-data'!BC$8:BC$94,'calc.disziplin'!$G82)</f>
        <v>0</v>
      </c>
      <c r="BM82" s="429">
        <f>COUNTIF('enter-data'!BD$8:BD$94,'calc.disziplin'!$G82)</f>
        <v>0</v>
      </c>
      <c r="BN82" s="361">
        <f>COUNTIF('enter-data'!BE$8:BE$94,'calc.disziplin'!$G82)</f>
        <v>0</v>
      </c>
      <c r="BO82" s="428">
        <f>COUNTIF('enter-data'!BF$8:BF$94,'calc.disziplin'!$G82)</f>
        <v>0</v>
      </c>
      <c r="BP82" s="429">
        <f>COUNTIF('enter-data'!BG$8:BG$94,'calc.disziplin'!$G82)</f>
        <v>0</v>
      </c>
      <c r="BQ82" s="361">
        <f>COUNTIF('enter-data'!BH$8:BH$94,'calc.disziplin'!$G82)</f>
        <v>0</v>
      </c>
      <c r="BR82" s="430">
        <f>COUNTIF('enter-data'!BI$8:BI$94,'calc.disziplin'!$G82)</f>
        <v>0</v>
      </c>
    </row>
    <row r="83" spans="1:70" ht="18" customHeight="1" x14ac:dyDescent="0.25">
      <c r="A83" s="392">
        <v>81</v>
      </c>
      <c r="B83" s="431">
        <f t="shared" si="12"/>
        <v>8.1000000000000003E-2</v>
      </c>
      <c r="C83" s="392" t="e">
        <f t="shared" si="20"/>
        <v>#N/A</v>
      </c>
      <c r="D83" s="392" t="e">
        <f t="shared" si="13"/>
        <v>#N/A</v>
      </c>
      <c r="E83" s="421" t="e">
        <f t="shared" si="14"/>
        <v>#N/A</v>
      </c>
      <c r="F83" s="422" t="s">
        <v>508</v>
      </c>
      <c r="G83" s="423" t="s">
        <v>509</v>
      </c>
      <c r="H83" s="424" t="e" cm="1">
        <f t="array" ref="H83">INDEX($P$3:$BR$142,ROW()-2,MATCH(H$1,$P$1:$BR$1,0))</f>
        <v>#N/A</v>
      </c>
      <c r="I83" s="424" t="e" cm="1">
        <f t="array" ref="I83">INDEX($P$3:$BR$142,ROW()-2,MATCH(I$1,$P$1:$BR$1,0))</f>
        <v>#N/A</v>
      </c>
      <c r="J83" s="424" t="e" cm="1">
        <f t="array" ref="J83">INDEX($P$3:$BR$142,ROW()-2,MATCH(J$1,$P$1:$BR$1,0))</f>
        <v>#N/A</v>
      </c>
      <c r="K83" s="424" t="e">
        <f t="shared" si="15"/>
        <v>#N/A</v>
      </c>
      <c r="L83" s="425" t="e">
        <f t="shared" si="16"/>
        <v>#N/A</v>
      </c>
      <c r="M83" s="425" t="e">
        <f t="shared" si="17"/>
        <v>#N/A</v>
      </c>
      <c r="N83" s="425" t="e">
        <f t="shared" si="18"/>
        <v>#N/A</v>
      </c>
      <c r="O83" s="426" t="e">
        <f t="shared" si="19"/>
        <v>#N/A</v>
      </c>
      <c r="P83" s="427">
        <f>COUNTIF('enter-data'!G$8:G$94,'calc.disziplin'!$G83)</f>
        <v>0</v>
      </c>
      <c r="Q83" s="361">
        <f>COUNTIF('enter-data'!H$8:H$94,'calc.disziplin'!$G83)</f>
        <v>0</v>
      </c>
      <c r="R83" s="428">
        <f>COUNTIF('enter-data'!I$8:I$94,'calc.disziplin'!$G83)</f>
        <v>0</v>
      </c>
      <c r="S83" s="429">
        <f>COUNTIF('enter-data'!J$8:J$94,'calc.disziplin'!$G83)</f>
        <v>0</v>
      </c>
      <c r="T83" s="361">
        <f>COUNTIF('enter-data'!K$8:K$94,'calc.disziplin'!$G83)</f>
        <v>0</v>
      </c>
      <c r="U83" s="428">
        <f>COUNTIF('enter-data'!L$8:L$94,'calc.disziplin'!$G83)</f>
        <v>0</v>
      </c>
      <c r="V83" s="429">
        <f>COUNTIF('enter-data'!M$8:M$94,'calc.disziplin'!$G83)</f>
        <v>0</v>
      </c>
      <c r="W83" s="361">
        <f>COUNTIF('enter-data'!N$8:N$94,'calc.disziplin'!$G83)</f>
        <v>0</v>
      </c>
      <c r="X83" s="428">
        <f>COUNTIF('enter-data'!O$8:O$94,'calc.disziplin'!$G83)</f>
        <v>0</v>
      </c>
      <c r="Y83" s="429">
        <f>COUNTIF('enter-data'!P$8:P$94,'calc.disziplin'!$G83)</f>
        <v>0</v>
      </c>
      <c r="Z83" s="361">
        <f>COUNTIF('enter-data'!Q$8:Q$94,'calc.disziplin'!$G83)</f>
        <v>0</v>
      </c>
      <c r="AA83" s="428">
        <f>COUNTIF('enter-data'!R$8:R$94,'calc.disziplin'!$G83)</f>
        <v>0</v>
      </c>
      <c r="AB83" s="429">
        <f>COUNTIF('enter-data'!S$8:S$94,'calc.disziplin'!$G83)</f>
        <v>0</v>
      </c>
      <c r="AC83" s="361">
        <f>COUNTIF('enter-data'!T$8:T$94,'calc.disziplin'!$G83)</f>
        <v>0</v>
      </c>
      <c r="AD83" s="428">
        <f>COUNTIF('enter-data'!U$8:U$94,'calc.disziplin'!$G83)</f>
        <v>0</v>
      </c>
      <c r="AE83" s="429">
        <f>COUNTIF('enter-data'!V$8:V$94,'calc.disziplin'!$G83)</f>
        <v>0</v>
      </c>
      <c r="AF83" s="361">
        <f>COUNTIF('enter-data'!W$8:W$94,'calc.disziplin'!$G83)</f>
        <v>0</v>
      </c>
      <c r="AG83" s="428">
        <f>COUNTIF('enter-data'!X$8:X$94,'calc.disziplin'!$G83)</f>
        <v>0</v>
      </c>
      <c r="AH83" s="429">
        <f>COUNTIF('enter-data'!Y$8:Y$94,'calc.disziplin'!$G83)</f>
        <v>0</v>
      </c>
      <c r="AI83" s="361">
        <f>COUNTIF('enter-data'!Z$8:Z$94,'calc.disziplin'!$G83)</f>
        <v>0</v>
      </c>
      <c r="AJ83" s="428">
        <f>COUNTIF('enter-data'!AA$8:AA$94,'calc.disziplin'!$G83)</f>
        <v>0</v>
      </c>
      <c r="AK83" s="429">
        <f>COUNTIF('enter-data'!AB$8:AB$94,'calc.disziplin'!$G83)</f>
        <v>0</v>
      </c>
      <c r="AL83" s="361">
        <f>COUNTIF('enter-data'!AC$8:AC$94,'calc.disziplin'!$G83)</f>
        <v>0</v>
      </c>
      <c r="AM83" s="428">
        <f>COUNTIF('enter-data'!AD$8:AD$94,'calc.disziplin'!$G83)</f>
        <v>0</v>
      </c>
      <c r="AN83" s="429">
        <f>COUNTIF('enter-data'!AE$8:AE$94,'calc.disziplin'!$G83)</f>
        <v>0</v>
      </c>
      <c r="AO83" s="361">
        <f>COUNTIF('enter-data'!AF$8:AF$94,'calc.disziplin'!$G83)</f>
        <v>0</v>
      </c>
      <c r="AP83" s="430">
        <f>COUNTIF('enter-data'!AG$8:AG$94,'calc.disziplin'!$G83)</f>
        <v>0</v>
      </c>
      <c r="AQ83" s="292"/>
      <c r="AR83" s="429">
        <f>COUNTIF('enter-data'!AI$8:AI$94,'calc.disziplin'!$G83)</f>
        <v>0</v>
      </c>
      <c r="AS83" s="361">
        <f>COUNTIF('enter-data'!AJ$8:AJ$94,'calc.disziplin'!$G83)</f>
        <v>0</v>
      </c>
      <c r="AT83" s="428">
        <f>COUNTIF('enter-data'!AK$8:AK$94,'calc.disziplin'!$G83)</f>
        <v>0</v>
      </c>
      <c r="AU83" s="429">
        <f>COUNTIF('enter-data'!AL$8:AL$94,'calc.disziplin'!$G83)</f>
        <v>0</v>
      </c>
      <c r="AV83" s="361">
        <f>COUNTIF('enter-data'!AM$8:AM$94,'calc.disziplin'!$G83)</f>
        <v>0</v>
      </c>
      <c r="AW83" s="428">
        <f>COUNTIF('enter-data'!AN$8:AN$94,'calc.disziplin'!$G83)</f>
        <v>0</v>
      </c>
      <c r="AX83" s="429">
        <f>COUNTIF('enter-data'!AO$8:AO$94,'calc.disziplin'!$G83)</f>
        <v>0</v>
      </c>
      <c r="AY83" s="361">
        <f>COUNTIF('enter-data'!AP$8:AP$94,'calc.disziplin'!$G83)</f>
        <v>0</v>
      </c>
      <c r="AZ83" s="428">
        <f>COUNTIF('enter-data'!AQ$8:AQ$94,'calc.disziplin'!$G83)</f>
        <v>0</v>
      </c>
      <c r="BA83" s="429">
        <f>COUNTIF('enter-data'!AR$8:AR$94,'calc.disziplin'!$G83)</f>
        <v>0</v>
      </c>
      <c r="BB83" s="361">
        <f>COUNTIF('enter-data'!AS$8:AS$94,'calc.disziplin'!$G83)</f>
        <v>0</v>
      </c>
      <c r="BC83" s="428">
        <f>COUNTIF('enter-data'!AT$8:AT$94,'calc.disziplin'!$G83)</f>
        <v>0</v>
      </c>
      <c r="BD83" s="429">
        <f>COUNTIF('enter-data'!AU$8:AU$94,'calc.disziplin'!$G83)</f>
        <v>0</v>
      </c>
      <c r="BE83" s="361">
        <f>COUNTIF('enter-data'!AV$8:AV$94,'calc.disziplin'!$G83)</f>
        <v>0</v>
      </c>
      <c r="BF83" s="428">
        <f>COUNTIF('enter-data'!AW$8:AW$94,'calc.disziplin'!$G83)</f>
        <v>0</v>
      </c>
      <c r="BG83" s="429">
        <f>COUNTIF('enter-data'!AX$8:AX$94,'calc.disziplin'!$G83)</f>
        <v>0</v>
      </c>
      <c r="BH83" s="361">
        <f>COUNTIF('enter-data'!AY$8:AY$94,'calc.disziplin'!$G83)</f>
        <v>0</v>
      </c>
      <c r="BI83" s="428">
        <f>COUNTIF('enter-data'!AZ$8:AZ$94,'calc.disziplin'!$G83)</f>
        <v>0</v>
      </c>
      <c r="BJ83" s="429">
        <f>COUNTIF('enter-data'!BA$8:BA$94,'calc.disziplin'!$G83)</f>
        <v>0</v>
      </c>
      <c r="BK83" s="361">
        <f>COUNTIF('enter-data'!BB$8:BB$94,'calc.disziplin'!$G83)</f>
        <v>0</v>
      </c>
      <c r="BL83" s="428">
        <f>COUNTIF('enter-data'!BC$8:BC$94,'calc.disziplin'!$G83)</f>
        <v>0</v>
      </c>
      <c r="BM83" s="429">
        <f>COUNTIF('enter-data'!BD$8:BD$94,'calc.disziplin'!$G83)</f>
        <v>0</v>
      </c>
      <c r="BN83" s="361">
        <f>COUNTIF('enter-data'!BE$8:BE$94,'calc.disziplin'!$G83)</f>
        <v>0</v>
      </c>
      <c r="BO83" s="428">
        <f>COUNTIF('enter-data'!BF$8:BF$94,'calc.disziplin'!$G83)</f>
        <v>0</v>
      </c>
      <c r="BP83" s="429">
        <f>COUNTIF('enter-data'!BG$8:BG$94,'calc.disziplin'!$G83)</f>
        <v>0</v>
      </c>
      <c r="BQ83" s="361">
        <f>COUNTIF('enter-data'!BH$8:BH$94,'calc.disziplin'!$G83)</f>
        <v>0</v>
      </c>
      <c r="BR83" s="430">
        <f>COUNTIF('enter-data'!BI$8:BI$94,'calc.disziplin'!$G83)</f>
        <v>0</v>
      </c>
    </row>
    <row r="84" spans="1:70" ht="18" customHeight="1" x14ac:dyDescent="0.25">
      <c r="A84" s="392">
        <v>82</v>
      </c>
      <c r="B84" s="431">
        <f t="shared" si="12"/>
        <v>8.2000000000000003E-2</v>
      </c>
      <c r="C84" s="392" t="e">
        <f t="shared" si="20"/>
        <v>#N/A</v>
      </c>
      <c r="D84" s="392" t="e">
        <f t="shared" si="13"/>
        <v>#N/A</v>
      </c>
      <c r="E84" s="421" t="e">
        <f t="shared" si="14"/>
        <v>#N/A</v>
      </c>
      <c r="F84" s="422" t="s">
        <v>510</v>
      </c>
      <c r="G84" s="423" t="s">
        <v>511</v>
      </c>
      <c r="H84" s="424" t="e" cm="1">
        <f t="array" ref="H84">INDEX($P$3:$BR$142,ROW()-2,MATCH(H$1,$P$1:$BR$1,0))</f>
        <v>#N/A</v>
      </c>
      <c r="I84" s="424" t="e" cm="1">
        <f t="array" ref="I84">INDEX($P$3:$BR$142,ROW()-2,MATCH(I$1,$P$1:$BR$1,0))</f>
        <v>#N/A</v>
      </c>
      <c r="J84" s="424" t="e" cm="1">
        <f t="array" ref="J84">INDEX($P$3:$BR$142,ROW()-2,MATCH(J$1,$P$1:$BR$1,0))</f>
        <v>#N/A</v>
      </c>
      <c r="K84" s="424" t="e">
        <f t="shared" si="15"/>
        <v>#N/A</v>
      </c>
      <c r="L84" s="425" t="e">
        <f t="shared" si="16"/>
        <v>#N/A</v>
      </c>
      <c r="M84" s="425" t="e">
        <f t="shared" si="17"/>
        <v>#N/A</v>
      </c>
      <c r="N84" s="425" t="e">
        <f t="shared" si="18"/>
        <v>#N/A</v>
      </c>
      <c r="O84" s="426" t="e">
        <f t="shared" si="19"/>
        <v>#N/A</v>
      </c>
      <c r="P84" s="427">
        <f>COUNTIF('enter-data'!G$8:G$94,'calc.disziplin'!$G84)</f>
        <v>0</v>
      </c>
      <c r="Q84" s="361">
        <f>COUNTIF('enter-data'!H$8:H$94,'calc.disziplin'!$G84)</f>
        <v>0</v>
      </c>
      <c r="R84" s="428">
        <f>COUNTIF('enter-data'!I$8:I$94,'calc.disziplin'!$G84)</f>
        <v>0</v>
      </c>
      <c r="S84" s="429">
        <f>COUNTIF('enter-data'!J$8:J$94,'calc.disziplin'!$G84)</f>
        <v>0</v>
      </c>
      <c r="T84" s="361">
        <f>COUNTIF('enter-data'!K$8:K$94,'calc.disziplin'!$G84)</f>
        <v>0</v>
      </c>
      <c r="U84" s="428">
        <f>COUNTIF('enter-data'!L$8:L$94,'calc.disziplin'!$G84)</f>
        <v>0</v>
      </c>
      <c r="V84" s="429">
        <f>COUNTIF('enter-data'!M$8:M$94,'calc.disziplin'!$G84)</f>
        <v>0</v>
      </c>
      <c r="W84" s="361">
        <f>COUNTIF('enter-data'!N$8:N$94,'calc.disziplin'!$G84)</f>
        <v>0</v>
      </c>
      <c r="X84" s="428">
        <f>COUNTIF('enter-data'!O$8:O$94,'calc.disziplin'!$G84)</f>
        <v>0</v>
      </c>
      <c r="Y84" s="429">
        <f>COUNTIF('enter-data'!P$8:P$94,'calc.disziplin'!$G84)</f>
        <v>0</v>
      </c>
      <c r="Z84" s="361">
        <f>COUNTIF('enter-data'!Q$8:Q$94,'calc.disziplin'!$G84)</f>
        <v>0</v>
      </c>
      <c r="AA84" s="428">
        <f>COUNTIF('enter-data'!R$8:R$94,'calc.disziplin'!$G84)</f>
        <v>0</v>
      </c>
      <c r="AB84" s="429">
        <f>COUNTIF('enter-data'!S$8:S$94,'calc.disziplin'!$G84)</f>
        <v>0</v>
      </c>
      <c r="AC84" s="361">
        <f>COUNTIF('enter-data'!T$8:T$94,'calc.disziplin'!$G84)</f>
        <v>0</v>
      </c>
      <c r="AD84" s="428">
        <f>COUNTIF('enter-data'!U$8:U$94,'calc.disziplin'!$G84)</f>
        <v>0</v>
      </c>
      <c r="AE84" s="429">
        <f>COUNTIF('enter-data'!V$8:V$94,'calc.disziplin'!$G84)</f>
        <v>0</v>
      </c>
      <c r="AF84" s="361">
        <f>COUNTIF('enter-data'!W$8:W$94,'calc.disziplin'!$G84)</f>
        <v>0</v>
      </c>
      <c r="AG84" s="428">
        <f>COUNTIF('enter-data'!X$8:X$94,'calc.disziplin'!$G84)</f>
        <v>0</v>
      </c>
      <c r="AH84" s="429">
        <f>COUNTIF('enter-data'!Y$8:Y$94,'calc.disziplin'!$G84)</f>
        <v>0</v>
      </c>
      <c r="AI84" s="361">
        <f>COUNTIF('enter-data'!Z$8:Z$94,'calc.disziplin'!$G84)</f>
        <v>0</v>
      </c>
      <c r="AJ84" s="428">
        <f>COUNTIF('enter-data'!AA$8:AA$94,'calc.disziplin'!$G84)</f>
        <v>0</v>
      </c>
      <c r="AK84" s="429">
        <f>COUNTIF('enter-data'!AB$8:AB$94,'calc.disziplin'!$G84)</f>
        <v>0</v>
      </c>
      <c r="AL84" s="361">
        <f>COUNTIF('enter-data'!AC$8:AC$94,'calc.disziplin'!$G84)</f>
        <v>0</v>
      </c>
      <c r="AM84" s="428">
        <f>COUNTIF('enter-data'!AD$8:AD$94,'calc.disziplin'!$G84)</f>
        <v>0</v>
      </c>
      <c r="AN84" s="429">
        <f>COUNTIF('enter-data'!AE$8:AE$94,'calc.disziplin'!$G84)</f>
        <v>0</v>
      </c>
      <c r="AO84" s="361">
        <f>COUNTIF('enter-data'!AF$8:AF$94,'calc.disziplin'!$G84)</f>
        <v>0</v>
      </c>
      <c r="AP84" s="430">
        <f>COUNTIF('enter-data'!AG$8:AG$94,'calc.disziplin'!$G84)</f>
        <v>0</v>
      </c>
      <c r="AQ84" s="292"/>
      <c r="AR84" s="429">
        <f>COUNTIF('enter-data'!AI$8:AI$94,'calc.disziplin'!$G84)</f>
        <v>0</v>
      </c>
      <c r="AS84" s="361">
        <f>COUNTIF('enter-data'!AJ$8:AJ$94,'calc.disziplin'!$G84)</f>
        <v>0</v>
      </c>
      <c r="AT84" s="428">
        <f>COUNTIF('enter-data'!AK$8:AK$94,'calc.disziplin'!$G84)</f>
        <v>0</v>
      </c>
      <c r="AU84" s="429">
        <f>COUNTIF('enter-data'!AL$8:AL$94,'calc.disziplin'!$G84)</f>
        <v>0</v>
      </c>
      <c r="AV84" s="361">
        <f>COUNTIF('enter-data'!AM$8:AM$94,'calc.disziplin'!$G84)</f>
        <v>0</v>
      </c>
      <c r="AW84" s="428">
        <f>COUNTIF('enter-data'!AN$8:AN$94,'calc.disziplin'!$G84)</f>
        <v>0</v>
      </c>
      <c r="AX84" s="429">
        <f>COUNTIF('enter-data'!AO$8:AO$94,'calc.disziplin'!$G84)</f>
        <v>0</v>
      </c>
      <c r="AY84" s="361">
        <f>COUNTIF('enter-data'!AP$8:AP$94,'calc.disziplin'!$G84)</f>
        <v>0</v>
      </c>
      <c r="AZ84" s="428">
        <f>COUNTIF('enter-data'!AQ$8:AQ$94,'calc.disziplin'!$G84)</f>
        <v>0</v>
      </c>
      <c r="BA84" s="429">
        <f>COUNTIF('enter-data'!AR$8:AR$94,'calc.disziplin'!$G84)</f>
        <v>0</v>
      </c>
      <c r="BB84" s="361">
        <f>COUNTIF('enter-data'!AS$8:AS$94,'calc.disziplin'!$G84)</f>
        <v>0</v>
      </c>
      <c r="BC84" s="428">
        <f>COUNTIF('enter-data'!AT$8:AT$94,'calc.disziplin'!$G84)</f>
        <v>0</v>
      </c>
      <c r="BD84" s="429">
        <f>COUNTIF('enter-data'!AU$8:AU$94,'calc.disziplin'!$G84)</f>
        <v>0</v>
      </c>
      <c r="BE84" s="361">
        <f>COUNTIF('enter-data'!AV$8:AV$94,'calc.disziplin'!$G84)</f>
        <v>0</v>
      </c>
      <c r="BF84" s="428">
        <f>COUNTIF('enter-data'!AW$8:AW$94,'calc.disziplin'!$G84)</f>
        <v>0</v>
      </c>
      <c r="BG84" s="429">
        <f>COUNTIF('enter-data'!AX$8:AX$94,'calc.disziplin'!$G84)</f>
        <v>0</v>
      </c>
      <c r="BH84" s="361">
        <f>COUNTIF('enter-data'!AY$8:AY$94,'calc.disziplin'!$G84)</f>
        <v>0</v>
      </c>
      <c r="BI84" s="428">
        <f>COUNTIF('enter-data'!AZ$8:AZ$94,'calc.disziplin'!$G84)</f>
        <v>0</v>
      </c>
      <c r="BJ84" s="429">
        <f>COUNTIF('enter-data'!BA$8:BA$94,'calc.disziplin'!$G84)</f>
        <v>0</v>
      </c>
      <c r="BK84" s="361">
        <f>COUNTIF('enter-data'!BB$8:BB$94,'calc.disziplin'!$G84)</f>
        <v>0</v>
      </c>
      <c r="BL84" s="428">
        <f>COUNTIF('enter-data'!BC$8:BC$94,'calc.disziplin'!$G84)</f>
        <v>0</v>
      </c>
      <c r="BM84" s="429">
        <f>COUNTIF('enter-data'!BD$8:BD$94,'calc.disziplin'!$G84)</f>
        <v>0</v>
      </c>
      <c r="BN84" s="361">
        <f>COUNTIF('enter-data'!BE$8:BE$94,'calc.disziplin'!$G84)</f>
        <v>0</v>
      </c>
      <c r="BO84" s="428">
        <f>COUNTIF('enter-data'!BF$8:BF$94,'calc.disziplin'!$G84)</f>
        <v>0</v>
      </c>
      <c r="BP84" s="429">
        <f>COUNTIF('enter-data'!BG$8:BG$94,'calc.disziplin'!$G84)</f>
        <v>0</v>
      </c>
      <c r="BQ84" s="361">
        <f>COUNTIF('enter-data'!BH$8:BH$94,'calc.disziplin'!$G84)</f>
        <v>0</v>
      </c>
      <c r="BR84" s="430">
        <f>COUNTIF('enter-data'!BI$8:BI$94,'calc.disziplin'!$G84)</f>
        <v>0</v>
      </c>
    </row>
    <row r="85" spans="1:70" ht="18" customHeight="1" x14ac:dyDescent="0.25">
      <c r="A85" s="392">
        <v>83</v>
      </c>
      <c r="B85" s="431">
        <f t="shared" si="12"/>
        <v>8.3000000000000004E-2</v>
      </c>
      <c r="C85" s="392" t="e">
        <f t="shared" si="20"/>
        <v>#N/A</v>
      </c>
      <c r="D85" s="392" t="e">
        <f t="shared" si="13"/>
        <v>#N/A</v>
      </c>
      <c r="E85" s="421" t="e">
        <f t="shared" si="14"/>
        <v>#N/A</v>
      </c>
      <c r="F85" s="422" t="s">
        <v>512</v>
      </c>
      <c r="G85" s="423" t="s">
        <v>513</v>
      </c>
      <c r="H85" s="424" t="e" cm="1">
        <f t="array" ref="H85">INDEX($P$3:$BR$142,ROW()-2,MATCH(H$1,$P$1:$BR$1,0))</f>
        <v>#N/A</v>
      </c>
      <c r="I85" s="424" t="e" cm="1">
        <f t="array" ref="I85">INDEX($P$3:$BR$142,ROW()-2,MATCH(I$1,$P$1:$BR$1,0))</f>
        <v>#N/A</v>
      </c>
      <c r="J85" s="424" t="e" cm="1">
        <f t="array" ref="J85">INDEX($P$3:$BR$142,ROW()-2,MATCH(J$1,$P$1:$BR$1,0))</f>
        <v>#N/A</v>
      </c>
      <c r="K85" s="424" t="e">
        <f t="shared" si="15"/>
        <v>#N/A</v>
      </c>
      <c r="L85" s="425" t="e">
        <f t="shared" si="16"/>
        <v>#N/A</v>
      </c>
      <c r="M85" s="425" t="e">
        <f t="shared" si="17"/>
        <v>#N/A</v>
      </c>
      <c r="N85" s="425" t="e">
        <f t="shared" si="18"/>
        <v>#N/A</v>
      </c>
      <c r="O85" s="426" t="e">
        <f t="shared" si="19"/>
        <v>#N/A</v>
      </c>
      <c r="P85" s="427">
        <f>COUNTIF('enter-data'!G$8:G$94,'calc.disziplin'!$G85)</f>
        <v>0</v>
      </c>
      <c r="Q85" s="361">
        <f>COUNTIF('enter-data'!H$8:H$94,'calc.disziplin'!$G85)</f>
        <v>0</v>
      </c>
      <c r="R85" s="428">
        <f>COUNTIF('enter-data'!I$8:I$94,'calc.disziplin'!$G85)</f>
        <v>0</v>
      </c>
      <c r="S85" s="429">
        <f>COUNTIF('enter-data'!J$8:J$94,'calc.disziplin'!$G85)</f>
        <v>0</v>
      </c>
      <c r="T85" s="361">
        <f>COUNTIF('enter-data'!K$8:K$94,'calc.disziplin'!$G85)</f>
        <v>0</v>
      </c>
      <c r="U85" s="428">
        <f>COUNTIF('enter-data'!L$8:L$94,'calc.disziplin'!$G85)</f>
        <v>0</v>
      </c>
      <c r="V85" s="429">
        <f>COUNTIF('enter-data'!M$8:M$94,'calc.disziplin'!$G85)</f>
        <v>0</v>
      </c>
      <c r="W85" s="361">
        <f>COUNTIF('enter-data'!N$8:N$94,'calc.disziplin'!$G85)</f>
        <v>0</v>
      </c>
      <c r="X85" s="428">
        <f>COUNTIF('enter-data'!O$8:O$94,'calc.disziplin'!$G85)</f>
        <v>0</v>
      </c>
      <c r="Y85" s="429">
        <f>COUNTIF('enter-data'!P$8:P$94,'calc.disziplin'!$G85)</f>
        <v>0</v>
      </c>
      <c r="Z85" s="361">
        <f>COUNTIF('enter-data'!Q$8:Q$94,'calc.disziplin'!$G85)</f>
        <v>0</v>
      </c>
      <c r="AA85" s="428">
        <f>COUNTIF('enter-data'!R$8:R$94,'calc.disziplin'!$G85)</f>
        <v>0</v>
      </c>
      <c r="AB85" s="429">
        <f>COUNTIF('enter-data'!S$8:S$94,'calc.disziplin'!$G85)</f>
        <v>0</v>
      </c>
      <c r="AC85" s="361">
        <f>COUNTIF('enter-data'!T$8:T$94,'calc.disziplin'!$G85)</f>
        <v>0</v>
      </c>
      <c r="AD85" s="428">
        <f>COUNTIF('enter-data'!U$8:U$94,'calc.disziplin'!$G85)</f>
        <v>0</v>
      </c>
      <c r="AE85" s="429">
        <f>COUNTIF('enter-data'!V$8:V$94,'calc.disziplin'!$G85)</f>
        <v>0</v>
      </c>
      <c r="AF85" s="361">
        <f>COUNTIF('enter-data'!W$8:W$94,'calc.disziplin'!$G85)</f>
        <v>0</v>
      </c>
      <c r="AG85" s="428">
        <f>COUNTIF('enter-data'!X$8:X$94,'calc.disziplin'!$G85)</f>
        <v>0</v>
      </c>
      <c r="AH85" s="429">
        <f>COUNTIF('enter-data'!Y$8:Y$94,'calc.disziplin'!$G85)</f>
        <v>0</v>
      </c>
      <c r="AI85" s="361">
        <f>COUNTIF('enter-data'!Z$8:Z$94,'calc.disziplin'!$G85)</f>
        <v>0</v>
      </c>
      <c r="AJ85" s="428">
        <f>COUNTIF('enter-data'!AA$8:AA$94,'calc.disziplin'!$G85)</f>
        <v>0</v>
      </c>
      <c r="AK85" s="429">
        <f>COUNTIF('enter-data'!AB$8:AB$94,'calc.disziplin'!$G85)</f>
        <v>0</v>
      </c>
      <c r="AL85" s="361">
        <f>COUNTIF('enter-data'!AC$8:AC$94,'calc.disziplin'!$G85)</f>
        <v>0</v>
      </c>
      <c r="AM85" s="428">
        <f>COUNTIF('enter-data'!AD$8:AD$94,'calc.disziplin'!$G85)</f>
        <v>0</v>
      </c>
      <c r="AN85" s="429">
        <f>COUNTIF('enter-data'!AE$8:AE$94,'calc.disziplin'!$G85)</f>
        <v>0</v>
      </c>
      <c r="AO85" s="361">
        <f>COUNTIF('enter-data'!AF$8:AF$94,'calc.disziplin'!$G85)</f>
        <v>0</v>
      </c>
      <c r="AP85" s="430">
        <f>COUNTIF('enter-data'!AG$8:AG$94,'calc.disziplin'!$G85)</f>
        <v>0</v>
      </c>
      <c r="AQ85" s="292"/>
      <c r="AR85" s="429">
        <f>COUNTIF('enter-data'!AI$8:AI$94,'calc.disziplin'!$G85)</f>
        <v>0</v>
      </c>
      <c r="AS85" s="361">
        <f>COUNTIF('enter-data'!AJ$8:AJ$94,'calc.disziplin'!$G85)</f>
        <v>0</v>
      </c>
      <c r="AT85" s="428">
        <f>COUNTIF('enter-data'!AK$8:AK$94,'calc.disziplin'!$G85)</f>
        <v>0</v>
      </c>
      <c r="AU85" s="429">
        <f>COUNTIF('enter-data'!AL$8:AL$94,'calc.disziplin'!$G85)</f>
        <v>0</v>
      </c>
      <c r="AV85" s="361">
        <f>COUNTIF('enter-data'!AM$8:AM$94,'calc.disziplin'!$G85)</f>
        <v>0</v>
      </c>
      <c r="AW85" s="428">
        <f>COUNTIF('enter-data'!AN$8:AN$94,'calc.disziplin'!$G85)</f>
        <v>0</v>
      </c>
      <c r="AX85" s="429">
        <f>COUNTIF('enter-data'!AO$8:AO$94,'calc.disziplin'!$G85)</f>
        <v>0</v>
      </c>
      <c r="AY85" s="361">
        <f>COUNTIF('enter-data'!AP$8:AP$94,'calc.disziplin'!$G85)</f>
        <v>0</v>
      </c>
      <c r="AZ85" s="428">
        <f>COUNTIF('enter-data'!AQ$8:AQ$94,'calc.disziplin'!$G85)</f>
        <v>0</v>
      </c>
      <c r="BA85" s="429">
        <f>COUNTIF('enter-data'!AR$8:AR$94,'calc.disziplin'!$G85)</f>
        <v>0</v>
      </c>
      <c r="BB85" s="361">
        <f>COUNTIF('enter-data'!AS$8:AS$94,'calc.disziplin'!$G85)</f>
        <v>0</v>
      </c>
      <c r="BC85" s="428">
        <f>COUNTIF('enter-data'!AT$8:AT$94,'calc.disziplin'!$G85)</f>
        <v>0</v>
      </c>
      <c r="BD85" s="429">
        <f>COUNTIF('enter-data'!AU$8:AU$94,'calc.disziplin'!$G85)</f>
        <v>0</v>
      </c>
      <c r="BE85" s="361">
        <f>COUNTIF('enter-data'!AV$8:AV$94,'calc.disziplin'!$G85)</f>
        <v>0</v>
      </c>
      <c r="BF85" s="428">
        <f>COUNTIF('enter-data'!AW$8:AW$94,'calc.disziplin'!$G85)</f>
        <v>0</v>
      </c>
      <c r="BG85" s="429">
        <f>COUNTIF('enter-data'!AX$8:AX$94,'calc.disziplin'!$G85)</f>
        <v>0</v>
      </c>
      <c r="BH85" s="361">
        <f>COUNTIF('enter-data'!AY$8:AY$94,'calc.disziplin'!$G85)</f>
        <v>0</v>
      </c>
      <c r="BI85" s="428">
        <f>COUNTIF('enter-data'!AZ$8:AZ$94,'calc.disziplin'!$G85)</f>
        <v>0</v>
      </c>
      <c r="BJ85" s="429">
        <f>COUNTIF('enter-data'!BA$8:BA$94,'calc.disziplin'!$G85)</f>
        <v>0</v>
      </c>
      <c r="BK85" s="361">
        <f>COUNTIF('enter-data'!BB$8:BB$94,'calc.disziplin'!$G85)</f>
        <v>0</v>
      </c>
      <c r="BL85" s="428">
        <f>COUNTIF('enter-data'!BC$8:BC$94,'calc.disziplin'!$G85)</f>
        <v>0</v>
      </c>
      <c r="BM85" s="429">
        <f>COUNTIF('enter-data'!BD$8:BD$94,'calc.disziplin'!$G85)</f>
        <v>0</v>
      </c>
      <c r="BN85" s="361">
        <f>COUNTIF('enter-data'!BE$8:BE$94,'calc.disziplin'!$G85)</f>
        <v>0</v>
      </c>
      <c r="BO85" s="428">
        <f>COUNTIF('enter-data'!BF$8:BF$94,'calc.disziplin'!$G85)</f>
        <v>0</v>
      </c>
      <c r="BP85" s="429">
        <f>COUNTIF('enter-data'!BG$8:BG$94,'calc.disziplin'!$G85)</f>
        <v>0</v>
      </c>
      <c r="BQ85" s="361">
        <f>COUNTIF('enter-data'!BH$8:BH$94,'calc.disziplin'!$G85)</f>
        <v>0</v>
      </c>
      <c r="BR85" s="430">
        <f>COUNTIF('enter-data'!BI$8:BI$94,'calc.disziplin'!$G85)</f>
        <v>0</v>
      </c>
    </row>
    <row r="86" spans="1:70" ht="18" customHeight="1" x14ac:dyDescent="0.25">
      <c r="A86" s="392">
        <v>84</v>
      </c>
      <c r="B86" s="431">
        <f t="shared" si="12"/>
        <v>8.4000000000000005E-2</v>
      </c>
      <c r="C86" s="392" t="e">
        <f t="shared" si="20"/>
        <v>#N/A</v>
      </c>
      <c r="D86" s="392" t="e">
        <f t="shared" si="13"/>
        <v>#N/A</v>
      </c>
      <c r="E86" s="421" t="e">
        <f t="shared" si="14"/>
        <v>#N/A</v>
      </c>
      <c r="F86" s="422" t="s">
        <v>333</v>
      </c>
      <c r="G86" s="423" t="s">
        <v>332</v>
      </c>
      <c r="H86" s="424" t="e" cm="1">
        <f t="array" ref="H86">INDEX($P$3:$BR$142,ROW()-2,MATCH(H$1,$P$1:$BR$1,0))</f>
        <v>#N/A</v>
      </c>
      <c r="I86" s="424" t="e" cm="1">
        <f t="array" ref="I86">INDEX($P$3:$BR$142,ROW()-2,MATCH(I$1,$P$1:$BR$1,0))</f>
        <v>#N/A</v>
      </c>
      <c r="J86" s="424" t="e" cm="1">
        <f t="array" ref="J86">INDEX($P$3:$BR$142,ROW()-2,MATCH(J$1,$P$1:$BR$1,0))</f>
        <v>#N/A</v>
      </c>
      <c r="K86" s="424" t="e">
        <f t="shared" si="15"/>
        <v>#N/A</v>
      </c>
      <c r="L86" s="425" t="e">
        <f t="shared" si="16"/>
        <v>#N/A</v>
      </c>
      <c r="M86" s="425" t="e">
        <f t="shared" si="17"/>
        <v>#N/A</v>
      </c>
      <c r="N86" s="425" t="e">
        <f t="shared" si="18"/>
        <v>#N/A</v>
      </c>
      <c r="O86" s="426" t="e">
        <f t="shared" si="19"/>
        <v>#N/A</v>
      </c>
      <c r="P86" s="427">
        <f>COUNTIF('enter-data'!G$8:G$94,'calc.disziplin'!$G86)</f>
        <v>0</v>
      </c>
      <c r="Q86" s="361">
        <f>COUNTIF('enter-data'!H$8:H$94,'calc.disziplin'!$G86)</f>
        <v>0</v>
      </c>
      <c r="R86" s="428">
        <f>COUNTIF('enter-data'!I$8:I$94,'calc.disziplin'!$G86)</f>
        <v>0</v>
      </c>
      <c r="S86" s="429">
        <f>COUNTIF('enter-data'!J$8:J$94,'calc.disziplin'!$G86)</f>
        <v>0</v>
      </c>
      <c r="T86" s="361">
        <f>COUNTIF('enter-data'!K$8:K$94,'calc.disziplin'!$G86)</f>
        <v>0</v>
      </c>
      <c r="U86" s="428">
        <f>COUNTIF('enter-data'!L$8:L$94,'calc.disziplin'!$G86)</f>
        <v>0</v>
      </c>
      <c r="V86" s="429">
        <f>COUNTIF('enter-data'!M$8:M$94,'calc.disziplin'!$G86)</f>
        <v>0</v>
      </c>
      <c r="W86" s="361">
        <f>COUNTIF('enter-data'!N$8:N$94,'calc.disziplin'!$G86)</f>
        <v>0</v>
      </c>
      <c r="X86" s="428">
        <f>COUNTIF('enter-data'!O$8:O$94,'calc.disziplin'!$G86)</f>
        <v>0</v>
      </c>
      <c r="Y86" s="429">
        <f>COUNTIF('enter-data'!P$8:P$94,'calc.disziplin'!$G86)</f>
        <v>0</v>
      </c>
      <c r="Z86" s="361">
        <f>COUNTIF('enter-data'!Q$8:Q$94,'calc.disziplin'!$G86)</f>
        <v>0</v>
      </c>
      <c r="AA86" s="428">
        <f>COUNTIF('enter-data'!R$8:R$94,'calc.disziplin'!$G86)</f>
        <v>0</v>
      </c>
      <c r="AB86" s="429">
        <f>COUNTIF('enter-data'!S$8:S$94,'calc.disziplin'!$G86)</f>
        <v>0</v>
      </c>
      <c r="AC86" s="361">
        <f>COUNTIF('enter-data'!T$8:T$94,'calc.disziplin'!$G86)</f>
        <v>0</v>
      </c>
      <c r="AD86" s="428">
        <f>COUNTIF('enter-data'!U$8:U$94,'calc.disziplin'!$G86)</f>
        <v>0</v>
      </c>
      <c r="AE86" s="429">
        <f>COUNTIF('enter-data'!V$8:V$94,'calc.disziplin'!$G86)</f>
        <v>0</v>
      </c>
      <c r="AF86" s="361">
        <f>COUNTIF('enter-data'!W$8:W$94,'calc.disziplin'!$G86)</f>
        <v>0</v>
      </c>
      <c r="AG86" s="428">
        <f>COUNTIF('enter-data'!X$8:X$94,'calc.disziplin'!$G86)</f>
        <v>0</v>
      </c>
      <c r="AH86" s="429">
        <f>COUNTIF('enter-data'!Y$8:Y$94,'calc.disziplin'!$G86)</f>
        <v>0</v>
      </c>
      <c r="AI86" s="361">
        <f>COUNTIF('enter-data'!Z$8:Z$94,'calc.disziplin'!$G86)</f>
        <v>0</v>
      </c>
      <c r="AJ86" s="428">
        <f>COUNTIF('enter-data'!AA$8:AA$94,'calc.disziplin'!$G86)</f>
        <v>0</v>
      </c>
      <c r="AK86" s="429">
        <f>COUNTIF('enter-data'!AB$8:AB$94,'calc.disziplin'!$G86)</f>
        <v>0</v>
      </c>
      <c r="AL86" s="361">
        <f>COUNTIF('enter-data'!AC$8:AC$94,'calc.disziplin'!$G86)</f>
        <v>0</v>
      </c>
      <c r="AM86" s="428">
        <f>COUNTIF('enter-data'!AD$8:AD$94,'calc.disziplin'!$G86)</f>
        <v>0</v>
      </c>
      <c r="AN86" s="429">
        <f>COUNTIF('enter-data'!AE$8:AE$94,'calc.disziplin'!$G86)</f>
        <v>0</v>
      </c>
      <c r="AO86" s="361">
        <f>COUNTIF('enter-data'!AF$8:AF$94,'calc.disziplin'!$G86)</f>
        <v>0</v>
      </c>
      <c r="AP86" s="430">
        <f>COUNTIF('enter-data'!AG$8:AG$94,'calc.disziplin'!$G86)</f>
        <v>0</v>
      </c>
      <c r="AQ86" s="292"/>
      <c r="AR86" s="429">
        <f>COUNTIF('enter-data'!AI$8:AI$94,'calc.disziplin'!$G86)</f>
        <v>0</v>
      </c>
      <c r="AS86" s="361">
        <f>COUNTIF('enter-data'!AJ$8:AJ$94,'calc.disziplin'!$G86)</f>
        <v>0</v>
      </c>
      <c r="AT86" s="428">
        <f>COUNTIF('enter-data'!AK$8:AK$94,'calc.disziplin'!$G86)</f>
        <v>0</v>
      </c>
      <c r="AU86" s="429">
        <f>COUNTIF('enter-data'!AL$8:AL$94,'calc.disziplin'!$G86)</f>
        <v>0</v>
      </c>
      <c r="AV86" s="361">
        <f>COUNTIF('enter-data'!AM$8:AM$94,'calc.disziplin'!$G86)</f>
        <v>0</v>
      </c>
      <c r="AW86" s="428">
        <f>COUNTIF('enter-data'!AN$8:AN$94,'calc.disziplin'!$G86)</f>
        <v>0</v>
      </c>
      <c r="AX86" s="429">
        <f>COUNTIF('enter-data'!AO$8:AO$94,'calc.disziplin'!$G86)</f>
        <v>0</v>
      </c>
      <c r="AY86" s="361">
        <f>COUNTIF('enter-data'!AP$8:AP$94,'calc.disziplin'!$G86)</f>
        <v>0</v>
      </c>
      <c r="AZ86" s="428">
        <f>COUNTIF('enter-data'!AQ$8:AQ$94,'calc.disziplin'!$G86)</f>
        <v>0</v>
      </c>
      <c r="BA86" s="429">
        <f>COUNTIF('enter-data'!AR$8:AR$94,'calc.disziplin'!$G86)</f>
        <v>0</v>
      </c>
      <c r="BB86" s="361">
        <f>COUNTIF('enter-data'!AS$8:AS$94,'calc.disziplin'!$G86)</f>
        <v>0</v>
      </c>
      <c r="BC86" s="428">
        <f>COUNTIF('enter-data'!AT$8:AT$94,'calc.disziplin'!$G86)</f>
        <v>0</v>
      </c>
      <c r="BD86" s="429">
        <f>COUNTIF('enter-data'!AU$8:AU$94,'calc.disziplin'!$G86)</f>
        <v>0</v>
      </c>
      <c r="BE86" s="361">
        <f>COUNTIF('enter-data'!AV$8:AV$94,'calc.disziplin'!$G86)</f>
        <v>0</v>
      </c>
      <c r="BF86" s="428">
        <f>COUNTIF('enter-data'!AW$8:AW$94,'calc.disziplin'!$G86)</f>
        <v>0</v>
      </c>
      <c r="BG86" s="429">
        <f>COUNTIF('enter-data'!AX$8:AX$94,'calc.disziplin'!$G86)</f>
        <v>0</v>
      </c>
      <c r="BH86" s="361">
        <f>COUNTIF('enter-data'!AY$8:AY$94,'calc.disziplin'!$G86)</f>
        <v>0</v>
      </c>
      <c r="BI86" s="428">
        <f>COUNTIF('enter-data'!AZ$8:AZ$94,'calc.disziplin'!$G86)</f>
        <v>0</v>
      </c>
      <c r="BJ86" s="429">
        <f>COUNTIF('enter-data'!BA$8:BA$94,'calc.disziplin'!$G86)</f>
        <v>0</v>
      </c>
      <c r="BK86" s="361">
        <f>COUNTIF('enter-data'!BB$8:BB$94,'calc.disziplin'!$G86)</f>
        <v>0</v>
      </c>
      <c r="BL86" s="428">
        <f>COUNTIF('enter-data'!BC$8:BC$94,'calc.disziplin'!$G86)</f>
        <v>0</v>
      </c>
      <c r="BM86" s="429">
        <f>COUNTIF('enter-data'!BD$8:BD$94,'calc.disziplin'!$G86)</f>
        <v>0</v>
      </c>
      <c r="BN86" s="361">
        <f>COUNTIF('enter-data'!BE$8:BE$94,'calc.disziplin'!$G86)</f>
        <v>0</v>
      </c>
      <c r="BO86" s="428">
        <f>COUNTIF('enter-data'!BF$8:BF$94,'calc.disziplin'!$G86)</f>
        <v>0</v>
      </c>
      <c r="BP86" s="429">
        <f>COUNTIF('enter-data'!BG$8:BG$94,'calc.disziplin'!$G86)</f>
        <v>0</v>
      </c>
      <c r="BQ86" s="361">
        <f>COUNTIF('enter-data'!BH$8:BH$94,'calc.disziplin'!$G86)</f>
        <v>0</v>
      </c>
      <c r="BR86" s="430">
        <f>COUNTIF('enter-data'!BI$8:BI$94,'calc.disziplin'!$G86)</f>
        <v>0</v>
      </c>
    </row>
    <row r="87" spans="1:70" ht="18" customHeight="1" x14ac:dyDescent="0.25">
      <c r="A87" s="392">
        <v>85</v>
      </c>
      <c r="B87" s="431">
        <f t="shared" si="12"/>
        <v>8.5000000000000006E-2</v>
      </c>
      <c r="C87" s="392" t="e">
        <f t="shared" si="20"/>
        <v>#N/A</v>
      </c>
      <c r="D87" s="392" t="e">
        <f t="shared" si="13"/>
        <v>#N/A</v>
      </c>
      <c r="E87" s="421" t="e">
        <f t="shared" si="14"/>
        <v>#N/A</v>
      </c>
      <c r="F87" s="422" t="s">
        <v>514</v>
      </c>
      <c r="G87" s="423" t="s">
        <v>515</v>
      </c>
      <c r="H87" s="424" t="e" cm="1">
        <f t="array" ref="H87">INDEX($P$3:$BR$142,ROW()-2,MATCH(H$1,$P$1:$BR$1,0))</f>
        <v>#N/A</v>
      </c>
      <c r="I87" s="424" t="e" cm="1">
        <f t="array" ref="I87">INDEX($P$3:$BR$142,ROW()-2,MATCH(I$1,$P$1:$BR$1,0))</f>
        <v>#N/A</v>
      </c>
      <c r="J87" s="424" t="e" cm="1">
        <f t="array" ref="J87">INDEX($P$3:$BR$142,ROW()-2,MATCH(J$1,$P$1:$BR$1,0))</f>
        <v>#N/A</v>
      </c>
      <c r="K87" s="424" t="e">
        <f t="shared" si="15"/>
        <v>#N/A</v>
      </c>
      <c r="L87" s="425" t="e">
        <f t="shared" si="16"/>
        <v>#N/A</v>
      </c>
      <c r="M87" s="425" t="e">
        <f t="shared" si="17"/>
        <v>#N/A</v>
      </c>
      <c r="N87" s="425" t="e">
        <f t="shared" si="18"/>
        <v>#N/A</v>
      </c>
      <c r="O87" s="426" t="e">
        <f t="shared" si="19"/>
        <v>#N/A</v>
      </c>
      <c r="P87" s="427">
        <f>COUNTIF('enter-data'!G$8:G$94,'calc.disziplin'!$G87)</f>
        <v>0</v>
      </c>
      <c r="Q87" s="361">
        <f>COUNTIF('enter-data'!H$8:H$94,'calc.disziplin'!$G87)</f>
        <v>0</v>
      </c>
      <c r="R87" s="428">
        <f>COUNTIF('enter-data'!I$8:I$94,'calc.disziplin'!$G87)</f>
        <v>0</v>
      </c>
      <c r="S87" s="429">
        <f>COUNTIF('enter-data'!J$8:J$94,'calc.disziplin'!$G87)</f>
        <v>0</v>
      </c>
      <c r="T87" s="361">
        <f>COUNTIF('enter-data'!K$8:K$94,'calc.disziplin'!$G87)</f>
        <v>0</v>
      </c>
      <c r="U87" s="428">
        <f>COUNTIF('enter-data'!L$8:L$94,'calc.disziplin'!$G87)</f>
        <v>0</v>
      </c>
      <c r="V87" s="429">
        <f>COUNTIF('enter-data'!M$8:M$94,'calc.disziplin'!$G87)</f>
        <v>0</v>
      </c>
      <c r="W87" s="361">
        <f>COUNTIF('enter-data'!N$8:N$94,'calc.disziplin'!$G87)</f>
        <v>0</v>
      </c>
      <c r="X87" s="428">
        <f>COUNTIF('enter-data'!O$8:O$94,'calc.disziplin'!$G87)</f>
        <v>0</v>
      </c>
      <c r="Y87" s="429">
        <f>COUNTIF('enter-data'!P$8:P$94,'calc.disziplin'!$G87)</f>
        <v>0</v>
      </c>
      <c r="Z87" s="361">
        <f>COUNTIF('enter-data'!Q$8:Q$94,'calc.disziplin'!$G87)</f>
        <v>0</v>
      </c>
      <c r="AA87" s="428">
        <f>COUNTIF('enter-data'!R$8:R$94,'calc.disziplin'!$G87)</f>
        <v>0</v>
      </c>
      <c r="AB87" s="429">
        <f>COUNTIF('enter-data'!S$8:S$94,'calc.disziplin'!$G87)</f>
        <v>0</v>
      </c>
      <c r="AC87" s="361">
        <f>COUNTIF('enter-data'!T$8:T$94,'calc.disziplin'!$G87)</f>
        <v>0</v>
      </c>
      <c r="AD87" s="428">
        <f>COUNTIF('enter-data'!U$8:U$94,'calc.disziplin'!$G87)</f>
        <v>0</v>
      </c>
      <c r="AE87" s="429">
        <f>COUNTIF('enter-data'!V$8:V$94,'calc.disziplin'!$G87)</f>
        <v>0</v>
      </c>
      <c r="AF87" s="361">
        <f>COUNTIF('enter-data'!W$8:W$94,'calc.disziplin'!$G87)</f>
        <v>0</v>
      </c>
      <c r="AG87" s="428">
        <f>COUNTIF('enter-data'!X$8:X$94,'calc.disziplin'!$G87)</f>
        <v>0</v>
      </c>
      <c r="AH87" s="429">
        <f>COUNTIF('enter-data'!Y$8:Y$94,'calc.disziplin'!$G87)</f>
        <v>0</v>
      </c>
      <c r="AI87" s="361">
        <f>COUNTIF('enter-data'!Z$8:Z$94,'calc.disziplin'!$G87)</f>
        <v>0</v>
      </c>
      <c r="AJ87" s="428">
        <f>COUNTIF('enter-data'!AA$8:AA$94,'calc.disziplin'!$G87)</f>
        <v>0</v>
      </c>
      <c r="AK87" s="429">
        <f>COUNTIF('enter-data'!AB$8:AB$94,'calc.disziplin'!$G87)</f>
        <v>0</v>
      </c>
      <c r="AL87" s="361">
        <f>COUNTIF('enter-data'!AC$8:AC$94,'calc.disziplin'!$G87)</f>
        <v>0</v>
      </c>
      <c r="AM87" s="428">
        <f>COUNTIF('enter-data'!AD$8:AD$94,'calc.disziplin'!$G87)</f>
        <v>0</v>
      </c>
      <c r="AN87" s="429">
        <f>COUNTIF('enter-data'!AE$8:AE$94,'calc.disziplin'!$G87)</f>
        <v>0</v>
      </c>
      <c r="AO87" s="361">
        <f>COUNTIF('enter-data'!AF$8:AF$94,'calc.disziplin'!$G87)</f>
        <v>0</v>
      </c>
      <c r="AP87" s="430">
        <f>COUNTIF('enter-data'!AG$8:AG$94,'calc.disziplin'!$G87)</f>
        <v>0</v>
      </c>
      <c r="AQ87" s="292"/>
      <c r="AR87" s="429">
        <f>COUNTIF('enter-data'!AI$8:AI$94,'calc.disziplin'!$G87)</f>
        <v>0</v>
      </c>
      <c r="AS87" s="361">
        <f>COUNTIF('enter-data'!AJ$8:AJ$94,'calc.disziplin'!$G87)</f>
        <v>0</v>
      </c>
      <c r="AT87" s="428">
        <f>COUNTIF('enter-data'!AK$8:AK$94,'calc.disziplin'!$G87)</f>
        <v>0</v>
      </c>
      <c r="AU87" s="429">
        <f>COUNTIF('enter-data'!AL$8:AL$94,'calc.disziplin'!$G87)</f>
        <v>0</v>
      </c>
      <c r="AV87" s="361">
        <f>COUNTIF('enter-data'!AM$8:AM$94,'calc.disziplin'!$G87)</f>
        <v>0</v>
      </c>
      <c r="AW87" s="428">
        <f>COUNTIF('enter-data'!AN$8:AN$94,'calc.disziplin'!$G87)</f>
        <v>0</v>
      </c>
      <c r="AX87" s="429">
        <f>COUNTIF('enter-data'!AO$8:AO$94,'calc.disziplin'!$G87)</f>
        <v>0</v>
      </c>
      <c r="AY87" s="361">
        <f>COUNTIF('enter-data'!AP$8:AP$94,'calc.disziplin'!$G87)</f>
        <v>0</v>
      </c>
      <c r="AZ87" s="428">
        <f>COUNTIF('enter-data'!AQ$8:AQ$94,'calc.disziplin'!$G87)</f>
        <v>0</v>
      </c>
      <c r="BA87" s="429">
        <f>COUNTIF('enter-data'!AR$8:AR$94,'calc.disziplin'!$G87)</f>
        <v>0</v>
      </c>
      <c r="BB87" s="361">
        <f>COUNTIF('enter-data'!AS$8:AS$94,'calc.disziplin'!$G87)</f>
        <v>0</v>
      </c>
      <c r="BC87" s="428">
        <f>COUNTIF('enter-data'!AT$8:AT$94,'calc.disziplin'!$G87)</f>
        <v>0</v>
      </c>
      <c r="BD87" s="429">
        <f>COUNTIF('enter-data'!AU$8:AU$94,'calc.disziplin'!$G87)</f>
        <v>0</v>
      </c>
      <c r="BE87" s="361">
        <f>COUNTIF('enter-data'!AV$8:AV$94,'calc.disziplin'!$G87)</f>
        <v>0</v>
      </c>
      <c r="BF87" s="428">
        <f>COUNTIF('enter-data'!AW$8:AW$94,'calc.disziplin'!$G87)</f>
        <v>0</v>
      </c>
      <c r="BG87" s="429">
        <f>COUNTIF('enter-data'!AX$8:AX$94,'calc.disziplin'!$G87)</f>
        <v>0</v>
      </c>
      <c r="BH87" s="361">
        <f>COUNTIF('enter-data'!AY$8:AY$94,'calc.disziplin'!$G87)</f>
        <v>0</v>
      </c>
      <c r="BI87" s="428">
        <f>COUNTIF('enter-data'!AZ$8:AZ$94,'calc.disziplin'!$G87)</f>
        <v>0</v>
      </c>
      <c r="BJ87" s="429">
        <f>COUNTIF('enter-data'!BA$8:BA$94,'calc.disziplin'!$G87)</f>
        <v>0</v>
      </c>
      <c r="BK87" s="361">
        <f>COUNTIF('enter-data'!BB$8:BB$94,'calc.disziplin'!$G87)</f>
        <v>0</v>
      </c>
      <c r="BL87" s="428">
        <f>COUNTIF('enter-data'!BC$8:BC$94,'calc.disziplin'!$G87)</f>
        <v>0</v>
      </c>
      <c r="BM87" s="429">
        <f>COUNTIF('enter-data'!BD$8:BD$94,'calc.disziplin'!$G87)</f>
        <v>0</v>
      </c>
      <c r="BN87" s="361">
        <f>COUNTIF('enter-data'!BE$8:BE$94,'calc.disziplin'!$G87)</f>
        <v>0</v>
      </c>
      <c r="BO87" s="428">
        <f>COUNTIF('enter-data'!BF$8:BF$94,'calc.disziplin'!$G87)</f>
        <v>0</v>
      </c>
      <c r="BP87" s="429">
        <f>COUNTIF('enter-data'!BG$8:BG$94,'calc.disziplin'!$G87)</f>
        <v>0</v>
      </c>
      <c r="BQ87" s="361">
        <f>COUNTIF('enter-data'!BH$8:BH$94,'calc.disziplin'!$G87)</f>
        <v>0</v>
      </c>
      <c r="BR87" s="430">
        <f>COUNTIF('enter-data'!BI$8:BI$94,'calc.disziplin'!$G87)</f>
        <v>0</v>
      </c>
    </row>
    <row r="88" spans="1:70" ht="18" customHeight="1" x14ac:dyDescent="0.25">
      <c r="A88" s="392">
        <v>86</v>
      </c>
      <c r="B88" s="431">
        <f t="shared" si="12"/>
        <v>8.5999999999999993E-2</v>
      </c>
      <c r="C88" s="392" t="e">
        <f t="shared" si="20"/>
        <v>#N/A</v>
      </c>
      <c r="D88" s="392" t="e">
        <f t="shared" si="13"/>
        <v>#N/A</v>
      </c>
      <c r="E88" s="421" t="e">
        <f t="shared" si="14"/>
        <v>#N/A</v>
      </c>
      <c r="F88" s="422" t="s">
        <v>221</v>
      </c>
      <c r="G88" s="423" t="s">
        <v>45</v>
      </c>
      <c r="H88" s="424" t="e" cm="1">
        <f t="array" ref="H88">INDEX($P$3:$BR$142,ROW()-2,MATCH(H$1,$P$1:$BR$1,0))</f>
        <v>#N/A</v>
      </c>
      <c r="I88" s="424" t="e" cm="1">
        <f t="array" ref="I88">INDEX($P$3:$BR$142,ROW()-2,MATCH(I$1,$P$1:$BR$1,0))</f>
        <v>#N/A</v>
      </c>
      <c r="J88" s="424" t="e" cm="1">
        <f t="array" ref="J88">INDEX($P$3:$BR$142,ROW()-2,MATCH(J$1,$P$1:$BR$1,0))</f>
        <v>#N/A</v>
      </c>
      <c r="K88" s="424" t="e">
        <f t="shared" si="15"/>
        <v>#N/A</v>
      </c>
      <c r="L88" s="425" t="e">
        <f t="shared" si="16"/>
        <v>#N/A</v>
      </c>
      <c r="M88" s="425" t="e">
        <f t="shared" si="17"/>
        <v>#N/A</v>
      </c>
      <c r="N88" s="425" t="e">
        <f t="shared" si="18"/>
        <v>#N/A</v>
      </c>
      <c r="O88" s="426" t="e">
        <f t="shared" si="19"/>
        <v>#N/A</v>
      </c>
      <c r="P88" s="427">
        <f>COUNTIF('enter-data'!G$8:G$94,'calc.disziplin'!$G88)</f>
        <v>0</v>
      </c>
      <c r="Q88" s="361">
        <f>COUNTIF('enter-data'!H$8:H$94,'calc.disziplin'!$G88)</f>
        <v>2</v>
      </c>
      <c r="R88" s="428">
        <f>COUNTIF('enter-data'!I$8:I$94,'calc.disziplin'!$G88)</f>
        <v>0</v>
      </c>
      <c r="S88" s="429">
        <f>COUNTIF('enter-data'!J$8:J$94,'calc.disziplin'!$G88)</f>
        <v>0</v>
      </c>
      <c r="T88" s="361">
        <f>COUNTIF('enter-data'!K$8:K$94,'calc.disziplin'!$G88)</f>
        <v>0</v>
      </c>
      <c r="U88" s="428">
        <f>COUNTIF('enter-data'!L$8:L$94,'calc.disziplin'!$G88)</f>
        <v>0</v>
      </c>
      <c r="V88" s="429">
        <f>COUNTIF('enter-data'!M$8:M$94,'calc.disziplin'!$G88)</f>
        <v>0</v>
      </c>
      <c r="W88" s="361">
        <f>COUNTIF('enter-data'!N$8:N$94,'calc.disziplin'!$G88)</f>
        <v>0</v>
      </c>
      <c r="X88" s="428">
        <f>COUNTIF('enter-data'!O$8:O$94,'calc.disziplin'!$G88)</f>
        <v>0</v>
      </c>
      <c r="Y88" s="429">
        <f>COUNTIF('enter-data'!P$8:P$94,'calc.disziplin'!$G88)</f>
        <v>0</v>
      </c>
      <c r="Z88" s="361">
        <f>COUNTIF('enter-data'!Q$8:Q$94,'calc.disziplin'!$G88)</f>
        <v>0</v>
      </c>
      <c r="AA88" s="428">
        <f>COUNTIF('enter-data'!R$8:R$94,'calc.disziplin'!$G88)</f>
        <v>1</v>
      </c>
      <c r="AB88" s="429">
        <f>COUNTIF('enter-data'!S$8:S$94,'calc.disziplin'!$G88)</f>
        <v>1</v>
      </c>
      <c r="AC88" s="361">
        <f>COUNTIF('enter-data'!T$8:T$94,'calc.disziplin'!$G88)</f>
        <v>2</v>
      </c>
      <c r="AD88" s="428">
        <f>COUNTIF('enter-data'!U$8:U$94,'calc.disziplin'!$G88)</f>
        <v>4</v>
      </c>
      <c r="AE88" s="429">
        <f>COUNTIF('enter-data'!V$8:V$94,'calc.disziplin'!$G88)</f>
        <v>0</v>
      </c>
      <c r="AF88" s="361">
        <f>COUNTIF('enter-data'!W$8:W$94,'calc.disziplin'!$G88)</f>
        <v>0</v>
      </c>
      <c r="AG88" s="428">
        <f>COUNTIF('enter-data'!X$8:X$94,'calc.disziplin'!$G88)</f>
        <v>1</v>
      </c>
      <c r="AH88" s="429">
        <f>COUNTIF('enter-data'!Y$8:Y$94,'calc.disziplin'!$G88)</f>
        <v>0</v>
      </c>
      <c r="AI88" s="361">
        <f>COUNTIF('enter-data'!Z$8:Z$94,'calc.disziplin'!$G88)</f>
        <v>0</v>
      </c>
      <c r="AJ88" s="428">
        <f>COUNTIF('enter-data'!AA$8:AA$94,'calc.disziplin'!$G88)</f>
        <v>0</v>
      </c>
      <c r="AK88" s="429">
        <f>COUNTIF('enter-data'!AB$8:AB$94,'calc.disziplin'!$G88)</f>
        <v>0</v>
      </c>
      <c r="AL88" s="361">
        <f>COUNTIF('enter-data'!AC$8:AC$94,'calc.disziplin'!$G88)</f>
        <v>0</v>
      </c>
      <c r="AM88" s="428">
        <f>COUNTIF('enter-data'!AD$8:AD$94,'calc.disziplin'!$G88)</f>
        <v>0</v>
      </c>
      <c r="AN88" s="429">
        <f>COUNTIF('enter-data'!AE$8:AE$94,'calc.disziplin'!$G88)</f>
        <v>0</v>
      </c>
      <c r="AO88" s="361">
        <f>COUNTIF('enter-data'!AF$8:AF$94,'calc.disziplin'!$G88)</f>
        <v>0</v>
      </c>
      <c r="AP88" s="430">
        <f>COUNTIF('enter-data'!AG$8:AG$94,'calc.disziplin'!$G88)</f>
        <v>0</v>
      </c>
      <c r="AQ88" s="292"/>
      <c r="AR88" s="429">
        <f>COUNTIF('enter-data'!AI$8:AI$94,'calc.disziplin'!$G88)</f>
        <v>0</v>
      </c>
      <c r="AS88" s="361">
        <f>COUNTIF('enter-data'!AJ$8:AJ$94,'calc.disziplin'!$G88)</f>
        <v>0</v>
      </c>
      <c r="AT88" s="428">
        <f>COUNTIF('enter-data'!AK$8:AK$94,'calc.disziplin'!$G88)</f>
        <v>1</v>
      </c>
      <c r="AU88" s="429">
        <f>COUNTIF('enter-data'!AL$8:AL$94,'calc.disziplin'!$G88)</f>
        <v>0</v>
      </c>
      <c r="AV88" s="361">
        <f>COUNTIF('enter-data'!AM$8:AM$94,'calc.disziplin'!$G88)</f>
        <v>0</v>
      </c>
      <c r="AW88" s="428">
        <f>COUNTIF('enter-data'!AN$8:AN$94,'calc.disziplin'!$G88)</f>
        <v>0</v>
      </c>
      <c r="AX88" s="429">
        <f>COUNTIF('enter-data'!AO$8:AO$94,'calc.disziplin'!$G88)</f>
        <v>0</v>
      </c>
      <c r="AY88" s="361">
        <f>COUNTIF('enter-data'!AP$8:AP$94,'calc.disziplin'!$G88)</f>
        <v>0</v>
      </c>
      <c r="AZ88" s="428">
        <f>COUNTIF('enter-data'!AQ$8:AQ$94,'calc.disziplin'!$G88)</f>
        <v>0</v>
      </c>
      <c r="BA88" s="429">
        <f>COUNTIF('enter-data'!AR$8:AR$94,'calc.disziplin'!$G88)</f>
        <v>0</v>
      </c>
      <c r="BB88" s="361">
        <f>COUNTIF('enter-data'!AS$8:AS$94,'calc.disziplin'!$G88)</f>
        <v>1</v>
      </c>
      <c r="BC88" s="428">
        <f>COUNTIF('enter-data'!AT$8:AT$94,'calc.disziplin'!$G88)</f>
        <v>0</v>
      </c>
      <c r="BD88" s="429">
        <f>COUNTIF('enter-data'!AU$8:AU$94,'calc.disziplin'!$G88)</f>
        <v>2</v>
      </c>
      <c r="BE88" s="361">
        <f>COUNTIF('enter-data'!AV$8:AV$94,'calc.disziplin'!$G88)</f>
        <v>3</v>
      </c>
      <c r="BF88" s="428">
        <f>COUNTIF('enter-data'!AW$8:AW$94,'calc.disziplin'!$G88)</f>
        <v>9</v>
      </c>
      <c r="BG88" s="429">
        <f>COUNTIF('enter-data'!AX$8:AX$94,'calc.disziplin'!$G88)</f>
        <v>0</v>
      </c>
      <c r="BH88" s="361">
        <f>COUNTIF('enter-data'!AY$8:AY$94,'calc.disziplin'!$G88)</f>
        <v>0</v>
      </c>
      <c r="BI88" s="428">
        <f>COUNTIF('enter-data'!AZ$8:AZ$94,'calc.disziplin'!$G88)</f>
        <v>2</v>
      </c>
      <c r="BJ88" s="429">
        <f>COUNTIF('enter-data'!BA$8:BA$94,'calc.disziplin'!$G88)</f>
        <v>0</v>
      </c>
      <c r="BK88" s="361">
        <f>COUNTIF('enter-data'!BB$8:BB$94,'calc.disziplin'!$G88)</f>
        <v>0</v>
      </c>
      <c r="BL88" s="428">
        <f>COUNTIF('enter-data'!BC$8:BC$94,'calc.disziplin'!$G88)</f>
        <v>0</v>
      </c>
      <c r="BM88" s="429">
        <f>COUNTIF('enter-data'!BD$8:BD$94,'calc.disziplin'!$G88)</f>
        <v>0</v>
      </c>
      <c r="BN88" s="361">
        <f>COUNTIF('enter-data'!BE$8:BE$94,'calc.disziplin'!$G88)</f>
        <v>0</v>
      </c>
      <c r="BO88" s="428">
        <f>COUNTIF('enter-data'!BF$8:BF$94,'calc.disziplin'!$G88)</f>
        <v>0</v>
      </c>
      <c r="BP88" s="429">
        <f>COUNTIF('enter-data'!BG$8:BG$94,'calc.disziplin'!$G88)</f>
        <v>0</v>
      </c>
      <c r="BQ88" s="361">
        <f>COUNTIF('enter-data'!BH$8:BH$94,'calc.disziplin'!$G88)</f>
        <v>0</v>
      </c>
      <c r="BR88" s="430">
        <f>COUNTIF('enter-data'!BI$8:BI$94,'calc.disziplin'!$G88)</f>
        <v>0</v>
      </c>
    </row>
    <row r="89" spans="1:70" ht="18" customHeight="1" x14ac:dyDescent="0.25">
      <c r="A89" s="392">
        <v>87</v>
      </c>
      <c r="B89" s="431">
        <f t="shared" si="12"/>
        <v>8.6999999999999994E-2</v>
      </c>
      <c r="C89" s="392" t="e">
        <f t="shared" si="20"/>
        <v>#N/A</v>
      </c>
      <c r="D89" s="392" t="e">
        <f t="shared" si="13"/>
        <v>#N/A</v>
      </c>
      <c r="E89" s="421" t="e">
        <f t="shared" si="14"/>
        <v>#N/A</v>
      </c>
      <c r="F89" s="422" t="s">
        <v>516</v>
      </c>
      <c r="G89" s="423" t="s">
        <v>517</v>
      </c>
      <c r="H89" s="424" t="e" cm="1">
        <f t="array" ref="H89">INDEX($P$3:$BR$142,ROW()-2,MATCH(H$1,$P$1:$BR$1,0))</f>
        <v>#N/A</v>
      </c>
      <c r="I89" s="424" t="e" cm="1">
        <f t="array" ref="I89">INDEX($P$3:$BR$142,ROW()-2,MATCH(I$1,$P$1:$BR$1,0))</f>
        <v>#N/A</v>
      </c>
      <c r="J89" s="424" t="e" cm="1">
        <f t="array" ref="J89">INDEX($P$3:$BR$142,ROW()-2,MATCH(J$1,$P$1:$BR$1,0))</f>
        <v>#N/A</v>
      </c>
      <c r="K89" s="424" t="e">
        <f t="shared" si="15"/>
        <v>#N/A</v>
      </c>
      <c r="L89" s="425" t="e">
        <f t="shared" si="16"/>
        <v>#N/A</v>
      </c>
      <c r="M89" s="425" t="e">
        <f t="shared" si="17"/>
        <v>#N/A</v>
      </c>
      <c r="N89" s="425" t="e">
        <f t="shared" si="18"/>
        <v>#N/A</v>
      </c>
      <c r="O89" s="426" t="e">
        <f t="shared" si="19"/>
        <v>#N/A</v>
      </c>
      <c r="P89" s="427">
        <f>COUNTIF('enter-data'!G$8:G$94,'calc.disziplin'!$G89)</f>
        <v>0</v>
      </c>
      <c r="Q89" s="361">
        <f>COUNTIF('enter-data'!H$8:H$94,'calc.disziplin'!$G89)</f>
        <v>0</v>
      </c>
      <c r="R89" s="428">
        <f>COUNTIF('enter-data'!I$8:I$94,'calc.disziplin'!$G89)</f>
        <v>0</v>
      </c>
      <c r="S89" s="429">
        <f>COUNTIF('enter-data'!J$8:J$94,'calc.disziplin'!$G89)</f>
        <v>0</v>
      </c>
      <c r="T89" s="361">
        <f>COUNTIF('enter-data'!K$8:K$94,'calc.disziplin'!$G89)</f>
        <v>0</v>
      </c>
      <c r="U89" s="428">
        <f>COUNTIF('enter-data'!L$8:L$94,'calc.disziplin'!$G89)</f>
        <v>0</v>
      </c>
      <c r="V89" s="429">
        <f>COUNTIF('enter-data'!M$8:M$94,'calc.disziplin'!$G89)</f>
        <v>0</v>
      </c>
      <c r="W89" s="361">
        <f>COUNTIF('enter-data'!N$8:N$94,'calc.disziplin'!$G89)</f>
        <v>0</v>
      </c>
      <c r="X89" s="428">
        <f>COUNTIF('enter-data'!O$8:O$94,'calc.disziplin'!$G89)</f>
        <v>0</v>
      </c>
      <c r="Y89" s="429">
        <f>COUNTIF('enter-data'!P$8:P$94,'calc.disziplin'!$G89)</f>
        <v>0</v>
      </c>
      <c r="Z89" s="361">
        <f>COUNTIF('enter-data'!Q$8:Q$94,'calc.disziplin'!$G89)</f>
        <v>0</v>
      </c>
      <c r="AA89" s="428">
        <f>COUNTIF('enter-data'!R$8:R$94,'calc.disziplin'!$G89)</f>
        <v>0</v>
      </c>
      <c r="AB89" s="429">
        <f>COUNTIF('enter-data'!S$8:S$94,'calc.disziplin'!$G89)</f>
        <v>0</v>
      </c>
      <c r="AC89" s="361">
        <f>COUNTIF('enter-data'!T$8:T$94,'calc.disziplin'!$G89)</f>
        <v>0</v>
      </c>
      <c r="AD89" s="428">
        <f>COUNTIF('enter-data'!U$8:U$94,'calc.disziplin'!$G89)</f>
        <v>0</v>
      </c>
      <c r="AE89" s="429">
        <f>COUNTIF('enter-data'!V$8:V$94,'calc.disziplin'!$G89)</f>
        <v>0</v>
      </c>
      <c r="AF89" s="361">
        <f>COUNTIF('enter-data'!W$8:W$94,'calc.disziplin'!$G89)</f>
        <v>0</v>
      </c>
      <c r="AG89" s="428">
        <f>COUNTIF('enter-data'!X$8:X$94,'calc.disziplin'!$G89)</f>
        <v>0</v>
      </c>
      <c r="AH89" s="429">
        <f>COUNTIF('enter-data'!Y$8:Y$94,'calc.disziplin'!$G89)</f>
        <v>0</v>
      </c>
      <c r="AI89" s="361">
        <f>COUNTIF('enter-data'!Z$8:Z$94,'calc.disziplin'!$G89)</f>
        <v>0</v>
      </c>
      <c r="AJ89" s="428">
        <f>COUNTIF('enter-data'!AA$8:AA$94,'calc.disziplin'!$G89)</f>
        <v>0</v>
      </c>
      <c r="AK89" s="429">
        <f>COUNTIF('enter-data'!AB$8:AB$94,'calc.disziplin'!$G89)</f>
        <v>0</v>
      </c>
      <c r="AL89" s="361">
        <f>COUNTIF('enter-data'!AC$8:AC$94,'calc.disziplin'!$G89)</f>
        <v>0</v>
      </c>
      <c r="AM89" s="428">
        <f>COUNTIF('enter-data'!AD$8:AD$94,'calc.disziplin'!$G89)</f>
        <v>0</v>
      </c>
      <c r="AN89" s="429">
        <f>COUNTIF('enter-data'!AE$8:AE$94,'calc.disziplin'!$G89)</f>
        <v>0</v>
      </c>
      <c r="AO89" s="361">
        <f>COUNTIF('enter-data'!AF$8:AF$94,'calc.disziplin'!$G89)</f>
        <v>0</v>
      </c>
      <c r="AP89" s="430">
        <f>COUNTIF('enter-data'!AG$8:AG$94,'calc.disziplin'!$G89)</f>
        <v>0</v>
      </c>
      <c r="AQ89" s="292"/>
      <c r="AR89" s="429">
        <f>COUNTIF('enter-data'!AI$8:AI$94,'calc.disziplin'!$G89)</f>
        <v>0</v>
      </c>
      <c r="AS89" s="361">
        <f>COUNTIF('enter-data'!AJ$8:AJ$94,'calc.disziplin'!$G89)</f>
        <v>0</v>
      </c>
      <c r="AT89" s="428">
        <f>COUNTIF('enter-data'!AK$8:AK$94,'calc.disziplin'!$G89)</f>
        <v>0</v>
      </c>
      <c r="AU89" s="429">
        <f>COUNTIF('enter-data'!AL$8:AL$94,'calc.disziplin'!$G89)</f>
        <v>0</v>
      </c>
      <c r="AV89" s="361">
        <f>COUNTIF('enter-data'!AM$8:AM$94,'calc.disziplin'!$G89)</f>
        <v>0</v>
      </c>
      <c r="AW89" s="428">
        <f>COUNTIF('enter-data'!AN$8:AN$94,'calc.disziplin'!$G89)</f>
        <v>0</v>
      </c>
      <c r="AX89" s="429">
        <f>COUNTIF('enter-data'!AO$8:AO$94,'calc.disziplin'!$G89)</f>
        <v>0</v>
      </c>
      <c r="AY89" s="361">
        <f>COUNTIF('enter-data'!AP$8:AP$94,'calc.disziplin'!$G89)</f>
        <v>0</v>
      </c>
      <c r="AZ89" s="428">
        <f>COUNTIF('enter-data'!AQ$8:AQ$94,'calc.disziplin'!$G89)</f>
        <v>0</v>
      </c>
      <c r="BA89" s="429">
        <f>COUNTIF('enter-data'!AR$8:AR$94,'calc.disziplin'!$G89)</f>
        <v>0</v>
      </c>
      <c r="BB89" s="361">
        <f>COUNTIF('enter-data'!AS$8:AS$94,'calc.disziplin'!$G89)</f>
        <v>0</v>
      </c>
      <c r="BC89" s="428">
        <f>COUNTIF('enter-data'!AT$8:AT$94,'calc.disziplin'!$G89)</f>
        <v>0</v>
      </c>
      <c r="BD89" s="429">
        <f>COUNTIF('enter-data'!AU$8:AU$94,'calc.disziplin'!$G89)</f>
        <v>0</v>
      </c>
      <c r="BE89" s="361">
        <f>COUNTIF('enter-data'!AV$8:AV$94,'calc.disziplin'!$G89)</f>
        <v>0</v>
      </c>
      <c r="BF89" s="428">
        <f>COUNTIF('enter-data'!AW$8:AW$94,'calc.disziplin'!$G89)</f>
        <v>0</v>
      </c>
      <c r="BG89" s="429">
        <f>COUNTIF('enter-data'!AX$8:AX$94,'calc.disziplin'!$G89)</f>
        <v>0</v>
      </c>
      <c r="BH89" s="361">
        <f>COUNTIF('enter-data'!AY$8:AY$94,'calc.disziplin'!$G89)</f>
        <v>0</v>
      </c>
      <c r="BI89" s="428">
        <f>COUNTIF('enter-data'!AZ$8:AZ$94,'calc.disziplin'!$G89)</f>
        <v>0</v>
      </c>
      <c r="BJ89" s="429">
        <f>COUNTIF('enter-data'!BA$8:BA$94,'calc.disziplin'!$G89)</f>
        <v>0</v>
      </c>
      <c r="BK89" s="361">
        <f>COUNTIF('enter-data'!BB$8:BB$94,'calc.disziplin'!$G89)</f>
        <v>0</v>
      </c>
      <c r="BL89" s="428">
        <f>COUNTIF('enter-data'!BC$8:BC$94,'calc.disziplin'!$G89)</f>
        <v>0</v>
      </c>
      <c r="BM89" s="429">
        <f>COUNTIF('enter-data'!BD$8:BD$94,'calc.disziplin'!$G89)</f>
        <v>0</v>
      </c>
      <c r="BN89" s="361">
        <f>COUNTIF('enter-data'!BE$8:BE$94,'calc.disziplin'!$G89)</f>
        <v>0</v>
      </c>
      <c r="BO89" s="428">
        <f>COUNTIF('enter-data'!BF$8:BF$94,'calc.disziplin'!$G89)</f>
        <v>0</v>
      </c>
      <c r="BP89" s="429">
        <f>COUNTIF('enter-data'!BG$8:BG$94,'calc.disziplin'!$G89)</f>
        <v>0</v>
      </c>
      <c r="BQ89" s="361">
        <f>COUNTIF('enter-data'!BH$8:BH$94,'calc.disziplin'!$G89)</f>
        <v>0</v>
      </c>
      <c r="BR89" s="430">
        <f>COUNTIF('enter-data'!BI$8:BI$94,'calc.disziplin'!$G89)</f>
        <v>0</v>
      </c>
    </row>
    <row r="90" spans="1:70" ht="18" customHeight="1" x14ac:dyDescent="0.25">
      <c r="A90" s="392">
        <v>88</v>
      </c>
      <c r="B90" s="431">
        <f t="shared" si="12"/>
        <v>8.7999999999999995E-2</v>
      </c>
      <c r="C90" s="392" t="e">
        <f t="shared" si="20"/>
        <v>#N/A</v>
      </c>
      <c r="D90" s="392" t="e">
        <f t="shared" si="13"/>
        <v>#N/A</v>
      </c>
      <c r="E90" s="421" t="e">
        <f t="shared" si="14"/>
        <v>#N/A</v>
      </c>
      <c r="F90" s="422" t="s">
        <v>518</v>
      </c>
      <c r="G90" s="423" t="s">
        <v>519</v>
      </c>
      <c r="H90" s="424" t="e" cm="1">
        <f t="array" ref="H90">INDEX($P$3:$BR$142,ROW()-2,MATCH(H$1,$P$1:$BR$1,0))</f>
        <v>#N/A</v>
      </c>
      <c r="I90" s="424" t="e" cm="1">
        <f t="array" ref="I90">INDEX($P$3:$BR$142,ROW()-2,MATCH(I$1,$P$1:$BR$1,0))</f>
        <v>#N/A</v>
      </c>
      <c r="J90" s="424" t="e" cm="1">
        <f t="array" ref="J90">INDEX($P$3:$BR$142,ROW()-2,MATCH(J$1,$P$1:$BR$1,0))</f>
        <v>#N/A</v>
      </c>
      <c r="K90" s="424" t="e">
        <f t="shared" si="15"/>
        <v>#N/A</v>
      </c>
      <c r="L90" s="425" t="e">
        <f t="shared" si="16"/>
        <v>#N/A</v>
      </c>
      <c r="M90" s="425" t="e">
        <f t="shared" si="17"/>
        <v>#N/A</v>
      </c>
      <c r="N90" s="425" t="e">
        <f t="shared" si="18"/>
        <v>#N/A</v>
      </c>
      <c r="O90" s="426" t="e">
        <f t="shared" si="19"/>
        <v>#N/A</v>
      </c>
      <c r="P90" s="427">
        <f>COUNTIF('enter-data'!G$8:G$94,'calc.disziplin'!$G90)</f>
        <v>0</v>
      </c>
      <c r="Q90" s="361">
        <f>COUNTIF('enter-data'!H$8:H$94,'calc.disziplin'!$G90)</f>
        <v>0</v>
      </c>
      <c r="R90" s="428">
        <f>COUNTIF('enter-data'!I$8:I$94,'calc.disziplin'!$G90)</f>
        <v>0</v>
      </c>
      <c r="S90" s="429">
        <f>COUNTIF('enter-data'!J$8:J$94,'calc.disziplin'!$G90)</f>
        <v>0</v>
      </c>
      <c r="T90" s="361">
        <f>COUNTIF('enter-data'!K$8:K$94,'calc.disziplin'!$G90)</f>
        <v>0</v>
      </c>
      <c r="U90" s="428">
        <f>COUNTIF('enter-data'!L$8:L$94,'calc.disziplin'!$G90)</f>
        <v>0</v>
      </c>
      <c r="V90" s="429">
        <f>COUNTIF('enter-data'!M$8:M$94,'calc.disziplin'!$G90)</f>
        <v>0</v>
      </c>
      <c r="W90" s="361">
        <f>COUNTIF('enter-data'!N$8:N$94,'calc.disziplin'!$G90)</f>
        <v>0</v>
      </c>
      <c r="X90" s="428">
        <f>COUNTIF('enter-data'!O$8:O$94,'calc.disziplin'!$G90)</f>
        <v>0</v>
      </c>
      <c r="Y90" s="429">
        <f>COUNTIF('enter-data'!P$8:P$94,'calc.disziplin'!$G90)</f>
        <v>0</v>
      </c>
      <c r="Z90" s="361">
        <f>COUNTIF('enter-data'!Q$8:Q$94,'calc.disziplin'!$G90)</f>
        <v>0</v>
      </c>
      <c r="AA90" s="428">
        <f>COUNTIF('enter-data'!R$8:R$94,'calc.disziplin'!$G90)</f>
        <v>0</v>
      </c>
      <c r="AB90" s="429">
        <f>COUNTIF('enter-data'!S$8:S$94,'calc.disziplin'!$G90)</f>
        <v>0</v>
      </c>
      <c r="AC90" s="361">
        <f>COUNTIF('enter-data'!T$8:T$94,'calc.disziplin'!$G90)</f>
        <v>0</v>
      </c>
      <c r="AD90" s="428">
        <f>COUNTIF('enter-data'!U$8:U$94,'calc.disziplin'!$G90)</f>
        <v>0</v>
      </c>
      <c r="AE90" s="429">
        <f>COUNTIF('enter-data'!V$8:V$94,'calc.disziplin'!$G90)</f>
        <v>0</v>
      </c>
      <c r="AF90" s="361">
        <f>COUNTIF('enter-data'!W$8:W$94,'calc.disziplin'!$G90)</f>
        <v>0</v>
      </c>
      <c r="AG90" s="428">
        <f>COUNTIF('enter-data'!X$8:X$94,'calc.disziplin'!$G90)</f>
        <v>0</v>
      </c>
      <c r="AH90" s="429">
        <f>COUNTIF('enter-data'!Y$8:Y$94,'calc.disziplin'!$G90)</f>
        <v>0</v>
      </c>
      <c r="AI90" s="361">
        <f>COUNTIF('enter-data'!Z$8:Z$94,'calc.disziplin'!$G90)</f>
        <v>0</v>
      </c>
      <c r="AJ90" s="428">
        <f>COUNTIF('enter-data'!AA$8:AA$94,'calc.disziplin'!$G90)</f>
        <v>0</v>
      </c>
      <c r="AK90" s="429">
        <f>COUNTIF('enter-data'!AB$8:AB$94,'calc.disziplin'!$G90)</f>
        <v>0</v>
      </c>
      <c r="AL90" s="361">
        <f>COUNTIF('enter-data'!AC$8:AC$94,'calc.disziplin'!$G90)</f>
        <v>0</v>
      </c>
      <c r="AM90" s="428">
        <f>COUNTIF('enter-data'!AD$8:AD$94,'calc.disziplin'!$G90)</f>
        <v>0</v>
      </c>
      <c r="AN90" s="429">
        <f>COUNTIF('enter-data'!AE$8:AE$94,'calc.disziplin'!$G90)</f>
        <v>0</v>
      </c>
      <c r="AO90" s="361">
        <f>COUNTIF('enter-data'!AF$8:AF$94,'calc.disziplin'!$G90)</f>
        <v>0</v>
      </c>
      <c r="AP90" s="430">
        <f>COUNTIF('enter-data'!AG$8:AG$94,'calc.disziplin'!$G90)</f>
        <v>0</v>
      </c>
      <c r="AQ90" s="292"/>
      <c r="AR90" s="429">
        <f>COUNTIF('enter-data'!AI$8:AI$94,'calc.disziplin'!$G90)</f>
        <v>0</v>
      </c>
      <c r="AS90" s="361">
        <f>COUNTIF('enter-data'!AJ$8:AJ$94,'calc.disziplin'!$G90)</f>
        <v>0</v>
      </c>
      <c r="AT90" s="428">
        <f>COUNTIF('enter-data'!AK$8:AK$94,'calc.disziplin'!$G90)</f>
        <v>0</v>
      </c>
      <c r="AU90" s="429">
        <f>COUNTIF('enter-data'!AL$8:AL$94,'calc.disziplin'!$G90)</f>
        <v>0</v>
      </c>
      <c r="AV90" s="361">
        <f>COUNTIF('enter-data'!AM$8:AM$94,'calc.disziplin'!$G90)</f>
        <v>0</v>
      </c>
      <c r="AW90" s="428">
        <f>COUNTIF('enter-data'!AN$8:AN$94,'calc.disziplin'!$G90)</f>
        <v>0</v>
      </c>
      <c r="AX90" s="429">
        <f>COUNTIF('enter-data'!AO$8:AO$94,'calc.disziplin'!$G90)</f>
        <v>0</v>
      </c>
      <c r="AY90" s="361">
        <f>COUNTIF('enter-data'!AP$8:AP$94,'calc.disziplin'!$G90)</f>
        <v>0</v>
      </c>
      <c r="AZ90" s="428">
        <f>COUNTIF('enter-data'!AQ$8:AQ$94,'calc.disziplin'!$G90)</f>
        <v>0</v>
      </c>
      <c r="BA90" s="429">
        <f>COUNTIF('enter-data'!AR$8:AR$94,'calc.disziplin'!$G90)</f>
        <v>0</v>
      </c>
      <c r="BB90" s="361">
        <f>COUNTIF('enter-data'!AS$8:AS$94,'calc.disziplin'!$G90)</f>
        <v>0</v>
      </c>
      <c r="BC90" s="428">
        <f>COUNTIF('enter-data'!AT$8:AT$94,'calc.disziplin'!$G90)</f>
        <v>0</v>
      </c>
      <c r="BD90" s="429">
        <f>COUNTIF('enter-data'!AU$8:AU$94,'calc.disziplin'!$G90)</f>
        <v>0</v>
      </c>
      <c r="BE90" s="361">
        <f>COUNTIF('enter-data'!AV$8:AV$94,'calc.disziplin'!$G90)</f>
        <v>0</v>
      </c>
      <c r="BF90" s="428">
        <f>COUNTIF('enter-data'!AW$8:AW$94,'calc.disziplin'!$G90)</f>
        <v>0</v>
      </c>
      <c r="BG90" s="429">
        <f>COUNTIF('enter-data'!AX$8:AX$94,'calc.disziplin'!$G90)</f>
        <v>0</v>
      </c>
      <c r="BH90" s="361">
        <f>COUNTIF('enter-data'!AY$8:AY$94,'calc.disziplin'!$G90)</f>
        <v>0</v>
      </c>
      <c r="BI90" s="428">
        <f>COUNTIF('enter-data'!AZ$8:AZ$94,'calc.disziplin'!$G90)</f>
        <v>0</v>
      </c>
      <c r="BJ90" s="429">
        <f>COUNTIF('enter-data'!BA$8:BA$94,'calc.disziplin'!$G90)</f>
        <v>0</v>
      </c>
      <c r="BK90" s="361">
        <f>COUNTIF('enter-data'!BB$8:BB$94,'calc.disziplin'!$G90)</f>
        <v>0</v>
      </c>
      <c r="BL90" s="428">
        <f>COUNTIF('enter-data'!BC$8:BC$94,'calc.disziplin'!$G90)</f>
        <v>0</v>
      </c>
      <c r="BM90" s="429">
        <f>COUNTIF('enter-data'!BD$8:BD$94,'calc.disziplin'!$G90)</f>
        <v>0</v>
      </c>
      <c r="BN90" s="361">
        <f>COUNTIF('enter-data'!BE$8:BE$94,'calc.disziplin'!$G90)</f>
        <v>0</v>
      </c>
      <c r="BO90" s="428">
        <f>COUNTIF('enter-data'!BF$8:BF$94,'calc.disziplin'!$G90)</f>
        <v>0</v>
      </c>
      <c r="BP90" s="429">
        <f>COUNTIF('enter-data'!BG$8:BG$94,'calc.disziplin'!$G90)</f>
        <v>0</v>
      </c>
      <c r="BQ90" s="361">
        <f>COUNTIF('enter-data'!BH$8:BH$94,'calc.disziplin'!$G90)</f>
        <v>0</v>
      </c>
      <c r="BR90" s="430">
        <f>COUNTIF('enter-data'!BI$8:BI$94,'calc.disziplin'!$G90)</f>
        <v>0</v>
      </c>
    </row>
    <row r="91" spans="1:70" ht="18" customHeight="1" x14ac:dyDescent="0.25">
      <c r="A91" s="392">
        <v>89</v>
      </c>
      <c r="B91" s="431">
        <f t="shared" si="12"/>
        <v>8.8999999999999996E-2</v>
      </c>
      <c r="C91" s="392" t="e">
        <f t="shared" si="20"/>
        <v>#N/A</v>
      </c>
      <c r="D91" s="392" t="e">
        <f t="shared" si="13"/>
        <v>#N/A</v>
      </c>
      <c r="E91" s="421" t="e">
        <f t="shared" si="14"/>
        <v>#N/A</v>
      </c>
      <c r="F91" s="422" t="s">
        <v>520</v>
      </c>
      <c r="G91" s="423" t="s">
        <v>521</v>
      </c>
      <c r="H91" s="424" t="e" cm="1">
        <f t="array" ref="H91">INDEX($P$3:$BR$142,ROW()-2,MATCH(H$1,$P$1:$BR$1,0))</f>
        <v>#N/A</v>
      </c>
      <c r="I91" s="424" t="e" cm="1">
        <f t="array" ref="I91">INDEX($P$3:$BR$142,ROW()-2,MATCH(I$1,$P$1:$BR$1,0))</f>
        <v>#N/A</v>
      </c>
      <c r="J91" s="424" t="e" cm="1">
        <f t="array" ref="J91">INDEX($P$3:$BR$142,ROW()-2,MATCH(J$1,$P$1:$BR$1,0))</f>
        <v>#N/A</v>
      </c>
      <c r="K91" s="424" t="e">
        <f t="shared" si="15"/>
        <v>#N/A</v>
      </c>
      <c r="L91" s="425" t="e">
        <f t="shared" si="16"/>
        <v>#N/A</v>
      </c>
      <c r="M91" s="425" t="e">
        <f t="shared" si="17"/>
        <v>#N/A</v>
      </c>
      <c r="N91" s="425" t="e">
        <f t="shared" si="18"/>
        <v>#N/A</v>
      </c>
      <c r="O91" s="426" t="e">
        <f t="shared" si="19"/>
        <v>#N/A</v>
      </c>
      <c r="P91" s="427">
        <f>COUNTIF('enter-data'!G$8:G$94,'calc.disziplin'!$G91)</f>
        <v>0</v>
      </c>
      <c r="Q91" s="361">
        <f>COUNTIF('enter-data'!H$8:H$94,'calc.disziplin'!$G91)</f>
        <v>0</v>
      </c>
      <c r="R91" s="428">
        <f>COUNTIF('enter-data'!I$8:I$94,'calc.disziplin'!$G91)</f>
        <v>0</v>
      </c>
      <c r="S91" s="429">
        <f>COUNTIF('enter-data'!J$8:J$94,'calc.disziplin'!$G91)</f>
        <v>0</v>
      </c>
      <c r="T91" s="361">
        <f>COUNTIF('enter-data'!K$8:K$94,'calc.disziplin'!$G91)</f>
        <v>0</v>
      </c>
      <c r="U91" s="428">
        <f>COUNTIF('enter-data'!L$8:L$94,'calc.disziplin'!$G91)</f>
        <v>0</v>
      </c>
      <c r="V91" s="429">
        <f>COUNTIF('enter-data'!M$8:M$94,'calc.disziplin'!$G91)</f>
        <v>0</v>
      </c>
      <c r="W91" s="361">
        <f>COUNTIF('enter-data'!N$8:N$94,'calc.disziplin'!$G91)</f>
        <v>0</v>
      </c>
      <c r="X91" s="428">
        <f>COUNTIF('enter-data'!O$8:O$94,'calc.disziplin'!$G91)</f>
        <v>0</v>
      </c>
      <c r="Y91" s="429">
        <f>COUNTIF('enter-data'!P$8:P$94,'calc.disziplin'!$G91)</f>
        <v>0</v>
      </c>
      <c r="Z91" s="361">
        <f>COUNTIF('enter-data'!Q$8:Q$94,'calc.disziplin'!$G91)</f>
        <v>0</v>
      </c>
      <c r="AA91" s="428">
        <f>COUNTIF('enter-data'!R$8:R$94,'calc.disziplin'!$G91)</f>
        <v>0</v>
      </c>
      <c r="AB91" s="429">
        <f>COUNTIF('enter-data'!S$8:S$94,'calc.disziplin'!$G91)</f>
        <v>0</v>
      </c>
      <c r="AC91" s="361">
        <f>COUNTIF('enter-data'!T$8:T$94,'calc.disziplin'!$G91)</f>
        <v>0</v>
      </c>
      <c r="AD91" s="428">
        <f>COUNTIF('enter-data'!U$8:U$94,'calc.disziplin'!$G91)</f>
        <v>0</v>
      </c>
      <c r="AE91" s="429">
        <f>COUNTIF('enter-data'!V$8:V$94,'calc.disziplin'!$G91)</f>
        <v>0</v>
      </c>
      <c r="AF91" s="361">
        <f>COUNTIF('enter-data'!W$8:W$94,'calc.disziplin'!$G91)</f>
        <v>0</v>
      </c>
      <c r="AG91" s="428">
        <f>COUNTIF('enter-data'!X$8:X$94,'calc.disziplin'!$G91)</f>
        <v>0</v>
      </c>
      <c r="AH91" s="429">
        <f>COUNTIF('enter-data'!Y$8:Y$94,'calc.disziplin'!$G91)</f>
        <v>0</v>
      </c>
      <c r="AI91" s="361">
        <f>COUNTIF('enter-data'!Z$8:Z$94,'calc.disziplin'!$G91)</f>
        <v>0</v>
      </c>
      <c r="AJ91" s="428">
        <f>COUNTIF('enter-data'!AA$8:AA$94,'calc.disziplin'!$G91)</f>
        <v>0</v>
      </c>
      <c r="AK91" s="429">
        <f>COUNTIF('enter-data'!AB$8:AB$94,'calc.disziplin'!$G91)</f>
        <v>0</v>
      </c>
      <c r="AL91" s="361">
        <f>COUNTIF('enter-data'!AC$8:AC$94,'calc.disziplin'!$G91)</f>
        <v>0</v>
      </c>
      <c r="AM91" s="428">
        <f>COUNTIF('enter-data'!AD$8:AD$94,'calc.disziplin'!$G91)</f>
        <v>0</v>
      </c>
      <c r="AN91" s="429">
        <f>COUNTIF('enter-data'!AE$8:AE$94,'calc.disziplin'!$G91)</f>
        <v>0</v>
      </c>
      <c r="AO91" s="361">
        <f>COUNTIF('enter-data'!AF$8:AF$94,'calc.disziplin'!$G91)</f>
        <v>0</v>
      </c>
      <c r="AP91" s="430">
        <f>COUNTIF('enter-data'!AG$8:AG$94,'calc.disziplin'!$G91)</f>
        <v>0</v>
      </c>
      <c r="AR91" s="429">
        <f>COUNTIF('enter-data'!AI$8:AI$94,'calc.disziplin'!$G91)</f>
        <v>0</v>
      </c>
      <c r="AS91" s="361">
        <f>COUNTIF('enter-data'!AJ$8:AJ$94,'calc.disziplin'!$G91)</f>
        <v>0</v>
      </c>
      <c r="AT91" s="428">
        <f>COUNTIF('enter-data'!AK$8:AK$94,'calc.disziplin'!$G91)</f>
        <v>0</v>
      </c>
      <c r="AU91" s="429">
        <f>COUNTIF('enter-data'!AL$8:AL$94,'calc.disziplin'!$G91)</f>
        <v>0</v>
      </c>
      <c r="AV91" s="361">
        <f>COUNTIF('enter-data'!AM$8:AM$94,'calc.disziplin'!$G91)</f>
        <v>0</v>
      </c>
      <c r="AW91" s="428">
        <f>COUNTIF('enter-data'!AN$8:AN$94,'calc.disziplin'!$G91)</f>
        <v>0</v>
      </c>
      <c r="AX91" s="429">
        <f>COUNTIF('enter-data'!AO$8:AO$94,'calc.disziplin'!$G91)</f>
        <v>0</v>
      </c>
      <c r="AY91" s="361">
        <f>COUNTIF('enter-data'!AP$8:AP$94,'calc.disziplin'!$G91)</f>
        <v>0</v>
      </c>
      <c r="AZ91" s="428">
        <f>COUNTIF('enter-data'!AQ$8:AQ$94,'calc.disziplin'!$G91)</f>
        <v>0</v>
      </c>
      <c r="BA91" s="429">
        <f>COUNTIF('enter-data'!AR$8:AR$94,'calc.disziplin'!$G91)</f>
        <v>0</v>
      </c>
      <c r="BB91" s="361">
        <f>COUNTIF('enter-data'!AS$8:AS$94,'calc.disziplin'!$G91)</f>
        <v>0</v>
      </c>
      <c r="BC91" s="428">
        <f>COUNTIF('enter-data'!AT$8:AT$94,'calc.disziplin'!$G91)</f>
        <v>0</v>
      </c>
      <c r="BD91" s="429">
        <f>COUNTIF('enter-data'!AU$8:AU$94,'calc.disziplin'!$G91)</f>
        <v>0</v>
      </c>
      <c r="BE91" s="361">
        <f>COUNTIF('enter-data'!AV$8:AV$94,'calc.disziplin'!$G91)</f>
        <v>0</v>
      </c>
      <c r="BF91" s="428">
        <f>COUNTIF('enter-data'!AW$8:AW$94,'calc.disziplin'!$G91)</f>
        <v>0</v>
      </c>
      <c r="BG91" s="429">
        <f>COUNTIF('enter-data'!AX$8:AX$94,'calc.disziplin'!$G91)</f>
        <v>0</v>
      </c>
      <c r="BH91" s="361">
        <f>COUNTIF('enter-data'!AY$8:AY$94,'calc.disziplin'!$G91)</f>
        <v>0</v>
      </c>
      <c r="BI91" s="428">
        <f>COUNTIF('enter-data'!AZ$8:AZ$94,'calc.disziplin'!$G91)</f>
        <v>0</v>
      </c>
      <c r="BJ91" s="429">
        <f>COUNTIF('enter-data'!BA$8:BA$94,'calc.disziplin'!$G91)</f>
        <v>0</v>
      </c>
      <c r="BK91" s="361">
        <f>COUNTIF('enter-data'!BB$8:BB$94,'calc.disziplin'!$G91)</f>
        <v>0</v>
      </c>
      <c r="BL91" s="428">
        <f>COUNTIF('enter-data'!BC$8:BC$94,'calc.disziplin'!$G91)</f>
        <v>0</v>
      </c>
      <c r="BM91" s="429">
        <f>COUNTIF('enter-data'!BD$8:BD$94,'calc.disziplin'!$G91)</f>
        <v>0</v>
      </c>
      <c r="BN91" s="361">
        <f>COUNTIF('enter-data'!BE$8:BE$94,'calc.disziplin'!$G91)</f>
        <v>0</v>
      </c>
      <c r="BO91" s="428">
        <f>COUNTIF('enter-data'!BF$8:BF$94,'calc.disziplin'!$G91)</f>
        <v>0</v>
      </c>
      <c r="BP91" s="429">
        <f>COUNTIF('enter-data'!BG$8:BG$94,'calc.disziplin'!$G91)</f>
        <v>0</v>
      </c>
      <c r="BQ91" s="361">
        <f>COUNTIF('enter-data'!BH$8:BH$94,'calc.disziplin'!$G91)</f>
        <v>0</v>
      </c>
      <c r="BR91" s="430">
        <f>COUNTIF('enter-data'!BI$8:BI$94,'calc.disziplin'!$G91)</f>
        <v>0</v>
      </c>
    </row>
    <row r="92" spans="1:70" ht="18" customHeight="1" x14ac:dyDescent="0.25">
      <c r="A92" s="392">
        <v>90</v>
      </c>
      <c r="B92" s="431">
        <f t="shared" si="12"/>
        <v>0.09</v>
      </c>
      <c r="C92" s="392" t="e">
        <f t="shared" si="20"/>
        <v>#N/A</v>
      </c>
      <c r="D92" s="392" t="e">
        <f t="shared" si="13"/>
        <v>#N/A</v>
      </c>
      <c r="E92" s="421" t="e">
        <f t="shared" si="14"/>
        <v>#N/A</v>
      </c>
      <c r="F92" s="422" t="s">
        <v>522</v>
      </c>
      <c r="G92" s="423" t="s">
        <v>523</v>
      </c>
      <c r="H92" s="424" t="e" cm="1">
        <f t="array" ref="H92">INDEX($P$3:$BR$142,ROW()-2,MATCH(H$1,$P$1:$BR$1,0))</f>
        <v>#N/A</v>
      </c>
      <c r="I92" s="424" t="e" cm="1">
        <f t="array" ref="I92">INDEX($P$3:$BR$142,ROW()-2,MATCH(I$1,$P$1:$BR$1,0))</f>
        <v>#N/A</v>
      </c>
      <c r="J92" s="424" t="e" cm="1">
        <f t="array" ref="J92">INDEX($P$3:$BR$142,ROW()-2,MATCH(J$1,$P$1:$BR$1,0))</f>
        <v>#N/A</v>
      </c>
      <c r="K92" s="424" t="e">
        <f t="shared" si="15"/>
        <v>#N/A</v>
      </c>
      <c r="L92" s="425" t="e">
        <f t="shared" si="16"/>
        <v>#N/A</v>
      </c>
      <c r="M92" s="425" t="e">
        <f t="shared" si="17"/>
        <v>#N/A</v>
      </c>
      <c r="N92" s="425" t="e">
        <f t="shared" si="18"/>
        <v>#N/A</v>
      </c>
      <c r="O92" s="426" t="e">
        <f t="shared" si="19"/>
        <v>#N/A</v>
      </c>
      <c r="P92" s="427">
        <f>COUNTIF('enter-data'!G$8:G$94,'calc.disziplin'!$G92)</f>
        <v>0</v>
      </c>
      <c r="Q92" s="361">
        <f>COUNTIF('enter-data'!H$8:H$94,'calc.disziplin'!$G92)</f>
        <v>0</v>
      </c>
      <c r="R92" s="428">
        <f>COUNTIF('enter-data'!I$8:I$94,'calc.disziplin'!$G92)</f>
        <v>0</v>
      </c>
      <c r="S92" s="429">
        <f>COUNTIF('enter-data'!J$8:J$94,'calc.disziplin'!$G92)</f>
        <v>0</v>
      </c>
      <c r="T92" s="361">
        <f>COUNTIF('enter-data'!K$8:K$94,'calc.disziplin'!$G92)</f>
        <v>0</v>
      </c>
      <c r="U92" s="428">
        <f>COUNTIF('enter-data'!L$8:L$94,'calc.disziplin'!$G92)</f>
        <v>0</v>
      </c>
      <c r="V92" s="429">
        <f>COUNTIF('enter-data'!M$8:M$94,'calc.disziplin'!$G92)</f>
        <v>0</v>
      </c>
      <c r="W92" s="361">
        <f>COUNTIF('enter-data'!N$8:N$94,'calc.disziplin'!$G92)</f>
        <v>0</v>
      </c>
      <c r="X92" s="428">
        <f>COUNTIF('enter-data'!O$8:O$94,'calc.disziplin'!$G92)</f>
        <v>0</v>
      </c>
      <c r="Y92" s="429">
        <f>COUNTIF('enter-data'!P$8:P$94,'calc.disziplin'!$G92)</f>
        <v>0</v>
      </c>
      <c r="Z92" s="361">
        <f>COUNTIF('enter-data'!Q$8:Q$94,'calc.disziplin'!$G92)</f>
        <v>0</v>
      </c>
      <c r="AA92" s="428">
        <f>COUNTIF('enter-data'!R$8:R$94,'calc.disziplin'!$G92)</f>
        <v>0</v>
      </c>
      <c r="AB92" s="429">
        <f>COUNTIF('enter-data'!S$8:S$94,'calc.disziplin'!$G92)</f>
        <v>0</v>
      </c>
      <c r="AC92" s="361">
        <f>COUNTIF('enter-data'!T$8:T$94,'calc.disziplin'!$G92)</f>
        <v>0</v>
      </c>
      <c r="AD92" s="428">
        <f>COUNTIF('enter-data'!U$8:U$94,'calc.disziplin'!$G92)</f>
        <v>0</v>
      </c>
      <c r="AE92" s="429">
        <f>COUNTIF('enter-data'!V$8:V$94,'calc.disziplin'!$G92)</f>
        <v>0</v>
      </c>
      <c r="AF92" s="361">
        <f>COUNTIF('enter-data'!W$8:W$94,'calc.disziplin'!$G92)</f>
        <v>0</v>
      </c>
      <c r="AG92" s="428">
        <f>COUNTIF('enter-data'!X$8:X$94,'calc.disziplin'!$G92)</f>
        <v>0</v>
      </c>
      <c r="AH92" s="429">
        <f>COUNTIF('enter-data'!Y$8:Y$94,'calc.disziplin'!$G92)</f>
        <v>0</v>
      </c>
      <c r="AI92" s="361">
        <f>COUNTIF('enter-data'!Z$8:Z$94,'calc.disziplin'!$G92)</f>
        <v>0</v>
      </c>
      <c r="AJ92" s="428">
        <f>COUNTIF('enter-data'!AA$8:AA$94,'calc.disziplin'!$G92)</f>
        <v>0</v>
      </c>
      <c r="AK92" s="429">
        <f>COUNTIF('enter-data'!AB$8:AB$94,'calc.disziplin'!$G92)</f>
        <v>0</v>
      </c>
      <c r="AL92" s="361">
        <f>COUNTIF('enter-data'!AC$8:AC$94,'calc.disziplin'!$G92)</f>
        <v>0</v>
      </c>
      <c r="AM92" s="428">
        <f>COUNTIF('enter-data'!AD$8:AD$94,'calc.disziplin'!$G92)</f>
        <v>0</v>
      </c>
      <c r="AN92" s="429">
        <f>COUNTIF('enter-data'!AE$8:AE$94,'calc.disziplin'!$G92)</f>
        <v>0</v>
      </c>
      <c r="AO92" s="361">
        <f>COUNTIF('enter-data'!AF$8:AF$94,'calc.disziplin'!$G92)</f>
        <v>0</v>
      </c>
      <c r="AP92" s="430">
        <f>COUNTIF('enter-data'!AG$8:AG$94,'calc.disziplin'!$G92)</f>
        <v>0</v>
      </c>
      <c r="AR92" s="429">
        <f>COUNTIF('enter-data'!AI$8:AI$94,'calc.disziplin'!$G92)</f>
        <v>0</v>
      </c>
      <c r="AS92" s="361">
        <f>COUNTIF('enter-data'!AJ$8:AJ$94,'calc.disziplin'!$G92)</f>
        <v>0</v>
      </c>
      <c r="AT92" s="428">
        <f>COUNTIF('enter-data'!AK$8:AK$94,'calc.disziplin'!$G92)</f>
        <v>0</v>
      </c>
      <c r="AU92" s="429">
        <f>COUNTIF('enter-data'!AL$8:AL$94,'calc.disziplin'!$G92)</f>
        <v>0</v>
      </c>
      <c r="AV92" s="361">
        <f>COUNTIF('enter-data'!AM$8:AM$94,'calc.disziplin'!$G92)</f>
        <v>0</v>
      </c>
      <c r="AW92" s="428">
        <f>COUNTIF('enter-data'!AN$8:AN$94,'calc.disziplin'!$G92)</f>
        <v>0</v>
      </c>
      <c r="AX92" s="429">
        <f>COUNTIF('enter-data'!AO$8:AO$94,'calc.disziplin'!$G92)</f>
        <v>0</v>
      </c>
      <c r="AY92" s="361">
        <f>COUNTIF('enter-data'!AP$8:AP$94,'calc.disziplin'!$G92)</f>
        <v>0</v>
      </c>
      <c r="AZ92" s="428">
        <f>COUNTIF('enter-data'!AQ$8:AQ$94,'calc.disziplin'!$G92)</f>
        <v>0</v>
      </c>
      <c r="BA92" s="429">
        <f>COUNTIF('enter-data'!AR$8:AR$94,'calc.disziplin'!$G92)</f>
        <v>0</v>
      </c>
      <c r="BB92" s="361">
        <f>COUNTIF('enter-data'!AS$8:AS$94,'calc.disziplin'!$G92)</f>
        <v>0</v>
      </c>
      <c r="BC92" s="428">
        <f>COUNTIF('enter-data'!AT$8:AT$94,'calc.disziplin'!$G92)</f>
        <v>0</v>
      </c>
      <c r="BD92" s="429">
        <f>COUNTIF('enter-data'!AU$8:AU$94,'calc.disziplin'!$G92)</f>
        <v>0</v>
      </c>
      <c r="BE92" s="361">
        <f>COUNTIF('enter-data'!AV$8:AV$94,'calc.disziplin'!$G92)</f>
        <v>0</v>
      </c>
      <c r="BF92" s="428">
        <f>COUNTIF('enter-data'!AW$8:AW$94,'calc.disziplin'!$G92)</f>
        <v>0</v>
      </c>
      <c r="BG92" s="429">
        <f>COUNTIF('enter-data'!AX$8:AX$94,'calc.disziplin'!$G92)</f>
        <v>0</v>
      </c>
      <c r="BH92" s="361">
        <f>COUNTIF('enter-data'!AY$8:AY$94,'calc.disziplin'!$G92)</f>
        <v>0</v>
      </c>
      <c r="BI92" s="428">
        <f>COUNTIF('enter-data'!AZ$8:AZ$94,'calc.disziplin'!$G92)</f>
        <v>0</v>
      </c>
      <c r="BJ92" s="429">
        <f>COUNTIF('enter-data'!BA$8:BA$94,'calc.disziplin'!$G92)</f>
        <v>0</v>
      </c>
      <c r="BK92" s="361">
        <f>COUNTIF('enter-data'!BB$8:BB$94,'calc.disziplin'!$G92)</f>
        <v>0</v>
      </c>
      <c r="BL92" s="428">
        <f>COUNTIF('enter-data'!BC$8:BC$94,'calc.disziplin'!$G92)</f>
        <v>0</v>
      </c>
      <c r="BM92" s="429">
        <f>COUNTIF('enter-data'!BD$8:BD$94,'calc.disziplin'!$G92)</f>
        <v>0</v>
      </c>
      <c r="BN92" s="361">
        <f>COUNTIF('enter-data'!BE$8:BE$94,'calc.disziplin'!$G92)</f>
        <v>0</v>
      </c>
      <c r="BO92" s="428">
        <f>COUNTIF('enter-data'!BF$8:BF$94,'calc.disziplin'!$G92)</f>
        <v>0</v>
      </c>
      <c r="BP92" s="429">
        <f>COUNTIF('enter-data'!BG$8:BG$94,'calc.disziplin'!$G92)</f>
        <v>0</v>
      </c>
      <c r="BQ92" s="361">
        <f>COUNTIF('enter-data'!BH$8:BH$94,'calc.disziplin'!$G92)</f>
        <v>0</v>
      </c>
      <c r="BR92" s="430">
        <f>COUNTIF('enter-data'!BI$8:BI$94,'calc.disziplin'!$G92)</f>
        <v>0</v>
      </c>
    </row>
    <row r="93" spans="1:70" ht="18" customHeight="1" x14ac:dyDescent="0.25">
      <c r="A93" s="392">
        <v>91</v>
      </c>
      <c r="B93" s="431">
        <f t="shared" si="12"/>
        <v>9.0999999999999998E-2</v>
      </c>
      <c r="C93" s="392" t="e">
        <f t="shared" si="20"/>
        <v>#N/A</v>
      </c>
      <c r="D93" s="392" t="e">
        <f t="shared" si="13"/>
        <v>#N/A</v>
      </c>
      <c r="E93" s="421" t="e">
        <f t="shared" si="14"/>
        <v>#N/A</v>
      </c>
      <c r="F93" s="422" t="s">
        <v>524</v>
      </c>
      <c r="G93" s="423" t="s">
        <v>525</v>
      </c>
      <c r="H93" s="424" t="e" cm="1">
        <f t="array" ref="H93">INDEX($P$3:$BR$142,ROW()-2,MATCH(H$1,$P$1:$BR$1,0))</f>
        <v>#N/A</v>
      </c>
      <c r="I93" s="424" t="e" cm="1">
        <f t="array" ref="I93">INDEX($P$3:$BR$142,ROW()-2,MATCH(I$1,$P$1:$BR$1,0))</f>
        <v>#N/A</v>
      </c>
      <c r="J93" s="424" t="e" cm="1">
        <f t="array" ref="J93">INDEX($P$3:$BR$142,ROW()-2,MATCH(J$1,$P$1:$BR$1,0))</f>
        <v>#N/A</v>
      </c>
      <c r="K93" s="424" t="e">
        <f t="shared" si="15"/>
        <v>#N/A</v>
      </c>
      <c r="L93" s="425" t="e">
        <f t="shared" si="16"/>
        <v>#N/A</v>
      </c>
      <c r="M93" s="425" t="e">
        <f t="shared" si="17"/>
        <v>#N/A</v>
      </c>
      <c r="N93" s="425" t="e">
        <f t="shared" si="18"/>
        <v>#N/A</v>
      </c>
      <c r="O93" s="426" t="e">
        <f t="shared" si="19"/>
        <v>#N/A</v>
      </c>
      <c r="P93" s="427">
        <f>COUNTIF('enter-data'!G$8:G$94,'calc.disziplin'!$G93)</f>
        <v>0</v>
      </c>
      <c r="Q93" s="361">
        <f>COUNTIF('enter-data'!H$8:H$94,'calc.disziplin'!$G93)</f>
        <v>0</v>
      </c>
      <c r="R93" s="428">
        <f>COUNTIF('enter-data'!I$8:I$94,'calc.disziplin'!$G93)</f>
        <v>0</v>
      </c>
      <c r="S93" s="429">
        <f>COUNTIF('enter-data'!J$8:J$94,'calc.disziplin'!$G93)</f>
        <v>0</v>
      </c>
      <c r="T93" s="361">
        <f>COUNTIF('enter-data'!K$8:K$94,'calc.disziplin'!$G93)</f>
        <v>0</v>
      </c>
      <c r="U93" s="428">
        <f>COUNTIF('enter-data'!L$8:L$94,'calc.disziplin'!$G93)</f>
        <v>0</v>
      </c>
      <c r="V93" s="429">
        <f>COUNTIF('enter-data'!M$8:M$94,'calc.disziplin'!$G93)</f>
        <v>0</v>
      </c>
      <c r="W93" s="361">
        <f>COUNTIF('enter-data'!N$8:N$94,'calc.disziplin'!$G93)</f>
        <v>0</v>
      </c>
      <c r="X93" s="428">
        <f>COUNTIF('enter-data'!O$8:O$94,'calc.disziplin'!$G93)</f>
        <v>0</v>
      </c>
      <c r="Y93" s="429">
        <f>COUNTIF('enter-data'!P$8:P$94,'calc.disziplin'!$G93)</f>
        <v>0</v>
      </c>
      <c r="Z93" s="361">
        <f>COUNTIF('enter-data'!Q$8:Q$94,'calc.disziplin'!$G93)</f>
        <v>0</v>
      </c>
      <c r="AA93" s="428">
        <f>COUNTIF('enter-data'!R$8:R$94,'calc.disziplin'!$G93)</f>
        <v>0</v>
      </c>
      <c r="AB93" s="429">
        <f>COUNTIF('enter-data'!S$8:S$94,'calc.disziplin'!$G93)</f>
        <v>0</v>
      </c>
      <c r="AC93" s="361">
        <f>COUNTIF('enter-data'!T$8:T$94,'calc.disziplin'!$G93)</f>
        <v>0</v>
      </c>
      <c r="AD93" s="428">
        <f>COUNTIF('enter-data'!U$8:U$94,'calc.disziplin'!$G93)</f>
        <v>0</v>
      </c>
      <c r="AE93" s="429">
        <f>COUNTIF('enter-data'!V$8:V$94,'calc.disziplin'!$G93)</f>
        <v>0</v>
      </c>
      <c r="AF93" s="361">
        <f>COUNTIF('enter-data'!W$8:W$94,'calc.disziplin'!$G93)</f>
        <v>0</v>
      </c>
      <c r="AG93" s="428">
        <f>COUNTIF('enter-data'!X$8:X$94,'calc.disziplin'!$G93)</f>
        <v>0</v>
      </c>
      <c r="AH93" s="429">
        <f>COUNTIF('enter-data'!Y$8:Y$94,'calc.disziplin'!$G93)</f>
        <v>0</v>
      </c>
      <c r="AI93" s="361">
        <f>COUNTIF('enter-data'!Z$8:Z$94,'calc.disziplin'!$G93)</f>
        <v>0</v>
      </c>
      <c r="AJ93" s="428">
        <f>COUNTIF('enter-data'!AA$8:AA$94,'calc.disziplin'!$G93)</f>
        <v>0</v>
      </c>
      <c r="AK93" s="429">
        <f>COUNTIF('enter-data'!AB$8:AB$94,'calc.disziplin'!$G93)</f>
        <v>0</v>
      </c>
      <c r="AL93" s="361">
        <f>COUNTIF('enter-data'!AC$8:AC$94,'calc.disziplin'!$G93)</f>
        <v>0</v>
      </c>
      <c r="AM93" s="428">
        <f>COUNTIF('enter-data'!AD$8:AD$94,'calc.disziplin'!$G93)</f>
        <v>0</v>
      </c>
      <c r="AN93" s="429">
        <f>COUNTIF('enter-data'!AE$8:AE$94,'calc.disziplin'!$G93)</f>
        <v>0</v>
      </c>
      <c r="AO93" s="361">
        <f>COUNTIF('enter-data'!AF$8:AF$94,'calc.disziplin'!$G93)</f>
        <v>0</v>
      </c>
      <c r="AP93" s="430">
        <f>COUNTIF('enter-data'!AG$8:AG$94,'calc.disziplin'!$G93)</f>
        <v>0</v>
      </c>
      <c r="AR93" s="429">
        <f>COUNTIF('enter-data'!AI$8:AI$94,'calc.disziplin'!$G93)</f>
        <v>0</v>
      </c>
      <c r="AS93" s="361">
        <f>COUNTIF('enter-data'!AJ$8:AJ$94,'calc.disziplin'!$G93)</f>
        <v>0</v>
      </c>
      <c r="AT93" s="428">
        <f>COUNTIF('enter-data'!AK$8:AK$94,'calc.disziplin'!$G93)</f>
        <v>0</v>
      </c>
      <c r="AU93" s="429">
        <f>COUNTIF('enter-data'!AL$8:AL$94,'calc.disziplin'!$G93)</f>
        <v>0</v>
      </c>
      <c r="AV93" s="361">
        <f>COUNTIF('enter-data'!AM$8:AM$94,'calc.disziplin'!$G93)</f>
        <v>0</v>
      </c>
      <c r="AW93" s="428">
        <f>COUNTIF('enter-data'!AN$8:AN$94,'calc.disziplin'!$G93)</f>
        <v>0</v>
      </c>
      <c r="AX93" s="429">
        <f>COUNTIF('enter-data'!AO$8:AO$94,'calc.disziplin'!$G93)</f>
        <v>0</v>
      </c>
      <c r="AY93" s="361">
        <f>COUNTIF('enter-data'!AP$8:AP$94,'calc.disziplin'!$G93)</f>
        <v>0</v>
      </c>
      <c r="AZ93" s="428">
        <f>COUNTIF('enter-data'!AQ$8:AQ$94,'calc.disziplin'!$G93)</f>
        <v>0</v>
      </c>
      <c r="BA93" s="429">
        <f>COUNTIF('enter-data'!AR$8:AR$94,'calc.disziplin'!$G93)</f>
        <v>0</v>
      </c>
      <c r="BB93" s="361">
        <f>COUNTIF('enter-data'!AS$8:AS$94,'calc.disziplin'!$G93)</f>
        <v>0</v>
      </c>
      <c r="BC93" s="428">
        <f>COUNTIF('enter-data'!AT$8:AT$94,'calc.disziplin'!$G93)</f>
        <v>0</v>
      </c>
      <c r="BD93" s="429">
        <f>COUNTIF('enter-data'!AU$8:AU$94,'calc.disziplin'!$G93)</f>
        <v>0</v>
      </c>
      <c r="BE93" s="361">
        <f>COUNTIF('enter-data'!AV$8:AV$94,'calc.disziplin'!$G93)</f>
        <v>0</v>
      </c>
      <c r="BF93" s="428">
        <f>COUNTIF('enter-data'!AW$8:AW$94,'calc.disziplin'!$G93)</f>
        <v>0</v>
      </c>
      <c r="BG93" s="429">
        <f>COUNTIF('enter-data'!AX$8:AX$94,'calc.disziplin'!$G93)</f>
        <v>0</v>
      </c>
      <c r="BH93" s="361">
        <f>COUNTIF('enter-data'!AY$8:AY$94,'calc.disziplin'!$G93)</f>
        <v>0</v>
      </c>
      <c r="BI93" s="428">
        <f>COUNTIF('enter-data'!AZ$8:AZ$94,'calc.disziplin'!$G93)</f>
        <v>0</v>
      </c>
      <c r="BJ93" s="429">
        <f>COUNTIF('enter-data'!BA$8:BA$94,'calc.disziplin'!$G93)</f>
        <v>0</v>
      </c>
      <c r="BK93" s="361">
        <f>COUNTIF('enter-data'!BB$8:BB$94,'calc.disziplin'!$G93)</f>
        <v>0</v>
      </c>
      <c r="BL93" s="428">
        <f>COUNTIF('enter-data'!BC$8:BC$94,'calc.disziplin'!$G93)</f>
        <v>0</v>
      </c>
      <c r="BM93" s="429">
        <f>COUNTIF('enter-data'!BD$8:BD$94,'calc.disziplin'!$G93)</f>
        <v>0</v>
      </c>
      <c r="BN93" s="361">
        <f>COUNTIF('enter-data'!BE$8:BE$94,'calc.disziplin'!$G93)</f>
        <v>0</v>
      </c>
      <c r="BO93" s="428">
        <f>COUNTIF('enter-data'!BF$8:BF$94,'calc.disziplin'!$G93)</f>
        <v>0</v>
      </c>
      <c r="BP93" s="429">
        <f>COUNTIF('enter-data'!BG$8:BG$94,'calc.disziplin'!$G93)</f>
        <v>0</v>
      </c>
      <c r="BQ93" s="361">
        <f>COUNTIF('enter-data'!BH$8:BH$94,'calc.disziplin'!$G93)</f>
        <v>0</v>
      </c>
      <c r="BR93" s="430">
        <f>COUNTIF('enter-data'!BI$8:BI$94,'calc.disziplin'!$G93)</f>
        <v>0</v>
      </c>
    </row>
    <row r="94" spans="1:70" ht="18" customHeight="1" x14ac:dyDescent="0.25">
      <c r="A94" s="392">
        <v>92</v>
      </c>
      <c r="B94" s="431">
        <f t="shared" si="12"/>
        <v>9.1999999999999998E-2</v>
      </c>
      <c r="C94" s="392" t="e">
        <f t="shared" si="20"/>
        <v>#N/A</v>
      </c>
      <c r="D94" s="392" t="e">
        <f t="shared" si="13"/>
        <v>#N/A</v>
      </c>
      <c r="E94" s="421" t="e">
        <f t="shared" si="14"/>
        <v>#N/A</v>
      </c>
      <c r="F94" s="422" t="s">
        <v>526</v>
      </c>
      <c r="G94" s="423" t="s">
        <v>527</v>
      </c>
      <c r="H94" s="424" t="e" cm="1">
        <f t="array" ref="H94">INDEX($P$3:$BR$142,ROW()-2,MATCH(H$1,$P$1:$BR$1,0))</f>
        <v>#N/A</v>
      </c>
      <c r="I94" s="424" t="e" cm="1">
        <f t="array" ref="I94">INDEX($P$3:$BR$142,ROW()-2,MATCH(I$1,$P$1:$BR$1,0))</f>
        <v>#N/A</v>
      </c>
      <c r="J94" s="424" t="e" cm="1">
        <f t="array" ref="J94">INDEX($P$3:$BR$142,ROW()-2,MATCH(J$1,$P$1:$BR$1,0))</f>
        <v>#N/A</v>
      </c>
      <c r="K94" s="424" t="e">
        <f t="shared" si="15"/>
        <v>#N/A</v>
      </c>
      <c r="L94" s="425" t="e">
        <f t="shared" si="16"/>
        <v>#N/A</v>
      </c>
      <c r="M94" s="425" t="e">
        <f t="shared" si="17"/>
        <v>#N/A</v>
      </c>
      <c r="N94" s="425" t="e">
        <f t="shared" si="18"/>
        <v>#N/A</v>
      </c>
      <c r="O94" s="426" t="e">
        <f t="shared" si="19"/>
        <v>#N/A</v>
      </c>
      <c r="P94" s="427">
        <f>COUNTIF('enter-data'!G$8:G$94,'calc.disziplin'!$G94)</f>
        <v>0</v>
      </c>
      <c r="Q94" s="361">
        <f>COUNTIF('enter-data'!H$8:H$94,'calc.disziplin'!$G94)</f>
        <v>0</v>
      </c>
      <c r="R94" s="428">
        <f>COUNTIF('enter-data'!I$8:I$94,'calc.disziplin'!$G94)</f>
        <v>0</v>
      </c>
      <c r="S94" s="429">
        <f>COUNTIF('enter-data'!J$8:J$94,'calc.disziplin'!$G94)</f>
        <v>0</v>
      </c>
      <c r="T94" s="361">
        <f>COUNTIF('enter-data'!K$8:K$94,'calc.disziplin'!$G94)</f>
        <v>0</v>
      </c>
      <c r="U94" s="428">
        <f>COUNTIF('enter-data'!L$8:L$94,'calc.disziplin'!$G94)</f>
        <v>0</v>
      </c>
      <c r="V94" s="429">
        <f>COUNTIF('enter-data'!M$8:M$94,'calc.disziplin'!$G94)</f>
        <v>0</v>
      </c>
      <c r="W94" s="361">
        <f>COUNTIF('enter-data'!N$8:N$94,'calc.disziplin'!$G94)</f>
        <v>0</v>
      </c>
      <c r="X94" s="428">
        <f>COUNTIF('enter-data'!O$8:O$94,'calc.disziplin'!$G94)</f>
        <v>0</v>
      </c>
      <c r="Y94" s="429">
        <f>COUNTIF('enter-data'!P$8:P$94,'calc.disziplin'!$G94)</f>
        <v>0</v>
      </c>
      <c r="Z94" s="361">
        <f>COUNTIF('enter-data'!Q$8:Q$94,'calc.disziplin'!$G94)</f>
        <v>0</v>
      </c>
      <c r="AA94" s="428">
        <f>COUNTIF('enter-data'!R$8:R$94,'calc.disziplin'!$G94)</f>
        <v>0</v>
      </c>
      <c r="AB94" s="429">
        <f>COUNTIF('enter-data'!S$8:S$94,'calc.disziplin'!$G94)</f>
        <v>0</v>
      </c>
      <c r="AC94" s="361">
        <f>COUNTIF('enter-data'!T$8:T$94,'calc.disziplin'!$G94)</f>
        <v>0</v>
      </c>
      <c r="AD94" s="428">
        <f>COUNTIF('enter-data'!U$8:U$94,'calc.disziplin'!$G94)</f>
        <v>0</v>
      </c>
      <c r="AE94" s="429">
        <f>COUNTIF('enter-data'!V$8:V$94,'calc.disziplin'!$G94)</f>
        <v>0</v>
      </c>
      <c r="AF94" s="361">
        <f>COUNTIF('enter-data'!W$8:W$94,'calc.disziplin'!$G94)</f>
        <v>0</v>
      </c>
      <c r="AG94" s="428">
        <f>COUNTIF('enter-data'!X$8:X$94,'calc.disziplin'!$G94)</f>
        <v>0</v>
      </c>
      <c r="AH94" s="429">
        <f>COUNTIF('enter-data'!Y$8:Y$94,'calc.disziplin'!$G94)</f>
        <v>0</v>
      </c>
      <c r="AI94" s="361">
        <f>COUNTIF('enter-data'!Z$8:Z$94,'calc.disziplin'!$G94)</f>
        <v>0</v>
      </c>
      <c r="AJ94" s="428">
        <f>COUNTIF('enter-data'!AA$8:AA$94,'calc.disziplin'!$G94)</f>
        <v>0</v>
      </c>
      <c r="AK94" s="429">
        <f>COUNTIF('enter-data'!AB$8:AB$94,'calc.disziplin'!$G94)</f>
        <v>0</v>
      </c>
      <c r="AL94" s="361">
        <f>COUNTIF('enter-data'!AC$8:AC$94,'calc.disziplin'!$G94)</f>
        <v>0</v>
      </c>
      <c r="AM94" s="428">
        <f>COUNTIF('enter-data'!AD$8:AD$94,'calc.disziplin'!$G94)</f>
        <v>0</v>
      </c>
      <c r="AN94" s="429">
        <f>COUNTIF('enter-data'!AE$8:AE$94,'calc.disziplin'!$G94)</f>
        <v>0</v>
      </c>
      <c r="AO94" s="361">
        <f>COUNTIF('enter-data'!AF$8:AF$94,'calc.disziplin'!$G94)</f>
        <v>0</v>
      </c>
      <c r="AP94" s="430">
        <f>COUNTIF('enter-data'!AG$8:AG$94,'calc.disziplin'!$G94)</f>
        <v>0</v>
      </c>
      <c r="AR94" s="429">
        <f>COUNTIF('enter-data'!AI$8:AI$94,'calc.disziplin'!$G94)</f>
        <v>0</v>
      </c>
      <c r="AS94" s="361">
        <f>COUNTIF('enter-data'!AJ$8:AJ$94,'calc.disziplin'!$G94)</f>
        <v>0</v>
      </c>
      <c r="AT94" s="428">
        <f>COUNTIF('enter-data'!AK$8:AK$94,'calc.disziplin'!$G94)</f>
        <v>0</v>
      </c>
      <c r="AU94" s="429">
        <f>COUNTIF('enter-data'!AL$8:AL$94,'calc.disziplin'!$G94)</f>
        <v>0</v>
      </c>
      <c r="AV94" s="361">
        <f>COUNTIF('enter-data'!AM$8:AM$94,'calc.disziplin'!$G94)</f>
        <v>0</v>
      </c>
      <c r="AW94" s="428">
        <f>COUNTIF('enter-data'!AN$8:AN$94,'calc.disziplin'!$G94)</f>
        <v>0</v>
      </c>
      <c r="AX94" s="429">
        <f>COUNTIF('enter-data'!AO$8:AO$94,'calc.disziplin'!$G94)</f>
        <v>0</v>
      </c>
      <c r="AY94" s="361">
        <f>COUNTIF('enter-data'!AP$8:AP$94,'calc.disziplin'!$G94)</f>
        <v>0</v>
      </c>
      <c r="AZ94" s="428">
        <f>COUNTIF('enter-data'!AQ$8:AQ$94,'calc.disziplin'!$G94)</f>
        <v>0</v>
      </c>
      <c r="BA94" s="429">
        <f>COUNTIF('enter-data'!AR$8:AR$94,'calc.disziplin'!$G94)</f>
        <v>0</v>
      </c>
      <c r="BB94" s="361">
        <f>COUNTIF('enter-data'!AS$8:AS$94,'calc.disziplin'!$G94)</f>
        <v>0</v>
      </c>
      <c r="BC94" s="428">
        <f>COUNTIF('enter-data'!AT$8:AT$94,'calc.disziplin'!$G94)</f>
        <v>0</v>
      </c>
      <c r="BD94" s="429">
        <f>COUNTIF('enter-data'!AU$8:AU$94,'calc.disziplin'!$G94)</f>
        <v>0</v>
      </c>
      <c r="BE94" s="361">
        <f>COUNTIF('enter-data'!AV$8:AV$94,'calc.disziplin'!$G94)</f>
        <v>0</v>
      </c>
      <c r="BF94" s="428">
        <f>COUNTIF('enter-data'!AW$8:AW$94,'calc.disziplin'!$G94)</f>
        <v>0</v>
      </c>
      <c r="BG94" s="429">
        <f>COUNTIF('enter-data'!AX$8:AX$94,'calc.disziplin'!$G94)</f>
        <v>0</v>
      </c>
      <c r="BH94" s="361">
        <f>COUNTIF('enter-data'!AY$8:AY$94,'calc.disziplin'!$G94)</f>
        <v>0</v>
      </c>
      <c r="BI94" s="428">
        <f>COUNTIF('enter-data'!AZ$8:AZ$94,'calc.disziplin'!$G94)</f>
        <v>0</v>
      </c>
      <c r="BJ94" s="429">
        <f>COUNTIF('enter-data'!BA$8:BA$94,'calc.disziplin'!$G94)</f>
        <v>0</v>
      </c>
      <c r="BK94" s="361">
        <f>COUNTIF('enter-data'!BB$8:BB$94,'calc.disziplin'!$G94)</f>
        <v>0</v>
      </c>
      <c r="BL94" s="428">
        <f>COUNTIF('enter-data'!BC$8:BC$94,'calc.disziplin'!$G94)</f>
        <v>0</v>
      </c>
      <c r="BM94" s="429">
        <f>COUNTIF('enter-data'!BD$8:BD$94,'calc.disziplin'!$G94)</f>
        <v>0</v>
      </c>
      <c r="BN94" s="361">
        <f>COUNTIF('enter-data'!BE$8:BE$94,'calc.disziplin'!$G94)</f>
        <v>0</v>
      </c>
      <c r="BO94" s="428">
        <f>COUNTIF('enter-data'!BF$8:BF$94,'calc.disziplin'!$G94)</f>
        <v>0</v>
      </c>
      <c r="BP94" s="429">
        <f>COUNTIF('enter-data'!BG$8:BG$94,'calc.disziplin'!$G94)</f>
        <v>0</v>
      </c>
      <c r="BQ94" s="361">
        <f>COUNTIF('enter-data'!BH$8:BH$94,'calc.disziplin'!$G94)</f>
        <v>0</v>
      </c>
      <c r="BR94" s="430">
        <f>COUNTIF('enter-data'!BI$8:BI$94,'calc.disziplin'!$G94)</f>
        <v>0</v>
      </c>
    </row>
    <row r="95" spans="1:70" ht="18" customHeight="1" x14ac:dyDescent="0.25">
      <c r="A95" s="392">
        <v>93</v>
      </c>
      <c r="B95" s="431">
        <f t="shared" si="12"/>
        <v>9.2999999999999999E-2</v>
      </c>
      <c r="C95" s="392" t="e">
        <f t="shared" si="20"/>
        <v>#N/A</v>
      </c>
      <c r="D95" s="392" t="e">
        <f t="shared" si="13"/>
        <v>#N/A</v>
      </c>
      <c r="E95" s="421" t="e">
        <f t="shared" si="14"/>
        <v>#N/A</v>
      </c>
      <c r="F95" s="422" t="s">
        <v>528</v>
      </c>
      <c r="G95" s="423" t="s">
        <v>529</v>
      </c>
      <c r="H95" s="424" t="e" cm="1">
        <f t="array" ref="H95">INDEX($P$3:$BR$142,ROW()-2,MATCH(H$1,$P$1:$BR$1,0))</f>
        <v>#N/A</v>
      </c>
      <c r="I95" s="424" t="e" cm="1">
        <f t="array" ref="I95">INDEX($P$3:$BR$142,ROW()-2,MATCH(I$1,$P$1:$BR$1,0))</f>
        <v>#N/A</v>
      </c>
      <c r="J95" s="424" t="e" cm="1">
        <f t="array" ref="J95">INDEX($P$3:$BR$142,ROW()-2,MATCH(J$1,$P$1:$BR$1,0))</f>
        <v>#N/A</v>
      </c>
      <c r="K95" s="424" t="e">
        <f t="shared" si="15"/>
        <v>#N/A</v>
      </c>
      <c r="L95" s="425" t="e">
        <f t="shared" si="16"/>
        <v>#N/A</v>
      </c>
      <c r="M95" s="425" t="e">
        <f t="shared" si="17"/>
        <v>#N/A</v>
      </c>
      <c r="N95" s="425" t="e">
        <f t="shared" si="18"/>
        <v>#N/A</v>
      </c>
      <c r="O95" s="426" t="e">
        <f t="shared" si="19"/>
        <v>#N/A</v>
      </c>
      <c r="P95" s="427">
        <f>COUNTIF('enter-data'!G$8:G$94,'calc.disziplin'!$G95)</f>
        <v>0</v>
      </c>
      <c r="Q95" s="361">
        <f>COUNTIF('enter-data'!H$8:H$94,'calc.disziplin'!$G95)</f>
        <v>0</v>
      </c>
      <c r="R95" s="428">
        <f>COUNTIF('enter-data'!I$8:I$94,'calc.disziplin'!$G95)</f>
        <v>0</v>
      </c>
      <c r="S95" s="429">
        <f>COUNTIF('enter-data'!J$8:J$94,'calc.disziplin'!$G95)</f>
        <v>0</v>
      </c>
      <c r="T95" s="361">
        <f>COUNTIF('enter-data'!K$8:K$94,'calc.disziplin'!$G95)</f>
        <v>0</v>
      </c>
      <c r="U95" s="428">
        <f>COUNTIF('enter-data'!L$8:L$94,'calc.disziplin'!$G95)</f>
        <v>0</v>
      </c>
      <c r="V95" s="429">
        <f>COUNTIF('enter-data'!M$8:M$94,'calc.disziplin'!$G95)</f>
        <v>0</v>
      </c>
      <c r="W95" s="361">
        <f>COUNTIF('enter-data'!N$8:N$94,'calc.disziplin'!$G95)</f>
        <v>0</v>
      </c>
      <c r="X95" s="428">
        <f>COUNTIF('enter-data'!O$8:O$94,'calc.disziplin'!$G95)</f>
        <v>0</v>
      </c>
      <c r="Y95" s="429">
        <f>COUNTIF('enter-data'!P$8:P$94,'calc.disziplin'!$G95)</f>
        <v>0</v>
      </c>
      <c r="Z95" s="361">
        <f>COUNTIF('enter-data'!Q$8:Q$94,'calc.disziplin'!$G95)</f>
        <v>0</v>
      </c>
      <c r="AA95" s="428">
        <f>COUNTIF('enter-data'!R$8:R$94,'calc.disziplin'!$G95)</f>
        <v>0</v>
      </c>
      <c r="AB95" s="429">
        <f>COUNTIF('enter-data'!S$8:S$94,'calc.disziplin'!$G95)</f>
        <v>0</v>
      </c>
      <c r="AC95" s="361">
        <f>COUNTIF('enter-data'!T$8:T$94,'calc.disziplin'!$G95)</f>
        <v>0</v>
      </c>
      <c r="AD95" s="428">
        <f>COUNTIF('enter-data'!U$8:U$94,'calc.disziplin'!$G95)</f>
        <v>0</v>
      </c>
      <c r="AE95" s="429">
        <f>COUNTIF('enter-data'!V$8:V$94,'calc.disziplin'!$G95)</f>
        <v>0</v>
      </c>
      <c r="AF95" s="361">
        <f>COUNTIF('enter-data'!W$8:W$94,'calc.disziplin'!$G95)</f>
        <v>0</v>
      </c>
      <c r="AG95" s="428">
        <f>COUNTIF('enter-data'!X$8:X$94,'calc.disziplin'!$G95)</f>
        <v>0</v>
      </c>
      <c r="AH95" s="429">
        <f>COUNTIF('enter-data'!Y$8:Y$94,'calc.disziplin'!$G95)</f>
        <v>0</v>
      </c>
      <c r="AI95" s="361">
        <f>COUNTIF('enter-data'!Z$8:Z$94,'calc.disziplin'!$G95)</f>
        <v>0</v>
      </c>
      <c r="AJ95" s="428">
        <f>COUNTIF('enter-data'!AA$8:AA$94,'calc.disziplin'!$G95)</f>
        <v>0</v>
      </c>
      <c r="AK95" s="429">
        <f>COUNTIF('enter-data'!AB$8:AB$94,'calc.disziplin'!$G95)</f>
        <v>0</v>
      </c>
      <c r="AL95" s="361">
        <f>COUNTIF('enter-data'!AC$8:AC$94,'calc.disziplin'!$G95)</f>
        <v>0</v>
      </c>
      <c r="AM95" s="428">
        <f>COUNTIF('enter-data'!AD$8:AD$94,'calc.disziplin'!$G95)</f>
        <v>0</v>
      </c>
      <c r="AN95" s="429">
        <f>COUNTIF('enter-data'!AE$8:AE$94,'calc.disziplin'!$G95)</f>
        <v>0</v>
      </c>
      <c r="AO95" s="361">
        <f>COUNTIF('enter-data'!AF$8:AF$94,'calc.disziplin'!$G95)</f>
        <v>0</v>
      </c>
      <c r="AP95" s="430">
        <f>COUNTIF('enter-data'!AG$8:AG$94,'calc.disziplin'!$G95)</f>
        <v>0</v>
      </c>
      <c r="AR95" s="429">
        <f>COUNTIF('enter-data'!AI$8:AI$94,'calc.disziplin'!$G95)</f>
        <v>0</v>
      </c>
      <c r="AS95" s="361">
        <f>COUNTIF('enter-data'!AJ$8:AJ$94,'calc.disziplin'!$G95)</f>
        <v>0</v>
      </c>
      <c r="AT95" s="428">
        <f>COUNTIF('enter-data'!AK$8:AK$94,'calc.disziplin'!$G95)</f>
        <v>0</v>
      </c>
      <c r="AU95" s="429">
        <f>COUNTIF('enter-data'!AL$8:AL$94,'calc.disziplin'!$G95)</f>
        <v>0</v>
      </c>
      <c r="AV95" s="361">
        <f>COUNTIF('enter-data'!AM$8:AM$94,'calc.disziplin'!$G95)</f>
        <v>0</v>
      </c>
      <c r="AW95" s="428">
        <f>COUNTIF('enter-data'!AN$8:AN$94,'calc.disziplin'!$G95)</f>
        <v>0</v>
      </c>
      <c r="AX95" s="429">
        <f>COUNTIF('enter-data'!AO$8:AO$94,'calc.disziplin'!$G95)</f>
        <v>0</v>
      </c>
      <c r="AY95" s="361">
        <f>COUNTIF('enter-data'!AP$8:AP$94,'calc.disziplin'!$G95)</f>
        <v>0</v>
      </c>
      <c r="AZ95" s="428">
        <f>COUNTIF('enter-data'!AQ$8:AQ$94,'calc.disziplin'!$G95)</f>
        <v>0</v>
      </c>
      <c r="BA95" s="429">
        <f>COUNTIF('enter-data'!AR$8:AR$94,'calc.disziplin'!$G95)</f>
        <v>0</v>
      </c>
      <c r="BB95" s="361">
        <f>COUNTIF('enter-data'!AS$8:AS$94,'calc.disziplin'!$G95)</f>
        <v>0</v>
      </c>
      <c r="BC95" s="428">
        <f>COUNTIF('enter-data'!AT$8:AT$94,'calc.disziplin'!$G95)</f>
        <v>0</v>
      </c>
      <c r="BD95" s="429">
        <f>COUNTIF('enter-data'!AU$8:AU$94,'calc.disziplin'!$G95)</f>
        <v>0</v>
      </c>
      <c r="BE95" s="361">
        <f>COUNTIF('enter-data'!AV$8:AV$94,'calc.disziplin'!$G95)</f>
        <v>0</v>
      </c>
      <c r="BF95" s="428">
        <f>COUNTIF('enter-data'!AW$8:AW$94,'calc.disziplin'!$G95)</f>
        <v>0</v>
      </c>
      <c r="BG95" s="429">
        <f>COUNTIF('enter-data'!AX$8:AX$94,'calc.disziplin'!$G95)</f>
        <v>0</v>
      </c>
      <c r="BH95" s="361">
        <f>COUNTIF('enter-data'!AY$8:AY$94,'calc.disziplin'!$G95)</f>
        <v>0</v>
      </c>
      <c r="BI95" s="428">
        <f>COUNTIF('enter-data'!AZ$8:AZ$94,'calc.disziplin'!$G95)</f>
        <v>0</v>
      </c>
      <c r="BJ95" s="429">
        <f>COUNTIF('enter-data'!BA$8:BA$94,'calc.disziplin'!$G95)</f>
        <v>0</v>
      </c>
      <c r="BK95" s="361">
        <f>COUNTIF('enter-data'!BB$8:BB$94,'calc.disziplin'!$G95)</f>
        <v>0</v>
      </c>
      <c r="BL95" s="428">
        <f>COUNTIF('enter-data'!BC$8:BC$94,'calc.disziplin'!$G95)</f>
        <v>0</v>
      </c>
      <c r="BM95" s="429">
        <f>COUNTIF('enter-data'!BD$8:BD$94,'calc.disziplin'!$G95)</f>
        <v>0</v>
      </c>
      <c r="BN95" s="361">
        <f>COUNTIF('enter-data'!BE$8:BE$94,'calc.disziplin'!$G95)</f>
        <v>0</v>
      </c>
      <c r="BO95" s="428">
        <f>COUNTIF('enter-data'!BF$8:BF$94,'calc.disziplin'!$G95)</f>
        <v>0</v>
      </c>
      <c r="BP95" s="429">
        <f>COUNTIF('enter-data'!BG$8:BG$94,'calc.disziplin'!$G95)</f>
        <v>0</v>
      </c>
      <c r="BQ95" s="361">
        <f>COUNTIF('enter-data'!BH$8:BH$94,'calc.disziplin'!$G95)</f>
        <v>0</v>
      </c>
      <c r="BR95" s="430">
        <f>COUNTIF('enter-data'!BI$8:BI$94,'calc.disziplin'!$G95)</f>
        <v>0</v>
      </c>
    </row>
    <row r="96" spans="1:70" ht="18" customHeight="1" x14ac:dyDescent="0.25">
      <c r="A96" s="392">
        <v>94</v>
      </c>
      <c r="B96" s="431">
        <f t="shared" si="12"/>
        <v>9.4E-2</v>
      </c>
      <c r="C96" s="392" t="e">
        <f t="shared" si="20"/>
        <v>#N/A</v>
      </c>
      <c r="D96" s="392" t="e">
        <f t="shared" si="13"/>
        <v>#N/A</v>
      </c>
      <c r="E96" s="421" t="e">
        <f t="shared" si="14"/>
        <v>#N/A</v>
      </c>
      <c r="F96" s="422" t="s">
        <v>530</v>
      </c>
      <c r="G96" s="423" t="s">
        <v>531</v>
      </c>
      <c r="H96" s="424" t="e" cm="1">
        <f t="array" ref="H96">INDEX($P$3:$BR$142,ROW()-2,MATCH(H$1,$P$1:$BR$1,0))</f>
        <v>#N/A</v>
      </c>
      <c r="I96" s="424" t="e" cm="1">
        <f t="array" ref="I96">INDEX($P$3:$BR$142,ROW()-2,MATCH(I$1,$P$1:$BR$1,0))</f>
        <v>#N/A</v>
      </c>
      <c r="J96" s="424" t="e" cm="1">
        <f t="array" ref="J96">INDEX($P$3:$BR$142,ROW()-2,MATCH(J$1,$P$1:$BR$1,0))</f>
        <v>#N/A</v>
      </c>
      <c r="K96" s="424" t="e">
        <f t="shared" si="15"/>
        <v>#N/A</v>
      </c>
      <c r="L96" s="425" t="e">
        <f t="shared" si="16"/>
        <v>#N/A</v>
      </c>
      <c r="M96" s="425" t="e">
        <f t="shared" si="17"/>
        <v>#N/A</v>
      </c>
      <c r="N96" s="425" t="e">
        <f t="shared" si="18"/>
        <v>#N/A</v>
      </c>
      <c r="O96" s="426" t="e">
        <f t="shared" si="19"/>
        <v>#N/A</v>
      </c>
      <c r="P96" s="427">
        <f>COUNTIF('enter-data'!G$8:G$94,'calc.disziplin'!$G96)</f>
        <v>0</v>
      </c>
      <c r="Q96" s="361">
        <f>COUNTIF('enter-data'!H$8:H$94,'calc.disziplin'!$G96)</f>
        <v>0</v>
      </c>
      <c r="R96" s="428">
        <f>COUNTIF('enter-data'!I$8:I$94,'calc.disziplin'!$G96)</f>
        <v>0</v>
      </c>
      <c r="S96" s="429">
        <f>COUNTIF('enter-data'!J$8:J$94,'calc.disziplin'!$G96)</f>
        <v>0</v>
      </c>
      <c r="T96" s="361">
        <f>COUNTIF('enter-data'!K$8:K$94,'calc.disziplin'!$G96)</f>
        <v>0</v>
      </c>
      <c r="U96" s="428">
        <f>COUNTIF('enter-data'!L$8:L$94,'calc.disziplin'!$G96)</f>
        <v>0</v>
      </c>
      <c r="V96" s="429">
        <f>COUNTIF('enter-data'!M$8:M$94,'calc.disziplin'!$G96)</f>
        <v>0</v>
      </c>
      <c r="W96" s="361">
        <f>COUNTIF('enter-data'!N$8:N$94,'calc.disziplin'!$G96)</f>
        <v>0</v>
      </c>
      <c r="X96" s="428">
        <f>COUNTIF('enter-data'!O$8:O$94,'calc.disziplin'!$G96)</f>
        <v>0</v>
      </c>
      <c r="Y96" s="429">
        <f>COUNTIF('enter-data'!P$8:P$94,'calc.disziplin'!$G96)</f>
        <v>0</v>
      </c>
      <c r="Z96" s="361">
        <f>COUNTIF('enter-data'!Q$8:Q$94,'calc.disziplin'!$G96)</f>
        <v>0</v>
      </c>
      <c r="AA96" s="428">
        <f>COUNTIF('enter-data'!R$8:R$94,'calc.disziplin'!$G96)</f>
        <v>0</v>
      </c>
      <c r="AB96" s="429">
        <f>COUNTIF('enter-data'!S$8:S$94,'calc.disziplin'!$G96)</f>
        <v>0</v>
      </c>
      <c r="AC96" s="361">
        <f>COUNTIF('enter-data'!T$8:T$94,'calc.disziplin'!$G96)</f>
        <v>0</v>
      </c>
      <c r="AD96" s="428">
        <f>COUNTIF('enter-data'!U$8:U$94,'calc.disziplin'!$G96)</f>
        <v>0</v>
      </c>
      <c r="AE96" s="429">
        <f>COUNTIF('enter-data'!V$8:V$94,'calc.disziplin'!$G96)</f>
        <v>0</v>
      </c>
      <c r="AF96" s="361">
        <f>COUNTIF('enter-data'!W$8:W$94,'calc.disziplin'!$G96)</f>
        <v>0</v>
      </c>
      <c r="AG96" s="428">
        <f>COUNTIF('enter-data'!X$8:X$94,'calc.disziplin'!$G96)</f>
        <v>0</v>
      </c>
      <c r="AH96" s="429">
        <f>COUNTIF('enter-data'!Y$8:Y$94,'calc.disziplin'!$G96)</f>
        <v>0</v>
      </c>
      <c r="AI96" s="361">
        <f>COUNTIF('enter-data'!Z$8:Z$94,'calc.disziplin'!$G96)</f>
        <v>0</v>
      </c>
      <c r="AJ96" s="428">
        <f>COUNTIF('enter-data'!AA$8:AA$94,'calc.disziplin'!$G96)</f>
        <v>0</v>
      </c>
      <c r="AK96" s="429">
        <f>COUNTIF('enter-data'!AB$8:AB$94,'calc.disziplin'!$G96)</f>
        <v>0</v>
      </c>
      <c r="AL96" s="361">
        <f>COUNTIF('enter-data'!AC$8:AC$94,'calc.disziplin'!$G96)</f>
        <v>0</v>
      </c>
      <c r="AM96" s="428">
        <f>COUNTIF('enter-data'!AD$8:AD$94,'calc.disziplin'!$G96)</f>
        <v>0</v>
      </c>
      <c r="AN96" s="429">
        <f>COUNTIF('enter-data'!AE$8:AE$94,'calc.disziplin'!$G96)</f>
        <v>0</v>
      </c>
      <c r="AO96" s="361">
        <f>COUNTIF('enter-data'!AF$8:AF$94,'calc.disziplin'!$G96)</f>
        <v>0</v>
      </c>
      <c r="AP96" s="430">
        <f>COUNTIF('enter-data'!AG$8:AG$94,'calc.disziplin'!$G96)</f>
        <v>0</v>
      </c>
      <c r="AR96" s="429">
        <f>COUNTIF('enter-data'!AI$8:AI$94,'calc.disziplin'!$G96)</f>
        <v>0</v>
      </c>
      <c r="AS96" s="361">
        <f>COUNTIF('enter-data'!AJ$8:AJ$94,'calc.disziplin'!$G96)</f>
        <v>0</v>
      </c>
      <c r="AT96" s="428">
        <f>COUNTIF('enter-data'!AK$8:AK$94,'calc.disziplin'!$G96)</f>
        <v>0</v>
      </c>
      <c r="AU96" s="429">
        <f>COUNTIF('enter-data'!AL$8:AL$94,'calc.disziplin'!$G96)</f>
        <v>0</v>
      </c>
      <c r="AV96" s="361">
        <f>COUNTIF('enter-data'!AM$8:AM$94,'calc.disziplin'!$G96)</f>
        <v>0</v>
      </c>
      <c r="AW96" s="428">
        <f>COUNTIF('enter-data'!AN$8:AN$94,'calc.disziplin'!$G96)</f>
        <v>0</v>
      </c>
      <c r="AX96" s="429">
        <f>COUNTIF('enter-data'!AO$8:AO$94,'calc.disziplin'!$G96)</f>
        <v>0</v>
      </c>
      <c r="AY96" s="361">
        <f>COUNTIF('enter-data'!AP$8:AP$94,'calc.disziplin'!$G96)</f>
        <v>0</v>
      </c>
      <c r="AZ96" s="428">
        <f>COUNTIF('enter-data'!AQ$8:AQ$94,'calc.disziplin'!$G96)</f>
        <v>0</v>
      </c>
      <c r="BA96" s="429">
        <f>COUNTIF('enter-data'!AR$8:AR$94,'calc.disziplin'!$G96)</f>
        <v>0</v>
      </c>
      <c r="BB96" s="361">
        <f>COUNTIF('enter-data'!AS$8:AS$94,'calc.disziplin'!$G96)</f>
        <v>0</v>
      </c>
      <c r="BC96" s="428">
        <f>COUNTIF('enter-data'!AT$8:AT$94,'calc.disziplin'!$G96)</f>
        <v>0</v>
      </c>
      <c r="BD96" s="429">
        <f>COUNTIF('enter-data'!AU$8:AU$94,'calc.disziplin'!$G96)</f>
        <v>0</v>
      </c>
      <c r="BE96" s="361">
        <f>COUNTIF('enter-data'!AV$8:AV$94,'calc.disziplin'!$G96)</f>
        <v>0</v>
      </c>
      <c r="BF96" s="428">
        <f>COUNTIF('enter-data'!AW$8:AW$94,'calc.disziplin'!$G96)</f>
        <v>0</v>
      </c>
      <c r="BG96" s="429">
        <f>COUNTIF('enter-data'!AX$8:AX$94,'calc.disziplin'!$G96)</f>
        <v>0</v>
      </c>
      <c r="BH96" s="361">
        <f>COUNTIF('enter-data'!AY$8:AY$94,'calc.disziplin'!$G96)</f>
        <v>0</v>
      </c>
      <c r="BI96" s="428">
        <f>COUNTIF('enter-data'!AZ$8:AZ$94,'calc.disziplin'!$G96)</f>
        <v>0</v>
      </c>
      <c r="BJ96" s="429">
        <f>COUNTIF('enter-data'!BA$8:BA$94,'calc.disziplin'!$G96)</f>
        <v>0</v>
      </c>
      <c r="BK96" s="361">
        <f>COUNTIF('enter-data'!BB$8:BB$94,'calc.disziplin'!$G96)</f>
        <v>0</v>
      </c>
      <c r="BL96" s="428">
        <f>COUNTIF('enter-data'!BC$8:BC$94,'calc.disziplin'!$G96)</f>
        <v>0</v>
      </c>
      <c r="BM96" s="429">
        <f>COUNTIF('enter-data'!BD$8:BD$94,'calc.disziplin'!$G96)</f>
        <v>0</v>
      </c>
      <c r="BN96" s="361">
        <f>COUNTIF('enter-data'!BE$8:BE$94,'calc.disziplin'!$G96)</f>
        <v>0</v>
      </c>
      <c r="BO96" s="428">
        <f>COUNTIF('enter-data'!BF$8:BF$94,'calc.disziplin'!$G96)</f>
        <v>0</v>
      </c>
      <c r="BP96" s="429">
        <f>COUNTIF('enter-data'!BG$8:BG$94,'calc.disziplin'!$G96)</f>
        <v>0</v>
      </c>
      <c r="BQ96" s="361">
        <f>COUNTIF('enter-data'!BH$8:BH$94,'calc.disziplin'!$G96)</f>
        <v>0</v>
      </c>
      <c r="BR96" s="430">
        <f>COUNTIF('enter-data'!BI$8:BI$94,'calc.disziplin'!$G96)</f>
        <v>0</v>
      </c>
    </row>
    <row r="97" spans="1:70" ht="18" customHeight="1" x14ac:dyDescent="0.25">
      <c r="A97" s="392">
        <v>95</v>
      </c>
      <c r="B97" s="431">
        <f t="shared" si="12"/>
        <v>9.5000000000000001E-2</v>
      </c>
      <c r="C97" s="392" t="e">
        <f t="shared" si="20"/>
        <v>#N/A</v>
      </c>
      <c r="D97" s="392" t="e">
        <f t="shared" si="13"/>
        <v>#N/A</v>
      </c>
      <c r="E97" s="421" t="e">
        <f t="shared" si="14"/>
        <v>#N/A</v>
      </c>
      <c r="F97" s="422" t="s">
        <v>532</v>
      </c>
      <c r="G97" s="423" t="s">
        <v>533</v>
      </c>
      <c r="H97" s="424" t="e" cm="1">
        <f t="array" ref="H97">INDEX($P$3:$BR$142,ROW()-2,MATCH(H$1,$P$1:$BR$1,0))</f>
        <v>#N/A</v>
      </c>
      <c r="I97" s="424" t="e" cm="1">
        <f t="array" ref="I97">INDEX($P$3:$BR$142,ROW()-2,MATCH(I$1,$P$1:$BR$1,0))</f>
        <v>#N/A</v>
      </c>
      <c r="J97" s="424" t="e" cm="1">
        <f t="array" ref="J97">INDEX($P$3:$BR$142,ROW()-2,MATCH(J$1,$P$1:$BR$1,0))</f>
        <v>#N/A</v>
      </c>
      <c r="K97" s="424" t="e">
        <f t="shared" si="15"/>
        <v>#N/A</v>
      </c>
      <c r="L97" s="425" t="e">
        <f t="shared" si="16"/>
        <v>#N/A</v>
      </c>
      <c r="M97" s="425" t="e">
        <f t="shared" si="17"/>
        <v>#N/A</v>
      </c>
      <c r="N97" s="425" t="e">
        <f t="shared" si="18"/>
        <v>#N/A</v>
      </c>
      <c r="O97" s="426" t="e">
        <f t="shared" si="19"/>
        <v>#N/A</v>
      </c>
      <c r="P97" s="427">
        <f>COUNTIF('enter-data'!G$8:G$94,'calc.disziplin'!$G97)</f>
        <v>0</v>
      </c>
      <c r="Q97" s="361">
        <f>COUNTIF('enter-data'!H$8:H$94,'calc.disziplin'!$G97)</f>
        <v>0</v>
      </c>
      <c r="R97" s="428">
        <f>COUNTIF('enter-data'!I$8:I$94,'calc.disziplin'!$G97)</f>
        <v>0</v>
      </c>
      <c r="S97" s="429">
        <f>COUNTIF('enter-data'!J$8:J$94,'calc.disziplin'!$G97)</f>
        <v>0</v>
      </c>
      <c r="T97" s="361">
        <f>COUNTIF('enter-data'!K$8:K$94,'calc.disziplin'!$G97)</f>
        <v>0</v>
      </c>
      <c r="U97" s="428">
        <f>COUNTIF('enter-data'!L$8:L$94,'calc.disziplin'!$G97)</f>
        <v>0</v>
      </c>
      <c r="V97" s="429">
        <f>COUNTIF('enter-data'!M$8:M$94,'calc.disziplin'!$G97)</f>
        <v>0</v>
      </c>
      <c r="W97" s="361">
        <f>COUNTIF('enter-data'!N$8:N$94,'calc.disziplin'!$G97)</f>
        <v>0</v>
      </c>
      <c r="X97" s="428">
        <f>COUNTIF('enter-data'!O$8:O$94,'calc.disziplin'!$G97)</f>
        <v>0</v>
      </c>
      <c r="Y97" s="429">
        <f>COUNTIF('enter-data'!P$8:P$94,'calc.disziplin'!$G97)</f>
        <v>0</v>
      </c>
      <c r="Z97" s="361">
        <f>COUNTIF('enter-data'!Q$8:Q$94,'calc.disziplin'!$G97)</f>
        <v>0</v>
      </c>
      <c r="AA97" s="428">
        <f>COUNTIF('enter-data'!R$8:R$94,'calc.disziplin'!$G97)</f>
        <v>0</v>
      </c>
      <c r="AB97" s="429">
        <f>COUNTIF('enter-data'!S$8:S$94,'calc.disziplin'!$G97)</f>
        <v>0</v>
      </c>
      <c r="AC97" s="361">
        <f>COUNTIF('enter-data'!T$8:T$94,'calc.disziplin'!$G97)</f>
        <v>0</v>
      </c>
      <c r="AD97" s="428">
        <f>COUNTIF('enter-data'!U$8:U$94,'calc.disziplin'!$G97)</f>
        <v>0</v>
      </c>
      <c r="AE97" s="429">
        <f>COUNTIF('enter-data'!V$8:V$94,'calc.disziplin'!$G97)</f>
        <v>0</v>
      </c>
      <c r="AF97" s="361">
        <f>COUNTIF('enter-data'!W$8:W$94,'calc.disziplin'!$G97)</f>
        <v>0</v>
      </c>
      <c r="AG97" s="428">
        <f>COUNTIF('enter-data'!X$8:X$94,'calc.disziplin'!$G97)</f>
        <v>0</v>
      </c>
      <c r="AH97" s="429">
        <f>COUNTIF('enter-data'!Y$8:Y$94,'calc.disziplin'!$G97)</f>
        <v>0</v>
      </c>
      <c r="AI97" s="361">
        <f>COUNTIF('enter-data'!Z$8:Z$94,'calc.disziplin'!$G97)</f>
        <v>0</v>
      </c>
      <c r="AJ97" s="428">
        <f>COUNTIF('enter-data'!AA$8:AA$94,'calc.disziplin'!$G97)</f>
        <v>0</v>
      </c>
      <c r="AK97" s="429">
        <f>COUNTIF('enter-data'!AB$8:AB$94,'calc.disziplin'!$G97)</f>
        <v>0</v>
      </c>
      <c r="AL97" s="361">
        <f>COUNTIF('enter-data'!AC$8:AC$94,'calc.disziplin'!$G97)</f>
        <v>0</v>
      </c>
      <c r="AM97" s="428">
        <f>COUNTIF('enter-data'!AD$8:AD$94,'calc.disziplin'!$G97)</f>
        <v>0</v>
      </c>
      <c r="AN97" s="429">
        <f>COUNTIF('enter-data'!AE$8:AE$94,'calc.disziplin'!$G97)</f>
        <v>0</v>
      </c>
      <c r="AO97" s="361">
        <f>COUNTIF('enter-data'!AF$8:AF$94,'calc.disziplin'!$G97)</f>
        <v>0</v>
      </c>
      <c r="AP97" s="430">
        <f>COUNTIF('enter-data'!AG$8:AG$94,'calc.disziplin'!$G97)</f>
        <v>0</v>
      </c>
      <c r="AR97" s="429">
        <f>COUNTIF('enter-data'!AI$8:AI$94,'calc.disziplin'!$G97)</f>
        <v>0</v>
      </c>
      <c r="AS97" s="361">
        <f>COUNTIF('enter-data'!AJ$8:AJ$94,'calc.disziplin'!$G97)</f>
        <v>0</v>
      </c>
      <c r="AT97" s="428">
        <f>COUNTIF('enter-data'!AK$8:AK$94,'calc.disziplin'!$G97)</f>
        <v>0</v>
      </c>
      <c r="AU97" s="429">
        <f>COUNTIF('enter-data'!AL$8:AL$94,'calc.disziplin'!$G97)</f>
        <v>0</v>
      </c>
      <c r="AV97" s="361">
        <f>COUNTIF('enter-data'!AM$8:AM$94,'calc.disziplin'!$G97)</f>
        <v>0</v>
      </c>
      <c r="AW97" s="428">
        <f>COUNTIF('enter-data'!AN$8:AN$94,'calc.disziplin'!$G97)</f>
        <v>0</v>
      </c>
      <c r="AX97" s="429">
        <f>COUNTIF('enter-data'!AO$8:AO$94,'calc.disziplin'!$G97)</f>
        <v>0</v>
      </c>
      <c r="AY97" s="361">
        <f>COUNTIF('enter-data'!AP$8:AP$94,'calc.disziplin'!$G97)</f>
        <v>0</v>
      </c>
      <c r="AZ97" s="428">
        <f>COUNTIF('enter-data'!AQ$8:AQ$94,'calc.disziplin'!$G97)</f>
        <v>0</v>
      </c>
      <c r="BA97" s="429">
        <f>COUNTIF('enter-data'!AR$8:AR$94,'calc.disziplin'!$G97)</f>
        <v>0</v>
      </c>
      <c r="BB97" s="361">
        <f>COUNTIF('enter-data'!AS$8:AS$94,'calc.disziplin'!$G97)</f>
        <v>0</v>
      </c>
      <c r="BC97" s="428">
        <f>COUNTIF('enter-data'!AT$8:AT$94,'calc.disziplin'!$G97)</f>
        <v>0</v>
      </c>
      <c r="BD97" s="429">
        <f>COUNTIF('enter-data'!AU$8:AU$94,'calc.disziplin'!$G97)</f>
        <v>0</v>
      </c>
      <c r="BE97" s="361">
        <f>COUNTIF('enter-data'!AV$8:AV$94,'calc.disziplin'!$G97)</f>
        <v>0</v>
      </c>
      <c r="BF97" s="428">
        <f>COUNTIF('enter-data'!AW$8:AW$94,'calc.disziplin'!$G97)</f>
        <v>0</v>
      </c>
      <c r="BG97" s="429">
        <f>COUNTIF('enter-data'!AX$8:AX$94,'calc.disziplin'!$G97)</f>
        <v>0</v>
      </c>
      <c r="BH97" s="361">
        <f>COUNTIF('enter-data'!AY$8:AY$94,'calc.disziplin'!$G97)</f>
        <v>0</v>
      </c>
      <c r="BI97" s="428">
        <f>COUNTIF('enter-data'!AZ$8:AZ$94,'calc.disziplin'!$G97)</f>
        <v>0</v>
      </c>
      <c r="BJ97" s="429">
        <f>COUNTIF('enter-data'!BA$8:BA$94,'calc.disziplin'!$G97)</f>
        <v>0</v>
      </c>
      <c r="BK97" s="361">
        <f>COUNTIF('enter-data'!BB$8:BB$94,'calc.disziplin'!$G97)</f>
        <v>0</v>
      </c>
      <c r="BL97" s="428">
        <f>COUNTIF('enter-data'!BC$8:BC$94,'calc.disziplin'!$G97)</f>
        <v>0</v>
      </c>
      <c r="BM97" s="429">
        <f>COUNTIF('enter-data'!BD$8:BD$94,'calc.disziplin'!$G97)</f>
        <v>0</v>
      </c>
      <c r="BN97" s="361">
        <f>COUNTIF('enter-data'!BE$8:BE$94,'calc.disziplin'!$G97)</f>
        <v>0</v>
      </c>
      <c r="BO97" s="428">
        <f>COUNTIF('enter-data'!BF$8:BF$94,'calc.disziplin'!$G97)</f>
        <v>0</v>
      </c>
      <c r="BP97" s="429">
        <f>COUNTIF('enter-data'!BG$8:BG$94,'calc.disziplin'!$G97)</f>
        <v>0</v>
      </c>
      <c r="BQ97" s="361">
        <f>COUNTIF('enter-data'!BH$8:BH$94,'calc.disziplin'!$G97)</f>
        <v>0</v>
      </c>
      <c r="BR97" s="430">
        <f>COUNTIF('enter-data'!BI$8:BI$94,'calc.disziplin'!$G97)</f>
        <v>0</v>
      </c>
    </row>
    <row r="98" spans="1:70" ht="18" customHeight="1" x14ac:dyDescent="0.25">
      <c r="A98" s="392">
        <v>96</v>
      </c>
      <c r="B98" s="431">
        <f t="shared" si="12"/>
        <v>9.6000000000000002E-2</v>
      </c>
      <c r="C98" s="392" t="e">
        <f t="shared" si="20"/>
        <v>#N/A</v>
      </c>
      <c r="D98" s="392" t="e">
        <f t="shared" si="13"/>
        <v>#N/A</v>
      </c>
      <c r="E98" s="421" t="e">
        <f t="shared" si="14"/>
        <v>#N/A</v>
      </c>
      <c r="F98" s="422" t="s">
        <v>534</v>
      </c>
      <c r="G98" s="423" t="s">
        <v>535</v>
      </c>
      <c r="H98" s="424" t="e" cm="1">
        <f t="array" ref="H98">INDEX($P$3:$BR$142,ROW()-2,MATCH(H$1,$P$1:$BR$1,0))</f>
        <v>#N/A</v>
      </c>
      <c r="I98" s="424" t="e" cm="1">
        <f t="array" ref="I98">INDEX($P$3:$BR$142,ROW()-2,MATCH(I$1,$P$1:$BR$1,0))</f>
        <v>#N/A</v>
      </c>
      <c r="J98" s="424" t="e" cm="1">
        <f t="array" ref="J98">INDEX($P$3:$BR$142,ROW()-2,MATCH(J$1,$P$1:$BR$1,0))</f>
        <v>#N/A</v>
      </c>
      <c r="K98" s="424" t="e">
        <f t="shared" si="15"/>
        <v>#N/A</v>
      </c>
      <c r="L98" s="425" t="e">
        <f t="shared" si="16"/>
        <v>#N/A</v>
      </c>
      <c r="M98" s="425" t="e">
        <f t="shared" si="17"/>
        <v>#N/A</v>
      </c>
      <c r="N98" s="425" t="e">
        <f t="shared" si="18"/>
        <v>#N/A</v>
      </c>
      <c r="O98" s="426" t="e">
        <f t="shared" si="19"/>
        <v>#N/A</v>
      </c>
      <c r="P98" s="427">
        <f>COUNTIF('enter-data'!G$8:G$94,'calc.disziplin'!$G98)</f>
        <v>0</v>
      </c>
      <c r="Q98" s="361">
        <f>COUNTIF('enter-data'!H$8:H$94,'calc.disziplin'!$G98)</f>
        <v>0</v>
      </c>
      <c r="R98" s="428">
        <f>COUNTIF('enter-data'!I$8:I$94,'calc.disziplin'!$G98)</f>
        <v>0</v>
      </c>
      <c r="S98" s="429">
        <f>COUNTIF('enter-data'!J$8:J$94,'calc.disziplin'!$G98)</f>
        <v>0</v>
      </c>
      <c r="T98" s="361">
        <f>COUNTIF('enter-data'!K$8:K$94,'calc.disziplin'!$G98)</f>
        <v>0</v>
      </c>
      <c r="U98" s="428">
        <f>COUNTIF('enter-data'!L$8:L$94,'calc.disziplin'!$G98)</f>
        <v>0</v>
      </c>
      <c r="V98" s="429">
        <f>COUNTIF('enter-data'!M$8:M$94,'calc.disziplin'!$G98)</f>
        <v>0</v>
      </c>
      <c r="W98" s="361">
        <f>COUNTIF('enter-data'!N$8:N$94,'calc.disziplin'!$G98)</f>
        <v>0</v>
      </c>
      <c r="X98" s="428">
        <f>COUNTIF('enter-data'!O$8:O$94,'calc.disziplin'!$G98)</f>
        <v>0</v>
      </c>
      <c r="Y98" s="429">
        <f>COUNTIF('enter-data'!P$8:P$94,'calc.disziplin'!$G98)</f>
        <v>0</v>
      </c>
      <c r="Z98" s="361">
        <f>COUNTIF('enter-data'!Q$8:Q$94,'calc.disziplin'!$G98)</f>
        <v>0</v>
      </c>
      <c r="AA98" s="428">
        <f>COUNTIF('enter-data'!R$8:R$94,'calc.disziplin'!$G98)</f>
        <v>0</v>
      </c>
      <c r="AB98" s="429">
        <f>COUNTIF('enter-data'!S$8:S$94,'calc.disziplin'!$G98)</f>
        <v>0</v>
      </c>
      <c r="AC98" s="361">
        <f>COUNTIF('enter-data'!T$8:T$94,'calc.disziplin'!$G98)</f>
        <v>0</v>
      </c>
      <c r="AD98" s="428">
        <f>COUNTIF('enter-data'!U$8:U$94,'calc.disziplin'!$G98)</f>
        <v>0</v>
      </c>
      <c r="AE98" s="429">
        <f>COUNTIF('enter-data'!V$8:V$94,'calc.disziplin'!$G98)</f>
        <v>0</v>
      </c>
      <c r="AF98" s="361">
        <f>COUNTIF('enter-data'!W$8:W$94,'calc.disziplin'!$G98)</f>
        <v>0</v>
      </c>
      <c r="AG98" s="428">
        <f>COUNTIF('enter-data'!X$8:X$94,'calc.disziplin'!$G98)</f>
        <v>0</v>
      </c>
      <c r="AH98" s="429">
        <f>COUNTIF('enter-data'!Y$8:Y$94,'calc.disziplin'!$G98)</f>
        <v>0</v>
      </c>
      <c r="AI98" s="361">
        <f>COUNTIF('enter-data'!Z$8:Z$94,'calc.disziplin'!$G98)</f>
        <v>0</v>
      </c>
      <c r="AJ98" s="428">
        <f>COUNTIF('enter-data'!AA$8:AA$94,'calc.disziplin'!$G98)</f>
        <v>0</v>
      </c>
      <c r="AK98" s="429">
        <f>COUNTIF('enter-data'!AB$8:AB$94,'calc.disziplin'!$G98)</f>
        <v>0</v>
      </c>
      <c r="AL98" s="361">
        <f>COUNTIF('enter-data'!AC$8:AC$94,'calc.disziplin'!$G98)</f>
        <v>0</v>
      </c>
      <c r="AM98" s="428">
        <f>COUNTIF('enter-data'!AD$8:AD$94,'calc.disziplin'!$G98)</f>
        <v>0</v>
      </c>
      <c r="AN98" s="429">
        <f>COUNTIF('enter-data'!AE$8:AE$94,'calc.disziplin'!$G98)</f>
        <v>0</v>
      </c>
      <c r="AO98" s="361">
        <f>COUNTIF('enter-data'!AF$8:AF$94,'calc.disziplin'!$G98)</f>
        <v>0</v>
      </c>
      <c r="AP98" s="430">
        <f>COUNTIF('enter-data'!AG$8:AG$94,'calc.disziplin'!$G98)</f>
        <v>0</v>
      </c>
      <c r="AR98" s="429">
        <f>COUNTIF('enter-data'!AI$8:AI$94,'calc.disziplin'!$G98)</f>
        <v>0</v>
      </c>
      <c r="AS98" s="361">
        <f>COUNTIF('enter-data'!AJ$8:AJ$94,'calc.disziplin'!$G98)</f>
        <v>0</v>
      </c>
      <c r="AT98" s="428">
        <f>COUNTIF('enter-data'!AK$8:AK$94,'calc.disziplin'!$G98)</f>
        <v>0</v>
      </c>
      <c r="AU98" s="429">
        <f>COUNTIF('enter-data'!AL$8:AL$94,'calc.disziplin'!$G98)</f>
        <v>0</v>
      </c>
      <c r="AV98" s="361">
        <f>COUNTIF('enter-data'!AM$8:AM$94,'calc.disziplin'!$G98)</f>
        <v>0</v>
      </c>
      <c r="AW98" s="428">
        <f>COUNTIF('enter-data'!AN$8:AN$94,'calc.disziplin'!$G98)</f>
        <v>0</v>
      </c>
      <c r="AX98" s="429">
        <f>COUNTIF('enter-data'!AO$8:AO$94,'calc.disziplin'!$G98)</f>
        <v>0</v>
      </c>
      <c r="AY98" s="361">
        <f>COUNTIF('enter-data'!AP$8:AP$94,'calc.disziplin'!$G98)</f>
        <v>0</v>
      </c>
      <c r="AZ98" s="428">
        <f>COUNTIF('enter-data'!AQ$8:AQ$94,'calc.disziplin'!$G98)</f>
        <v>0</v>
      </c>
      <c r="BA98" s="429">
        <f>COUNTIF('enter-data'!AR$8:AR$94,'calc.disziplin'!$G98)</f>
        <v>0</v>
      </c>
      <c r="BB98" s="361">
        <f>COUNTIF('enter-data'!AS$8:AS$94,'calc.disziplin'!$G98)</f>
        <v>0</v>
      </c>
      <c r="BC98" s="428">
        <f>COUNTIF('enter-data'!AT$8:AT$94,'calc.disziplin'!$G98)</f>
        <v>0</v>
      </c>
      <c r="BD98" s="429">
        <f>COUNTIF('enter-data'!AU$8:AU$94,'calc.disziplin'!$G98)</f>
        <v>0</v>
      </c>
      <c r="BE98" s="361">
        <f>COUNTIF('enter-data'!AV$8:AV$94,'calc.disziplin'!$G98)</f>
        <v>0</v>
      </c>
      <c r="BF98" s="428">
        <f>COUNTIF('enter-data'!AW$8:AW$94,'calc.disziplin'!$G98)</f>
        <v>0</v>
      </c>
      <c r="BG98" s="429">
        <f>COUNTIF('enter-data'!AX$8:AX$94,'calc.disziplin'!$G98)</f>
        <v>0</v>
      </c>
      <c r="BH98" s="361">
        <f>COUNTIF('enter-data'!AY$8:AY$94,'calc.disziplin'!$G98)</f>
        <v>0</v>
      </c>
      <c r="BI98" s="428">
        <f>COUNTIF('enter-data'!AZ$8:AZ$94,'calc.disziplin'!$G98)</f>
        <v>0</v>
      </c>
      <c r="BJ98" s="429">
        <f>COUNTIF('enter-data'!BA$8:BA$94,'calc.disziplin'!$G98)</f>
        <v>0</v>
      </c>
      <c r="BK98" s="361">
        <f>COUNTIF('enter-data'!BB$8:BB$94,'calc.disziplin'!$G98)</f>
        <v>0</v>
      </c>
      <c r="BL98" s="428">
        <f>COUNTIF('enter-data'!BC$8:BC$94,'calc.disziplin'!$G98)</f>
        <v>0</v>
      </c>
      <c r="BM98" s="429">
        <f>COUNTIF('enter-data'!BD$8:BD$94,'calc.disziplin'!$G98)</f>
        <v>0</v>
      </c>
      <c r="BN98" s="361">
        <f>COUNTIF('enter-data'!BE$8:BE$94,'calc.disziplin'!$G98)</f>
        <v>0</v>
      </c>
      <c r="BO98" s="428">
        <f>COUNTIF('enter-data'!BF$8:BF$94,'calc.disziplin'!$G98)</f>
        <v>0</v>
      </c>
      <c r="BP98" s="429">
        <f>COUNTIF('enter-data'!BG$8:BG$94,'calc.disziplin'!$G98)</f>
        <v>0</v>
      </c>
      <c r="BQ98" s="361">
        <f>COUNTIF('enter-data'!BH$8:BH$94,'calc.disziplin'!$G98)</f>
        <v>0</v>
      </c>
      <c r="BR98" s="430">
        <f>COUNTIF('enter-data'!BI$8:BI$94,'calc.disziplin'!$G98)</f>
        <v>0</v>
      </c>
    </row>
    <row r="99" spans="1:70" ht="18" customHeight="1" x14ac:dyDescent="0.25">
      <c r="A99" s="392">
        <v>97</v>
      </c>
      <c r="B99" s="431">
        <f t="shared" si="12"/>
        <v>9.7000000000000003E-2</v>
      </c>
      <c r="C99" s="392" t="e">
        <f t="shared" si="20"/>
        <v>#N/A</v>
      </c>
      <c r="D99" s="392" t="e">
        <f t="shared" si="13"/>
        <v>#N/A</v>
      </c>
      <c r="E99" s="421" t="e">
        <f t="shared" si="14"/>
        <v>#N/A</v>
      </c>
      <c r="F99" s="422" t="s">
        <v>304</v>
      </c>
      <c r="G99" s="423" t="s">
        <v>207</v>
      </c>
      <c r="H99" s="424" t="e" cm="1">
        <f t="array" ref="H99">INDEX($P$3:$BR$142,ROW()-2,MATCH(H$1,$P$1:$BR$1,0))</f>
        <v>#N/A</v>
      </c>
      <c r="I99" s="424" t="e" cm="1">
        <f t="array" ref="I99">INDEX($P$3:$BR$142,ROW()-2,MATCH(I$1,$P$1:$BR$1,0))</f>
        <v>#N/A</v>
      </c>
      <c r="J99" s="424" t="e" cm="1">
        <f t="array" ref="J99">INDEX($P$3:$BR$142,ROW()-2,MATCH(J$1,$P$1:$BR$1,0))</f>
        <v>#N/A</v>
      </c>
      <c r="K99" s="424" t="e">
        <f t="shared" si="15"/>
        <v>#N/A</v>
      </c>
      <c r="L99" s="425" t="e">
        <f t="shared" si="16"/>
        <v>#N/A</v>
      </c>
      <c r="M99" s="425" t="e">
        <f t="shared" si="17"/>
        <v>#N/A</v>
      </c>
      <c r="N99" s="425" t="e">
        <f t="shared" si="18"/>
        <v>#N/A</v>
      </c>
      <c r="O99" s="426" t="e">
        <f t="shared" si="19"/>
        <v>#N/A</v>
      </c>
      <c r="P99" s="427">
        <f>COUNTIF('enter-data'!G$8:G$94,'calc.disziplin'!$G99)</f>
        <v>0</v>
      </c>
      <c r="Q99" s="361">
        <f>COUNTIF('enter-data'!H$8:H$94,'calc.disziplin'!$G99)</f>
        <v>0</v>
      </c>
      <c r="R99" s="428">
        <f>COUNTIF('enter-data'!I$8:I$94,'calc.disziplin'!$G99)</f>
        <v>0</v>
      </c>
      <c r="S99" s="429">
        <f>COUNTIF('enter-data'!J$8:J$94,'calc.disziplin'!$G99)</f>
        <v>0</v>
      </c>
      <c r="T99" s="361">
        <f>COUNTIF('enter-data'!K$8:K$94,'calc.disziplin'!$G99)</f>
        <v>0</v>
      </c>
      <c r="U99" s="428">
        <f>COUNTIF('enter-data'!L$8:L$94,'calc.disziplin'!$G99)</f>
        <v>0</v>
      </c>
      <c r="V99" s="429">
        <f>COUNTIF('enter-data'!M$8:M$94,'calc.disziplin'!$G99)</f>
        <v>0</v>
      </c>
      <c r="W99" s="361">
        <f>COUNTIF('enter-data'!N$8:N$94,'calc.disziplin'!$G99)</f>
        <v>0</v>
      </c>
      <c r="X99" s="428">
        <f>COUNTIF('enter-data'!O$8:O$94,'calc.disziplin'!$G99)</f>
        <v>0</v>
      </c>
      <c r="Y99" s="429">
        <f>COUNTIF('enter-data'!P$8:P$94,'calc.disziplin'!$G99)</f>
        <v>0</v>
      </c>
      <c r="Z99" s="361">
        <f>COUNTIF('enter-data'!Q$8:Q$94,'calc.disziplin'!$G99)</f>
        <v>0</v>
      </c>
      <c r="AA99" s="428">
        <f>COUNTIF('enter-data'!R$8:R$94,'calc.disziplin'!$G99)</f>
        <v>0</v>
      </c>
      <c r="AB99" s="429">
        <f>COUNTIF('enter-data'!S$8:S$94,'calc.disziplin'!$G99)</f>
        <v>0</v>
      </c>
      <c r="AC99" s="361">
        <f>COUNTIF('enter-data'!T$8:T$94,'calc.disziplin'!$G99)</f>
        <v>0</v>
      </c>
      <c r="AD99" s="428">
        <f>COUNTIF('enter-data'!U$8:U$94,'calc.disziplin'!$G99)</f>
        <v>0</v>
      </c>
      <c r="AE99" s="429">
        <f>COUNTIF('enter-data'!V$8:V$94,'calc.disziplin'!$G99)</f>
        <v>0</v>
      </c>
      <c r="AF99" s="361">
        <f>COUNTIF('enter-data'!W$8:W$94,'calc.disziplin'!$G99)</f>
        <v>0</v>
      </c>
      <c r="AG99" s="428">
        <f>COUNTIF('enter-data'!X$8:X$94,'calc.disziplin'!$G99)</f>
        <v>0</v>
      </c>
      <c r="AH99" s="429">
        <f>COUNTIF('enter-data'!Y$8:Y$94,'calc.disziplin'!$G99)</f>
        <v>0</v>
      </c>
      <c r="AI99" s="361">
        <f>COUNTIF('enter-data'!Z$8:Z$94,'calc.disziplin'!$G99)</f>
        <v>0</v>
      </c>
      <c r="AJ99" s="428">
        <f>COUNTIF('enter-data'!AA$8:AA$94,'calc.disziplin'!$G99)</f>
        <v>0</v>
      </c>
      <c r="AK99" s="429">
        <f>COUNTIF('enter-data'!AB$8:AB$94,'calc.disziplin'!$G99)</f>
        <v>0</v>
      </c>
      <c r="AL99" s="361">
        <f>COUNTIF('enter-data'!AC$8:AC$94,'calc.disziplin'!$G99)</f>
        <v>0</v>
      </c>
      <c r="AM99" s="428">
        <f>COUNTIF('enter-data'!AD$8:AD$94,'calc.disziplin'!$G99)</f>
        <v>0</v>
      </c>
      <c r="AN99" s="429">
        <f>COUNTIF('enter-data'!AE$8:AE$94,'calc.disziplin'!$G99)</f>
        <v>0</v>
      </c>
      <c r="AO99" s="361">
        <f>COUNTIF('enter-data'!AF$8:AF$94,'calc.disziplin'!$G99)</f>
        <v>0</v>
      </c>
      <c r="AP99" s="430">
        <f>COUNTIF('enter-data'!AG$8:AG$94,'calc.disziplin'!$G99)</f>
        <v>0</v>
      </c>
      <c r="AR99" s="429">
        <f>COUNTIF('enter-data'!AI$8:AI$94,'calc.disziplin'!$G99)</f>
        <v>0</v>
      </c>
      <c r="AS99" s="361">
        <f>COUNTIF('enter-data'!AJ$8:AJ$94,'calc.disziplin'!$G99)</f>
        <v>0</v>
      </c>
      <c r="AT99" s="428">
        <f>COUNTIF('enter-data'!AK$8:AK$94,'calc.disziplin'!$G99)</f>
        <v>0</v>
      </c>
      <c r="AU99" s="429">
        <f>COUNTIF('enter-data'!AL$8:AL$94,'calc.disziplin'!$G99)</f>
        <v>0</v>
      </c>
      <c r="AV99" s="361">
        <f>COUNTIF('enter-data'!AM$8:AM$94,'calc.disziplin'!$G99)</f>
        <v>0</v>
      </c>
      <c r="AW99" s="428">
        <f>COUNTIF('enter-data'!AN$8:AN$94,'calc.disziplin'!$G99)</f>
        <v>0</v>
      </c>
      <c r="AX99" s="429">
        <f>COUNTIF('enter-data'!AO$8:AO$94,'calc.disziplin'!$G99)</f>
        <v>0</v>
      </c>
      <c r="AY99" s="361">
        <f>COUNTIF('enter-data'!AP$8:AP$94,'calc.disziplin'!$G99)</f>
        <v>0</v>
      </c>
      <c r="AZ99" s="428">
        <f>COUNTIF('enter-data'!AQ$8:AQ$94,'calc.disziplin'!$G99)</f>
        <v>0</v>
      </c>
      <c r="BA99" s="429">
        <f>COUNTIF('enter-data'!AR$8:AR$94,'calc.disziplin'!$G99)</f>
        <v>0</v>
      </c>
      <c r="BB99" s="361">
        <f>COUNTIF('enter-data'!AS$8:AS$94,'calc.disziplin'!$G99)</f>
        <v>0</v>
      </c>
      <c r="BC99" s="428">
        <f>COUNTIF('enter-data'!AT$8:AT$94,'calc.disziplin'!$G99)</f>
        <v>0</v>
      </c>
      <c r="BD99" s="429">
        <f>COUNTIF('enter-data'!AU$8:AU$94,'calc.disziplin'!$G99)</f>
        <v>0</v>
      </c>
      <c r="BE99" s="361">
        <f>COUNTIF('enter-data'!AV$8:AV$94,'calc.disziplin'!$G99)</f>
        <v>1</v>
      </c>
      <c r="BF99" s="428">
        <f>COUNTIF('enter-data'!AW$8:AW$94,'calc.disziplin'!$G99)</f>
        <v>1</v>
      </c>
      <c r="BG99" s="429">
        <f>COUNTIF('enter-data'!AX$8:AX$94,'calc.disziplin'!$G99)</f>
        <v>0</v>
      </c>
      <c r="BH99" s="361">
        <f>COUNTIF('enter-data'!AY$8:AY$94,'calc.disziplin'!$G99)</f>
        <v>0</v>
      </c>
      <c r="BI99" s="428">
        <f>COUNTIF('enter-data'!AZ$8:AZ$94,'calc.disziplin'!$G99)</f>
        <v>0</v>
      </c>
      <c r="BJ99" s="429">
        <f>COUNTIF('enter-data'!BA$8:BA$94,'calc.disziplin'!$G99)</f>
        <v>0</v>
      </c>
      <c r="BK99" s="361">
        <f>COUNTIF('enter-data'!BB$8:BB$94,'calc.disziplin'!$G99)</f>
        <v>0</v>
      </c>
      <c r="BL99" s="428">
        <f>COUNTIF('enter-data'!BC$8:BC$94,'calc.disziplin'!$G99)</f>
        <v>0</v>
      </c>
      <c r="BM99" s="429">
        <f>COUNTIF('enter-data'!BD$8:BD$94,'calc.disziplin'!$G99)</f>
        <v>0</v>
      </c>
      <c r="BN99" s="361">
        <f>COUNTIF('enter-data'!BE$8:BE$94,'calc.disziplin'!$G99)</f>
        <v>0</v>
      </c>
      <c r="BO99" s="428">
        <f>COUNTIF('enter-data'!BF$8:BF$94,'calc.disziplin'!$G99)</f>
        <v>0</v>
      </c>
      <c r="BP99" s="429">
        <f>COUNTIF('enter-data'!BG$8:BG$94,'calc.disziplin'!$G99)</f>
        <v>0</v>
      </c>
      <c r="BQ99" s="361">
        <f>COUNTIF('enter-data'!BH$8:BH$94,'calc.disziplin'!$G99)</f>
        <v>0</v>
      </c>
      <c r="BR99" s="430">
        <f>COUNTIF('enter-data'!BI$8:BI$94,'calc.disziplin'!$G99)</f>
        <v>0</v>
      </c>
    </row>
    <row r="100" spans="1:70" ht="18" customHeight="1" x14ac:dyDescent="0.25">
      <c r="A100" s="392">
        <v>98</v>
      </c>
      <c r="B100" s="431">
        <f t="shared" si="12"/>
        <v>9.8000000000000004E-2</v>
      </c>
      <c r="C100" s="392" t="e">
        <f t="shared" si="20"/>
        <v>#N/A</v>
      </c>
      <c r="D100" s="392" t="e">
        <f t="shared" si="13"/>
        <v>#N/A</v>
      </c>
      <c r="E100" s="421" t="e">
        <f t="shared" si="14"/>
        <v>#N/A</v>
      </c>
      <c r="F100" s="422" t="s">
        <v>224</v>
      </c>
      <c r="G100" s="423" t="s">
        <v>208</v>
      </c>
      <c r="H100" s="424" t="e" cm="1">
        <f t="array" ref="H100">INDEX($P$3:$BR$142,ROW()-2,MATCH(H$1,$P$1:$BR$1,0))</f>
        <v>#N/A</v>
      </c>
      <c r="I100" s="424" t="e" cm="1">
        <f t="array" ref="I100">INDEX($P$3:$BR$142,ROW()-2,MATCH(I$1,$P$1:$BR$1,0))</f>
        <v>#N/A</v>
      </c>
      <c r="J100" s="424" t="e" cm="1">
        <f t="array" ref="J100">INDEX($P$3:$BR$142,ROW()-2,MATCH(J$1,$P$1:$BR$1,0))</f>
        <v>#N/A</v>
      </c>
      <c r="K100" s="424" t="e">
        <f t="shared" si="15"/>
        <v>#N/A</v>
      </c>
      <c r="L100" s="425" t="e">
        <f t="shared" si="16"/>
        <v>#N/A</v>
      </c>
      <c r="M100" s="425" t="e">
        <f t="shared" si="17"/>
        <v>#N/A</v>
      </c>
      <c r="N100" s="425" t="e">
        <f t="shared" si="18"/>
        <v>#N/A</v>
      </c>
      <c r="O100" s="426" t="e">
        <f t="shared" si="19"/>
        <v>#N/A</v>
      </c>
      <c r="P100" s="427">
        <f>COUNTIF('enter-data'!G$8:G$94,'calc.disziplin'!$G100)</f>
        <v>1</v>
      </c>
      <c r="Q100" s="361">
        <f>COUNTIF('enter-data'!H$8:H$94,'calc.disziplin'!$G100)</f>
        <v>0</v>
      </c>
      <c r="R100" s="428">
        <f>COUNTIF('enter-data'!I$8:I$94,'calc.disziplin'!$G100)</f>
        <v>1</v>
      </c>
      <c r="S100" s="429">
        <f>COUNTIF('enter-data'!J$8:J$94,'calc.disziplin'!$G100)</f>
        <v>0</v>
      </c>
      <c r="T100" s="361">
        <f>COUNTIF('enter-data'!K$8:K$94,'calc.disziplin'!$G100)</f>
        <v>0</v>
      </c>
      <c r="U100" s="428">
        <f>COUNTIF('enter-data'!L$8:L$94,'calc.disziplin'!$G100)</f>
        <v>0</v>
      </c>
      <c r="V100" s="429">
        <f>COUNTIF('enter-data'!M$8:M$94,'calc.disziplin'!$G100)</f>
        <v>0</v>
      </c>
      <c r="W100" s="361">
        <f>COUNTIF('enter-data'!N$8:N$94,'calc.disziplin'!$G100)</f>
        <v>0</v>
      </c>
      <c r="X100" s="428">
        <f>COUNTIF('enter-data'!O$8:O$94,'calc.disziplin'!$G100)</f>
        <v>0</v>
      </c>
      <c r="Y100" s="429">
        <f>COUNTIF('enter-data'!P$8:P$94,'calc.disziplin'!$G100)</f>
        <v>0</v>
      </c>
      <c r="Z100" s="361">
        <f>COUNTIF('enter-data'!Q$8:Q$94,'calc.disziplin'!$G100)</f>
        <v>0</v>
      </c>
      <c r="AA100" s="428">
        <f>COUNTIF('enter-data'!R$8:R$94,'calc.disziplin'!$G100)</f>
        <v>1</v>
      </c>
      <c r="AB100" s="429">
        <f>COUNTIF('enter-data'!S$8:S$94,'calc.disziplin'!$G100)</f>
        <v>0</v>
      </c>
      <c r="AC100" s="361">
        <f>COUNTIF('enter-data'!T$8:T$94,'calc.disziplin'!$G100)</f>
        <v>0</v>
      </c>
      <c r="AD100" s="428">
        <f>COUNTIF('enter-data'!U$8:U$94,'calc.disziplin'!$G100)</f>
        <v>0</v>
      </c>
      <c r="AE100" s="429">
        <f>COUNTIF('enter-data'!V$8:V$94,'calc.disziplin'!$G100)</f>
        <v>0</v>
      </c>
      <c r="AF100" s="361">
        <f>COUNTIF('enter-data'!W$8:W$94,'calc.disziplin'!$G100)</f>
        <v>0</v>
      </c>
      <c r="AG100" s="428">
        <f>COUNTIF('enter-data'!X$8:X$94,'calc.disziplin'!$G100)</f>
        <v>0</v>
      </c>
      <c r="AH100" s="429">
        <f>COUNTIF('enter-data'!Y$8:Y$94,'calc.disziplin'!$G100)</f>
        <v>0</v>
      </c>
      <c r="AI100" s="361">
        <f>COUNTIF('enter-data'!Z$8:Z$94,'calc.disziplin'!$G100)</f>
        <v>0</v>
      </c>
      <c r="AJ100" s="428">
        <f>COUNTIF('enter-data'!AA$8:AA$94,'calc.disziplin'!$G100)</f>
        <v>0</v>
      </c>
      <c r="AK100" s="429">
        <f>COUNTIF('enter-data'!AB$8:AB$94,'calc.disziplin'!$G100)</f>
        <v>0</v>
      </c>
      <c r="AL100" s="361">
        <f>COUNTIF('enter-data'!AC$8:AC$94,'calc.disziplin'!$G100)</f>
        <v>0</v>
      </c>
      <c r="AM100" s="428">
        <f>COUNTIF('enter-data'!AD$8:AD$94,'calc.disziplin'!$G100)</f>
        <v>0</v>
      </c>
      <c r="AN100" s="429">
        <f>COUNTIF('enter-data'!AE$8:AE$94,'calc.disziplin'!$G100)</f>
        <v>0</v>
      </c>
      <c r="AO100" s="361">
        <f>COUNTIF('enter-data'!AF$8:AF$94,'calc.disziplin'!$G100)</f>
        <v>0</v>
      </c>
      <c r="AP100" s="430">
        <f>COUNTIF('enter-data'!AG$8:AG$94,'calc.disziplin'!$G100)</f>
        <v>0</v>
      </c>
      <c r="AR100" s="429">
        <f>COUNTIF('enter-data'!AI$8:AI$94,'calc.disziplin'!$G100)</f>
        <v>0</v>
      </c>
      <c r="AS100" s="361">
        <f>COUNTIF('enter-data'!AJ$8:AJ$94,'calc.disziplin'!$G100)</f>
        <v>0</v>
      </c>
      <c r="AT100" s="428">
        <f>COUNTIF('enter-data'!AK$8:AK$94,'calc.disziplin'!$G100)</f>
        <v>0</v>
      </c>
      <c r="AU100" s="429">
        <f>COUNTIF('enter-data'!AL$8:AL$94,'calc.disziplin'!$G100)</f>
        <v>0</v>
      </c>
      <c r="AV100" s="361">
        <f>COUNTIF('enter-data'!AM$8:AM$94,'calc.disziplin'!$G100)</f>
        <v>0</v>
      </c>
      <c r="AW100" s="428">
        <f>COUNTIF('enter-data'!AN$8:AN$94,'calc.disziplin'!$G100)</f>
        <v>0</v>
      </c>
      <c r="AX100" s="429">
        <f>COUNTIF('enter-data'!AO$8:AO$94,'calc.disziplin'!$G100)</f>
        <v>0</v>
      </c>
      <c r="AY100" s="361">
        <f>COUNTIF('enter-data'!AP$8:AP$94,'calc.disziplin'!$G100)</f>
        <v>0</v>
      </c>
      <c r="AZ100" s="428">
        <f>COUNTIF('enter-data'!AQ$8:AQ$94,'calc.disziplin'!$G100)</f>
        <v>0</v>
      </c>
      <c r="BA100" s="429">
        <f>COUNTIF('enter-data'!AR$8:AR$94,'calc.disziplin'!$G100)</f>
        <v>0</v>
      </c>
      <c r="BB100" s="361">
        <f>COUNTIF('enter-data'!AS$8:AS$94,'calc.disziplin'!$G100)</f>
        <v>0</v>
      </c>
      <c r="BC100" s="428">
        <f>COUNTIF('enter-data'!AT$8:AT$94,'calc.disziplin'!$G100)</f>
        <v>0</v>
      </c>
      <c r="BD100" s="429">
        <f>COUNTIF('enter-data'!AU$8:AU$94,'calc.disziplin'!$G100)</f>
        <v>0</v>
      </c>
      <c r="BE100" s="361">
        <f>COUNTIF('enter-data'!AV$8:AV$94,'calc.disziplin'!$G100)</f>
        <v>0</v>
      </c>
      <c r="BF100" s="428">
        <f>COUNTIF('enter-data'!AW$8:AW$94,'calc.disziplin'!$G100)</f>
        <v>0</v>
      </c>
      <c r="BG100" s="429">
        <f>COUNTIF('enter-data'!AX$8:AX$94,'calc.disziplin'!$G100)</f>
        <v>0</v>
      </c>
      <c r="BH100" s="361">
        <f>COUNTIF('enter-data'!AY$8:AY$94,'calc.disziplin'!$G100)</f>
        <v>0</v>
      </c>
      <c r="BI100" s="428">
        <f>COUNTIF('enter-data'!AZ$8:AZ$94,'calc.disziplin'!$G100)</f>
        <v>0</v>
      </c>
      <c r="BJ100" s="429">
        <f>COUNTIF('enter-data'!BA$8:BA$94,'calc.disziplin'!$G100)</f>
        <v>0</v>
      </c>
      <c r="BK100" s="361">
        <f>COUNTIF('enter-data'!BB$8:BB$94,'calc.disziplin'!$G100)</f>
        <v>0</v>
      </c>
      <c r="BL100" s="428">
        <f>COUNTIF('enter-data'!BC$8:BC$94,'calc.disziplin'!$G100)</f>
        <v>0</v>
      </c>
      <c r="BM100" s="429">
        <f>COUNTIF('enter-data'!BD$8:BD$94,'calc.disziplin'!$G100)</f>
        <v>0</v>
      </c>
      <c r="BN100" s="361">
        <f>COUNTIF('enter-data'!BE$8:BE$94,'calc.disziplin'!$G100)</f>
        <v>0</v>
      </c>
      <c r="BO100" s="428">
        <f>COUNTIF('enter-data'!BF$8:BF$94,'calc.disziplin'!$G100)</f>
        <v>0</v>
      </c>
      <c r="BP100" s="429">
        <f>COUNTIF('enter-data'!BG$8:BG$94,'calc.disziplin'!$G100)</f>
        <v>0</v>
      </c>
      <c r="BQ100" s="361">
        <f>COUNTIF('enter-data'!BH$8:BH$94,'calc.disziplin'!$G100)</f>
        <v>0</v>
      </c>
      <c r="BR100" s="430">
        <f>COUNTIF('enter-data'!BI$8:BI$94,'calc.disziplin'!$G100)</f>
        <v>0</v>
      </c>
    </row>
    <row r="101" spans="1:70" ht="18" customHeight="1" x14ac:dyDescent="0.25">
      <c r="A101" s="392">
        <v>99</v>
      </c>
      <c r="B101" s="431">
        <f t="shared" si="12"/>
        <v>9.9000000000000005E-2</v>
      </c>
      <c r="C101" s="392" t="e">
        <f t="shared" si="20"/>
        <v>#N/A</v>
      </c>
      <c r="D101" s="392" t="e">
        <f t="shared" si="13"/>
        <v>#N/A</v>
      </c>
      <c r="E101" s="421" t="e">
        <f t="shared" si="14"/>
        <v>#N/A</v>
      </c>
      <c r="F101" s="422" t="s">
        <v>536</v>
      </c>
      <c r="G101" s="423" t="s">
        <v>537</v>
      </c>
      <c r="H101" s="424" t="e" cm="1">
        <f t="array" ref="H101">INDEX($P$3:$BR$142,ROW()-2,MATCH(H$1,$P$1:$BR$1,0))</f>
        <v>#N/A</v>
      </c>
      <c r="I101" s="424" t="e" cm="1">
        <f t="array" ref="I101">INDEX($P$3:$BR$142,ROW()-2,MATCH(I$1,$P$1:$BR$1,0))</f>
        <v>#N/A</v>
      </c>
      <c r="J101" s="424" t="e" cm="1">
        <f t="array" ref="J101">INDEX($P$3:$BR$142,ROW()-2,MATCH(J$1,$P$1:$BR$1,0))</f>
        <v>#N/A</v>
      </c>
      <c r="K101" s="424" t="e">
        <f t="shared" si="15"/>
        <v>#N/A</v>
      </c>
      <c r="L101" s="425" t="e">
        <f t="shared" si="16"/>
        <v>#N/A</v>
      </c>
      <c r="M101" s="425" t="e">
        <f t="shared" si="17"/>
        <v>#N/A</v>
      </c>
      <c r="N101" s="425" t="e">
        <f t="shared" si="18"/>
        <v>#N/A</v>
      </c>
      <c r="O101" s="426" t="e">
        <f t="shared" si="19"/>
        <v>#N/A</v>
      </c>
      <c r="P101" s="427">
        <f>COUNTIF('enter-data'!G$8:G$94,'calc.disziplin'!$G101)</f>
        <v>0</v>
      </c>
      <c r="Q101" s="361">
        <f>COUNTIF('enter-data'!H$8:H$94,'calc.disziplin'!$G101)</f>
        <v>0</v>
      </c>
      <c r="R101" s="428">
        <f>COUNTIF('enter-data'!I$8:I$94,'calc.disziplin'!$G101)</f>
        <v>0</v>
      </c>
      <c r="S101" s="429">
        <f>COUNTIF('enter-data'!J$8:J$94,'calc.disziplin'!$G101)</f>
        <v>0</v>
      </c>
      <c r="T101" s="361">
        <f>COUNTIF('enter-data'!K$8:K$94,'calc.disziplin'!$G101)</f>
        <v>0</v>
      </c>
      <c r="U101" s="428">
        <f>COUNTIF('enter-data'!L$8:L$94,'calc.disziplin'!$G101)</f>
        <v>0</v>
      </c>
      <c r="V101" s="429">
        <f>COUNTIF('enter-data'!M$8:M$94,'calc.disziplin'!$G101)</f>
        <v>0</v>
      </c>
      <c r="W101" s="361">
        <f>COUNTIF('enter-data'!N$8:N$94,'calc.disziplin'!$G101)</f>
        <v>0</v>
      </c>
      <c r="X101" s="428">
        <f>COUNTIF('enter-data'!O$8:O$94,'calc.disziplin'!$G101)</f>
        <v>0</v>
      </c>
      <c r="Y101" s="429">
        <f>COUNTIF('enter-data'!P$8:P$94,'calc.disziplin'!$G101)</f>
        <v>0</v>
      </c>
      <c r="Z101" s="361">
        <f>COUNTIF('enter-data'!Q$8:Q$94,'calc.disziplin'!$G101)</f>
        <v>0</v>
      </c>
      <c r="AA101" s="428">
        <f>COUNTIF('enter-data'!R$8:R$94,'calc.disziplin'!$G101)</f>
        <v>0</v>
      </c>
      <c r="AB101" s="429">
        <f>COUNTIF('enter-data'!S$8:S$94,'calc.disziplin'!$G101)</f>
        <v>0</v>
      </c>
      <c r="AC101" s="361">
        <f>COUNTIF('enter-data'!T$8:T$94,'calc.disziplin'!$G101)</f>
        <v>0</v>
      </c>
      <c r="AD101" s="428">
        <f>COUNTIF('enter-data'!U$8:U$94,'calc.disziplin'!$G101)</f>
        <v>0</v>
      </c>
      <c r="AE101" s="429">
        <f>COUNTIF('enter-data'!V$8:V$94,'calc.disziplin'!$G101)</f>
        <v>0</v>
      </c>
      <c r="AF101" s="361">
        <f>COUNTIF('enter-data'!W$8:W$94,'calc.disziplin'!$G101)</f>
        <v>0</v>
      </c>
      <c r="AG101" s="428">
        <f>COUNTIF('enter-data'!X$8:X$94,'calc.disziplin'!$G101)</f>
        <v>0</v>
      </c>
      <c r="AH101" s="429">
        <f>COUNTIF('enter-data'!Y$8:Y$94,'calc.disziplin'!$G101)</f>
        <v>0</v>
      </c>
      <c r="AI101" s="361">
        <f>COUNTIF('enter-data'!Z$8:Z$94,'calc.disziplin'!$G101)</f>
        <v>0</v>
      </c>
      <c r="AJ101" s="428">
        <f>COUNTIF('enter-data'!AA$8:AA$94,'calc.disziplin'!$G101)</f>
        <v>0</v>
      </c>
      <c r="AK101" s="429">
        <f>COUNTIF('enter-data'!AB$8:AB$94,'calc.disziplin'!$G101)</f>
        <v>0</v>
      </c>
      <c r="AL101" s="361">
        <f>COUNTIF('enter-data'!AC$8:AC$94,'calc.disziplin'!$G101)</f>
        <v>0</v>
      </c>
      <c r="AM101" s="428">
        <f>COUNTIF('enter-data'!AD$8:AD$94,'calc.disziplin'!$G101)</f>
        <v>0</v>
      </c>
      <c r="AN101" s="429">
        <f>COUNTIF('enter-data'!AE$8:AE$94,'calc.disziplin'!$G101)</f>
        <v>0</v>
      </c>
      <c r="AO101" s="361">
        <f>COUNTIF('enter-data'!AF$8:AF$94,'calc.disziplin'!$G101)</f>
        <v>0</v>
      </c>
      <c r="AP101" s="430">
        <f>COUNTIF('enter-data'!AG$8:AG$94,'calc.disziplin'!$G101)</f>
        <v>0</v>
      </c>
      <c r="AR101" s="429">
        <f>COUNTIF('enter-data'!AI$8:AI$94,'calc.disziplin'!$G101)</f>
        <v>0</v>
      </c>
      <c r="AS101" s="361">
        <f>COUNTIF('enter-data'!AJ$8:AJ$94,'calc.disziplin'!$G101)</f>
        <v>0</v>
      </c>
      <c r="AT101" s="428">
        <f>COUNTIF('enter-data'!AK$8:AK$94,'calc.disziplin'!$G101)</f>
        <v>0</v>
      </c>
      <c r="AU101" s="429">
        <f>COUNTIF('enter-data'!AL$8:AL$94,'calc.disziplin'!$G101)</f>
        <v>0</v>
      </c>
      <c r="AV101" s="361">
        <f>COUNTIF('enter-data'!AM$8:AM$94,'calc.disziplin'!$G101)</f>
        <v>0</v>
      </c>
      <c r="AW101" s="428">
        <f>COUNTIF('enter-data'!AN$8:AN$94,'calc.disziplin'!$G101)</f>
        <v>0</v>
      </c>
      <c r="AX101" s="429">
        <f>COUNTIF('enter-data'!AO$8:AO$94,'calc.disziplin'!$G101)</f>
        <v>0</v>
      </c>
      <c r="AY101" s="361">
        <f>COUNTIF('enter-data'!AP$8:AP$94,'calc.disziplin'!$G101)</f>
        <v>0</v>
      </c>
      <c r="AZ101" s="428">
        <f>COUNTIF('enter-data'!AQ$8:AQ$94,'calc.disziplin'!$G101)</f>
        <v>0</v>
      </c>
      <c r="BA101" s="429">
        <f>COUNTIF('enter-data'!AR$8:AR$94,'calc.disziplin'!$G101)</f>
        <v>0</v>
      </c>
      <c r="BB101" s="361">
        <f>COUNTIF('enter-data'!AS$8:AS$94,'calc.disziplin'!$G101)</f>
        <v>0</v>
      </c>
      <c r="BC101" s="428">
        <f>COUNTIF('enter-data'!AT$8:AT$94,'calc.disziplin'!$G101)</f>
        <v>0</v>
      </c>
      <c r="BD101" s="429">
        <f>COUNTIF('enter-data'!AU$8:AU$94,'calc.disziplin'!$G101)</f>
        <v>0</v>
      </c>
      <c r="BE101" s="361">
        <f>COUNTIF('enter-data'!AV$8:AV$94,'calc.disziplin'!$G101)</f>
        <v>0</v>
      </c>
      <c r="BF101" s="428">
        <f>COUNTIF('enter-data'!AW$8:AW$94,'calc.disziplin'!$G101)</f>
        <v>0</v>
      </c>
      <c r="BG101" s="429">
        <f>COUNTIF('enter-data'!AX$8:AX$94,'calc.disziplin'!$G101)</f>
        <v>0</v>
      </c>
      <c r="BH101" s="361">
        <f>COUNTIF('enter-data'!AY$8:AY$94,'calc.disziplin'!$G101)</f>
        <v>0</v>
      </c>
      <c r="BI101" s="428">
        <f>COUNTIF('enter-data'!AZ$8:AZ$94,'calc.disziplin'!$G101)</f>
        <v>0</v>
      </c>
      <c r="BJ101" s="429">
        <f>COUNTIF('enter-data'!BA$8:BA$94,'calc.disziplin'!$G101)</f>
        <v>0</v>
      </c>
      <c r="BK101" s="361">
        <f>COUNTIF('enter-data'!BB$8:BB$94,'calc.disziplin'!$G101)</f>
        <v>0</v>
      </c>
      <c r="BL101" s="428">
        <f>COUNTIF('enter-data'!BC$8:BC$94,'calc.disziplin'!$G101)</f>
        <v>0</v>
      </c>
      <c r="BM101" s="429">
        <f>COUNTIF('enter-data'!BD$8:BD$94,'calc.disziplin'!$G101)</f>
        <v>0</v>
      </c>
      <c r="BN101" s="361">
        <f>COUNTIF('enter-data'!BE$8:BE$94,'calc.disziplin'!$G101)</f>
        <v>0</v>
      </c>
      <c r="BO101" s="428">
        <f>COUNTIF('enter-data'!BF$8:BF$94,'calc.disziplin'!$G101)</f>
        <v>0</v>
      </c>
      <c r="BP101" s="429">
        <f>COUNTIF('enter-data'!BG$8:BG$94,'calc.disziplin'!$G101)</f>
        <v>0</v>
      </c>
      <c r="BQ101" s="361">
        <f>COUNTIF('enter-data'!BH$8:BH$94,'calc.disziplin'!$G101)</f>
        <v>0</v>
      </c>
      <c r="BR101" s="430">
        <f>COUNTIF('enter-data'!BI$8:BI$94,'calc.disziplin'!$G101)</f>
        <v>0</v>
      </c>
    </row>
    <row r="102" spans="1:70" ht="18" customHeight="1" x14ac:dyDescent="0.25">
      <c r="A102" s="392">
        <v>100</v>
      </c>
      <c r="B102" s="431">
        <f t="shared" si="12"/>
        <v>0.1</v>
      </c>
      <c r="C102" s="392" t="e">
        <f t="shared" si="20"/>
        <v>#N/A</v>
      </c>
      <c r="D102" s="392" t="e">
        <f t="shared" si="13"/>
        <v>#N/A</v>
      </c>
      <c r="E102" s="421" t="e">
        <f t="shared" si="14"/>
        <v>#N/A</v>
      </c>
      <c r="F102" s="422" t="s">
        <v>338</v>
      </c>
      <c r="G102" s="423" t="s">
        <v>201</v>
      </c>
      <c r="H102" s="424" t="e" cm="1">
        <f t="array" ref="H102">INDEX($P$3:$BR$142,ROW()-2,MATCH(H$1,$P$1:$BR$1,0))</f>
        <v>#N/A</v>
      </c>
      <c r="I102" s="424" t="e" cm="1">
        <f t="array" ref="I102">INDEX($P$3:$BR$142,ROW()-2,MATCH(I$1,$P$1:$BR$1,0))</f>
        <v>#N/A</v>
      </c>
      <c r="J102" s="424" t="e" cm="1">
        <f t="array" ref="J102">INDEX($P$3:$BR$142,ROW()-2,MATCH(J$1,$P$1:$BR$1,0))</f>
        <v>#N/A</v>
      </c>
      <c r="K102" s="424" t="e">
        <f t="shared" si="15"/>
        <v>#N/A</v>
      </c>
      <c r="L102" s="425" t="e">
        <f t="shared" si="16"/>
        <v>#N/A</v>
      </c>
      <c r="M102" s="425" t="e">
        <f t="shared" si="17"/>
        <v>#N/A</v>
      </c>
      <c r="N102" s="425" t="e">
        <f t="shared" si="18"/>
        <v>#N/A</v>
      </c>
      <c r="O102" s="426" t="e">
        <f t="shared" si="19"/>
        <v>#N/A</v>
      </c>
      <c r="P102" s="427">
        <f>COUNTIF('enter-data'!G$8:G$94,'calc.disziplin'!$G102)</f>
        <v>0</v>
      </c>
      <c r="Q102" s="361">
        <f>COUNTIF('enter-data'!H$8:H$94,'calc.disziplin'!$G102)</f>
        <v>0</v>
      </c>
      <c r="R102" s="428">
        <f>COUNTIF('enter-data'!I$8:I$94,'calc.disziplin'!$G102)</f>
        <v>0</v>
      </c>
      <c r="S102" s="429">
        <f>COUNTIF('enter-data'!J$8:J$94,'calc.disziplin'!$G102)</f>
        <v>0</v>
      </c>
      <c r="T102" s="361">
        <f>COUNTIF('enter-data'!K$8:K$94,'calc.disziplin'!$G102)</f>
        <v>0</v>
      </c>
      <c r="U102" s="428">
        <f>COUNTIF('enter-data'!L$8:L$94,'calc.disziplin'!$G102)</f>
        <v>0</v>
      </c>
      <c r="V102" s="429">
        <f>COUNTIF('enter-data'!M$8:M$94,'calc.disziplin'!$G102)</f>
        <v>0</v>
      </c>
      <c r="W102" s="361">
        <f>COUNTIF('enter-data'!N$8:N$94,'calc.disziplin'!$G102)</f>
        <v>0</v>
      </c>
      <c r="X102" s="428">
        <f>COUNTIF('enter-data'!O$8:O$94,'calc.disziplin'!$G102)</f>
        <v>0</v>
      </c>
      <c r="Y102" s="429">
        <f>COUNTIF('enter-data'!P$8:P$94,'calc.disziplin'!$G102)</f>
        <v>0</v>
      </c>
      <c r="Z102" s="361">
        <f>COUNTIF('enter-data'!Q$8:Q$94,'calc.disziplin'!$G102)</f>
        <v>0</v>
      </c>
      <c r="AA102" s="428">
        <f>COUNTIF('enter-data'!R$8:R$94,'calc.disziplin'!$G102)</f>
        <v>0</v>
      </c>
      <c r="AB102" s="429">
        <f>COUNTIF('enter-data'!S$8:S$94,'calc.disziplin'!$G102)</f>
        <v>0</v>
      </c>
      <c r="AC102" s="361">
        <f>COUNTIF('enter-data'!T$8:T$94,'calc.disziplin'!$G102)</f>
        <v>0</v>
      </c>
      <c r="AD102" s="428">
        <f>COUNTIF('enter-data'!U$8:U$94,'calc.disziplin'!$G102)</f>
        <v>0</v>
      </c>
      <c r="AE102" s="429">
        <f>COUNTIF('enter-data'!V$8:V$94,'calc.disziplin'!$G102)</f>
        <v>0</v>
      </c>
      <c r="AF102" s="361">
        <f>COUNTIF('enter-data'!W$8:W$94,'calc.disziplin'!$G102)</f>
        <v>0</v>
      </c>
      <c r="AG102" s="428">
        <f>COUNTIF('enter-data'!X$8:X$94,'calc.disziplin'!$G102)</f>
        <v>0</v>
      </c>
      <c r="AH102" s="429">
        <f>COUNTIF('enter-data'!Y$8:Y$94,'calc.disziplin'!$G102)</f>
        <v>0</v>
      </c>
      <c r="AI102" s="361">
        <f>COUNTIF('enter-data'!Z$8:Z$94,'calc.disziplin'!$G102)</f>
        <v>0</v>
      </c>
      <c r="AJ102" s="428">
        <f>COUNTIF('enter-data'!AA$8:AA$94,'calc.disziplin'!$G102)</f>
        <v>0</v>
      </c>
      <c r="AK102" s="429">
        <f>COUNTIF('enter-data'!AB$8:AB$94,'calc.disziplin'!$G102)</f>
        <v>0</v>
      </c>
      <c r="AL102" s="361">
        <f>COUNTIF('enter-data'!AC$8:AC$94,'calc.disziplin'!$G102)</f>
        <v>0</v>
      </c>
      <c r="AM102" s="428">
        <f>COUNTIF('enter-data'!AD$8:AD$94,'calc.disziplin'!$G102)</f>
        <v>0</v>
      </c>
      <c r="AN102" s="429">
        <f>COUNTIF('enter-data'!AE$8:AE$94,'calc.disziplin'!$G102)</f>
        <v>0</v>
      </c>
      <c r="AO102" s="361">
        <f>COUNTIF('enter-data'!AF$8:AF$94,'calc.disziplin'!$G102)</f>
        <v>0</v>
      </c>
      <c r="AP102" s="430">
        <f>COUNTIF('enter-data'!AG$8:AG$94,'calc.disziplin'!$G102)</f>
        <v>0</v>
      </c>
      <c r="AR102" s="429">
        <f>COUNTIF('enter-data'!AI$8:AI$94,'calc.disziplin'!$G102)</f>
        <v>0</v>
      </c>
      <c r="AS102" s="361">
        <f>COUNTIF('enter-data'!AJ$8:AJ$94,'calc.disziplin'!$G102)</f>
        <v>0</v>
      </c>
      <c r="AT102" s="428">
        <f>COUNTIF('enter-data'!AK$8:AK$94,'calc.disziplin'!$G102)</f>
        <v>0</v>
      </c>
      <c r="AU102" s="429">
        <f>COUNTIF('enter-data'!AL$8:AL$94,'calc.disziplin'!$G102)</f>
        <v>0</v>
      </c>
      <c r="AV102" s="361">
        <f>COUNTIF('enter-data'!AM$8:AM$94,'calc.disziplin'!$G102)</f>
        <v>0</v>
      </c>
      <c r="AW102" s="428">
        <f>COUNTIF('enter-data'!AN$8:AN$94,'calc.disziplin'!$G102)</f>
        <v>0</v>
      </c>
      <c r="AX102" s="429">
        <f>COUNTIF('enter-data'!AO$8:AO$94,'calc.disziplin'!$G102)</f>
        <v>0</v>
      </c>
      <c r="AY102" s="361">
        <f>COUNTIF('enter-data'!AP$8:AP$94,'calc.disziplin'!$G102)</f>
        <v>0</v>
      </c>
      <c r="AZ102" s="428">
        <f>COUNTIF('enter-data'!AQ$8:AQ$94,'calc.disziplin'!$G102)</f>
        <v>1</v>
      </c>
      <c r="BA102" s="429">
        <f>COUNTIF('enter-data'!AR$8:AR$94,'calc.disziplin'!$G102)</f>
        <v>0</v>
      </c>
      <c r="BB102" s="361">
        <f>COUNTIF('enter-data'!AS$8:AS$94,'calc.disziplin'!$G102)</f>
        <v>0</v>
      </c>
      <c r="BC102" s="428">
        <f>COUNTIF('enter-data'!AT$8:AT$94,'calc.disziplin'!$G102)</f>
        <v>1</v>
      </c>
      <c r="BD102" s="429">
        <f>COUNTIF('enter-data'!AU$8:AU$94,'calc.disziplin'!$G102)</f>
        <v>0</v>
      </c>
      <c r="BE102" s="361">
        <f>COUNTIF('enter-data'!AV$8:AV$94,'calc.disziplin'!$G102)</f>
        <v>0</v>
      </c>
      <c r="BF102" s="428">
        <f>COUNTIF('enter-data'!AW$8:AW$94,'calc.disziplin'!$G102)</f>
        <v>1</v>
      </c>
      <c r="BG102" s="429">
        <f>COUNTIF('enter-data'!AX$8:AX$94,'calc.disziplin'!$G102)</f>
        <v>0</v>
      </c>
      <c r="BH102" s="361">
        <f>COUNTIF('enter-data'!AY$8:AY$94,'calc.disziplin'!$G102)</f>
        <v>1</v>
      </c>
      <c r="BI102" s="428">
        <f>COUNTIF('enter-data'!AZ$8:AZ$94,'calc.disziplin'!$G102)</f>
        <v>0</v>
      </c>
      <c r="BJ102" s="429">
        <f>COUNTIF('enter-data'!BA$8:BA$94,'calc.disziplin'!$G102)</f>
        <v>0</v>
      </c>
      <c r="BK102" s="361">
        <f>COUNTIF('enter-data'!BB$8:BB$94,'calc.disziplin'!$G102)</f>
        <v>0</v>
      </c>
      <c r="BL102" s="428">
        <f>COUNTIF('enter-data'!BC$8:BC$94,'calc.disziplin'!$G102)</f>
        <v>0</v>
      </c>
      <c r="BM102" s="429">
        <f>COUNTIF('enter-data'!BD$8:BD$94,'calc.disziplin'!$G102)</f>
        <v>0</v>
      </c>
      <c r="BN102" s="361">
        <f>COUNTIF('enter-data'!BE$8:BE$94,'calc.disziplin'!$G102)</f>
        <v>0</v>
      </c>
      <c r="BO102" s="428">
        <f>COUNTIF('enter-data'!BF$8:BF$94,'calc.disziplin'!$G102)</f>
        <v>0</v>
      </c>
      <c r="BP102" s="429">
        <f>COUNTIF('enter-data'!BG$8:BG$94,'calc.disziplin'!$G102)</f>
        <v>0</v>
      </c>
      <c r="BQ102" s="361">
        <f>COUNTIF('enter-data'!BH$8:BH$94,'calc.disziplin'!$G102)</f>
        <v>0</v>
      </c>
      <c r="BR102" s="430">
        <f>COUNTIF('enter-data'!BI$8:BI$94,'calc.disziplin'!$G102)</f>
        <v>0</v>
      </c>
    </row>
    <row r="103" spans="1:70" ht="18" customHeight="1" x14ac:dyDescent="0.25">
      <c r="A103" s="392">
        <v>101</v>
      </c>
      <c r="B103" s="431">
        <f t="shared" si="12"/>
        <v>0.10100000000000001</v>
      </c>
      <c r="C103" s="392" t="e">
        <f t="shared" si="20"/>
        <v>#N/A</v>
      </c>
      <c r="D103" s="392" t="e">
        <f t="shared" si="13"/>
        <v>#N/A</v>
      </c>
      <c r="E103" s="421" t="e">
        <f t="shared" si="14"/>
        <v>#N/A</v>
      </c>
      <c r="F103" s="422" t="s">
        <v>348</v>
      </c>
      <c r="G103" s="423" t="s">
        <v>347</v>
      </c>
      <c r="H103" s="424" t="e" cm="1">
        <f t="array" ref="H103">INDEX($P$3:$BR$142,ROW()-2,MATCH(H$1,$P$1:$BR$1,0))</f>
        <v>#N/A</v>
      </c>
      <c r="I103" s="424" t="e" cm="1">
        <f t="array" ref="I103">INDEX($P$3:$BR$142,ROW()-2,MATCH(I$1,$P$1:$BR$1,0))</f>
        <v>#N/A</v>
      </c>
      <c r="J103" s="424" t="e" cm="1">
        <f t="array" ref="J103">INDEX($P$3:$BR$142,ROW()-2,MATCH(J$1,$P$1:$BR$1,0))</f>
        <v>#N/A</v>
      </c>
      <c r="K103" s="424" t="e">
        <f t="shared" si="15"/>
        <v>#N/A</v>
      </c>
      <c r="L103" s="425" t="e">
        <f t="shared" si="16"/>
        <v>#N/A</v>
      </c>
      <c r="M103" s="425" t="e">
        <f t="shared" si="17"/>
        <v>#N/A</v>
      </c>
      <c r="N103" s="425" t="e">
        <f t="shared" si="18"/>
        <v>#N/A</v>
      </c>
      <c r="O103" s="426" t="e">
        <f t="shared" si="19"/>
        <v>#N/A</v>
      </c>
      <c r="P103" s="427">
        <f>COUNTIF('enter-data'!G$8:G$94,'calc.disziplin'!$G103)</f>
        <v>0</v>
      </c>
      <c r="Q103" s="361">
        <f>COUNTIF('enter-data'!H$8:H$94,'calc.disziplin'!$G103)</f>
        <v>0</v>
      </c>
      <c r="R103" s="428">
        <f>COUNTIF('enter-data'!I$8:I$94,'calc.disziplin'!$G103)</f>
        <v>0</v>
      </c>
      <c r="S103" s="429">
        <f>COUNTIF('enter-data'!J$8:J$94,'calc.disziplin'!$G103)</f>
        <v>0</v>
      </c>
      <c r="T103" s="361">
        <f>COUNTIF('enter-data'!K$8:K$94,'calc.disziplin'!$G103)</f>
        <v>0</v>
      </c>
      <c r="U103" s="428">
        <f>COUNTIF('enter-data'!L$8:L$94,'calc.disziplin'!$G103)</f>
        <v>0</v>
      </c>
      <c r="V103" s="429">
        <f>COUNTIF('enter-data'!M$8:M$94,'calc.disziplin'!$G103)</f>
        <v>0</v>
      </c>
      <c r="W103" s="361">
        <f>COUNTIF('enter-data'!N$8:N$94,'calc.disziplin'!$G103)</f>
        <v>0</v>
      </c>
      <c r="X103" s="428">
        <f>COUNTIF('enter-data'!O$8:O$94,'calc.disziplin'!$G103)</f>
        <v>0</v>
      </c>
      <c r="Y103" s="429">
        <f>COUNTIF('enter-data'!P$8:P$94,'calc.disziplin'!$G103)</f>
        <v>0</v>
      </c>
      <c r="Z103" s="361">
        <f>COUNTIF('enter-data'!Q$8:Q$94,'calc.disziplin'!$G103)</f>
        <v>0</v>
      </c>
      <c r="AA103" s="428">
        <f>COUNTIF('enter-data'!R$8:R$94,'calc.disziplin'!$G103)</f>
        <v>0</v>
      </c>
      <c r="AB103" s="429">
        <f>COUNTIF('enter-data'!S$8:S$94,'calc.disziplin'!$G103)</f>
        <v>0</v>
      </c>
      <c r="AC103" s="361">
        <f>COUNTIF('enter-data'!T$8:T$94,'calc.disziplin'!$G103)</f>
        <v>0</v>
      </c>
      <c r="AD103" s="428">
        <f>COUNTIF('enter-data'!U$8:U$94,'calc.disziplin'!$G103)</f>
        <v>0</v>
      </c>
      <c r="AE103" s="429">
        <f>COUNTIF('enter-data'!V$8:V$94,'calc.disziplin'!$G103)</f>
        <v>0</v>
      </c>
      <c r="AF103" s="361">
        <f>COUNTIF('enter-data'!W$8:W$94,'calc.disziplin'!$G103)</f>
        <v>0</v>
      </c>
      <c r="AG103" s="428">
        <f>COUNTIF('enter-data'!X$8:X$94,'calc.disziplin'!$G103)</f>
        <v>0</v>
      </c>
      <c r="AH103" s="429">
        <f>COUNTIF('enter-data'!Y$8:Y$94,'calc.disziplin'!$G103)</f>
        <v>0</v>
      </c>
      <c r="AI103" s="361">
        <f>COUNTIF('enter-data'!Z$8:Z$94,'calc.disziplin'!$G103)</f>
        <v>0</v>
      </c>
      <c r="AJ103" s="428">
        <f>COUNTIF('enter-data'!AA$8:AA$94,'calc.disziplin'!$G103)</f>
        <v>0</v>
      </c>
      <c r="AK103" s="429">
        <f>COUNTIF('enter-data'!AB$8:AB$94,'calc.disziplin'!$G103)</f>
        <v>0</v>
      </c>
      <c r="AL103" s="361">
        <f>COUNTIF('enter-data'!AC$8:AC$94,'calc.disziplin'!$G103)</f>
        <v>0</v>
      </c>
      <c r="AM103" s="428">
        <f>COUNTIF('enter-data'!AD$8:AD$94,'calc.disziplin'!$G103)</f>
        <v>0</v>
      </c>
      <c r="AN103" s="429">
        <f>COUNTIF('enter-data'!AE$8:AE$94,'calc.disziplin'!$G103)</f>
        <v>0</v>
      </c>
      <c r="AO103" s="361">
        <f>COUNTIF('enter-data'!AF$8:AF$94,'calc.disziplin'!$G103)</f>
        <v>0</v>
      </c>
      <c r="AP103" s="430">
        <f>COUNTIF('enter-data'!AG$8:AG$94,'calc.disziplin'!$G103)</f>
        <v>0</v>
      </c>
      <c r="AR103" s="429">
        <f>COUNTIF('enter-data'!AI$8:AI$94,'calc.disziplin'!$G103)</f>
        <v>0</v>
      </c>
      <c r="AS103" s="361">
        <f>COUNTIF('enter-data'!AJ$8:AJ$94,'calc.disziplin'!$G103)</f>
        <v>0</v>
      </c>
      <c r="AT103" s="428">
        <f>COUNTIF('enter-data'!AK$8:AK$94,'calc.disziplin'!$G103)</f>
        <v>0</v>
      </c>
      <c r="AU103" s="429">
        <f>COUNTIF('enter-data'!AL$8:AL$94,'calc.disziplin'!$G103)</f>
        <v>0</v>
      </c>
      <c r="AV103" s="361">
        <f>COUNTIF('enter-data'!AM$8:AM$94,'calc.disziplin'!$G103)</f>
        <v>0</v>
      </c>
      <c r="AW103" s="428">
        <f>COUNTIF('enter-data'!AN$8:AN$94,'calc.disziplin'!$G103)</f>
        <v>0</v>
      </c>
      <c r="AX103" s="429">
        <f>COUNTIF('enter-data'!AO$8:AO$94,'calc.disziplin'!$G103)</f>
        <v>0</v>
      </c>
      <c r="AY103" s="361">
        <f>COUNTIF('enter-data'!AP$8:AP$94,'calc.disziplin'!$G103)</f>
        <v>0</v>
      </c>
      <c r="AZ103" s="428">
        <f>COUNTIF('enter-data'!AQ$8:AQ$94,'calc.disziplin'!$G103)</f>
        <v>0</v>
      </c>
      <c r="BA103" s="429">
        <f>COUNTIF('enter-data'!AR$8:AR$94,'calc.disziplin'!$G103)</f>
        <v>0</v>
      </c>
      <c r="BB103" s="361">
        <f>COUNTIF('enter-data'!AS$8:AS$94,'calc.disziplin'!$G103)</f>
        <v>0</v>
      </c>
      <c r="BC103" s="428">
        <f>COUNTIF('enter-data'!AT$8:AT$94,'calc.disziplin'!$G103)</f>
        <v>0</v>
      </c>
      <c r="BD103" s="429">
        <f>COUNTIF('enter-data'!AU$8:AU$94,'calc.disziplin'!$G103)</f>
        <v>0</v>
      </c>
      <c r="BE103" s="361">
        <f>COUNTIF('enter-data'!AV$8:AV$94,'calc.disziplin'!$G103)</f>
        <v>0</v>
      </c>
      <c r="BF103" s="428">
        <f>COUNTIF('enter-data'!AW$8:AW$94,'calc.disziplin'!$G103)</f>
        <v>0</v>
      </c>
      <c r="BG103" s="429">
        <f>COUNTIF('enter-data'!AX$8:AX$94,'calc.disziplin'!$G103)</f>
        <v>0</v>
      </c>
      <c r="BH103" s="361">
        <f>COUNTIF('enter-data'!AY$8:AY$94,'calc.disziplin'!$G103)</f>
        <v>0</v>
      </c>
      <c r="BI103" s="428">
        <f>COUNTIF('enter-data'!AZ$8:AZ$94,'calc.disziplin'!$G103)</f>
        <v>0</v>
      </c>
      <c r="BJ103" s="429">
        <f>COUNTIF('enter-data'!BA$8:BA$94,'calc.disziplin'!$G103)</f>
        <v>0</v>
      </c>
      <c r="BK103" s="361">
        <f>COUNTIF('enter-data'!BB$8:BB$94,'calc.disziplin'!$G103)</f>
        <v>0</v>
      </c>
      <c r="BL103" s="428">
        <f>COUNTIF('enter-data'!BC$8:BC$94,'calc.disziplin'!$G103)</f>
        <v>0</v>
      </c>
      <c r="BM103" s="429">
        <f>COUNTIF('enter-data'!BD$8:BD$94,'calc.disziplin'!$G103)</f>
        <v>0</v>
      </c>
      <c r="BN103" s="361">
        <f>COUNTIF('enter-data'!BE$8:BE$94,'calc.disziplin'!$G103)</f>
        <v>0</v>
      </c>
      <c r="BO103" s="428">
        <f>COUNTIF('enter-data'!BF$8:BF$94,'calc.disziplin'!$G103)</f>
        <v>0</v>
      </c>
      <c r="BP103" s="429">
        <f>COUNTIF('enter-data'!BG$8:BG$94,'calc.disziplin'!$G103)</f>
        <v>0</v>
      </c>
      <c r="BQ103" s="361">
        <f>COUNTIF('enter-data'!BH$8:BH$94,'calc.disziplin'!$G103)</f>
        <v>0</v>
      </c>
      <c r="BR103" s="430">
        <f>COUNTIF('enter-data'!BI$8:BI$94,'calc.disziplin'!$G103)</f>
        <v>0</v>
      </c>
    </row>
    <row r="104" spans="1:70" ht="18" customHeight="1" x14ac:dyDescent="0.25">
      <c r="A104" s="392">
        <v>102</v>
      </c>
      <c r="B104" s="431">
        <f t="shared" si="12"/>
        <v>0.10199999999999999</v>
      </c>
      <c r="C104" s="392" t="e">
        <f t="shared" si="20"/>
        <v>#N/A</v>
      </c>
      <c r="D104" s="392" t="e">
        <f t="shared" si="13"/>
        <v>#N/A</v>
      </c>
      <c r="E104" s="421" t="e">
        <f t="shared" si="14"/>
        <v>#N/A</v>
      </c>
      <c r="F104" s="422" t="s">
        <v>288</v>
      </c>
      <c r="G104" s="423" t="s">
        <v>287</v>
      </c>
      <c r="H104" s="424" t="e" cm="1">
        <f t="array" ref="H104">INDEX($P$3:$BR$142,ROW()-2,MATCH(H$1,$P$1:$BR$1,0))</f>
        <v>#N/A</v>
      </c>
      <c r="I104" s="424" t="e" cm="1">
        <f t="array" ref="I104">INDEX($P$3:$BR$142,ROW()-2,MATCH(I$1,$P$1:$BR$1,0))</f>
        <v>#N/A</v>
      </c>
      <c r="J104" s="424" t="e" cm="1">
        <f t="array" ref="J104">INDEX($P$3:$BR$142,ROW()-2,MATCH(J$1,$P$1:$BR$1,0))</f>
        <v>#N/A</v>
      </c>
      <c r="K104" s="424" t="e">
        <f t="shared" si="15"/>
        <v>#N/A</v>
      </c>
      <c r="L104" s="425" t="e">
        <f t="shared" si="16"/>
        <v>#N/A</v>
      </c>
      <c r="M104" s="425" t="e">
        <f t="shared" si="17"/>
        <v>#N/A</v>
      </c>
      <c r="N104" s="425" t="e">
        <f t="shared" si="18"/>
        <v>#N/A</v>
      </c>
      <c r="O104" s="426" t="e">
        <f t="shared" si="19"/>
        <v>#N/A</v>
      </c>
      <c r="P104" s="427">
        <f>COUNTIF('enter-data'!G$8:G$94,'calc.disziplin'!$G104)</f>
        <v>0</v>
      </c>
      <c r="Q104" s="361">
        <f>COUNTIF('enter-data'!H$8:H$94,'calc.disziplin'!$G104)</f>
        <v>0</v>
      </c>
      <c r="R104" s="428">
        <f>COUNTIF('enter-data'!I$8:I$94,'calc.disziplin'!$G104)</f>
        <v>0</v>
      </c>
      <c r="S104" s="429">
        <f>COUNTIF('enter-data'!J$8:J$94,'calc.disziplin'!$G104)</f>
        <v>0</v>
      </c>
      <c r="T104" s="361">
        <f>COUNTIF('enter-data'!K$8:K$94,'calc.disziplin'!$G104)</f>
        <v>0</v>
      </c>
      <c r="U104" s="428">
        <f>COUNTIF('enter-data'!L$8:L$94,'calc.disziplin'!$G104)</f>
        <v>0</v>
      </c>
      <c r="V104" s="429">
        <f>COUNTIF('enter-data'!M$8:M$94,'calc.disziplin'!$G104)</f>
        <v>0</v>
      </c>
      <c r="W104" s="361">
        <f>COUNTIF('enter-data'!N$8:N$94,'calc.disziplin'!$G104)</f>
        <v>0</v>
      </c>
      <c r="X104" s="428">
        <f>COUNTIF('enter-data'!O$8:O$94,'calc.disziplin'!$G104)</f>
        <v>0</v>
      </c>
      <c r="Y104" s="429">
        <f>COUNTIF('enter-data'!P$8:P$94,'calc.disziplin'!$G104)</f>
        <v>0</v>
      </c>
      <c r="Z104" s="361">
        <f>COUNTIF('enter-data'!Q$8:Q$94,'calc.disziplin'!$G104)</f>
        <v>0</v>
      </c>
      <c r="AA104" s="428">
        <f>COUNTIF('enter-data'!R$8:R$94,'calc.disziplin'!$G104)</f>
        <v>0</v>
      </c>
      <c r="AB104" s="429">
        <f>COUNTIF('enter-data'!S$8:S$94,'calc.disziplin'!$G104)</f>
        <v>0</v>
      </c>
      <c r="AC104" s="361">
        <f>COUNTIF('enter-data'!T$8:T$94,'calc.disziplin'!$G104)</f>
        <v>0</v>
      </c>
      <c r="AD104" s="428">
        <f>COUNTIF('enter-data'!U$8:U$94,'calc.disziplin'!$G104)</f>
        <v>0</v>
      </c>
      <c r="AE104" s="429">
        <f>COUNTIF('enter-data'!V$8:V$94,'calc.disziplin'!$G104)</f>
        <v>0</v>
      </c>
      <c r="AF104" s="361">
        <f>COUNTIF('enter-data'!W$8:W$94,'calc.disziplin'!$G104)</f>
        <v>0</v>
      </c>
      <c r="AG104" s="428">
        <f>COUNTIF('enter-data'!X$8:X$94,'calc.disziplin'!$G104)</f>
        <v>0</v>
      </c>
      <c r="AH104" s="429">
        <f>COUNTIF('enter-data'!Y$8:Y$94,'calc.disziplin'!$G104)</f>
        <v>0</v>
      </c>
      <c r="AI104" s="361">
        <f>COUNTIF('enter-data'!Z$8:Z$94,'calc.disziplin'!$G104)</f>
        <v>0</v>
      </c>
      <c r="AJ104" s="428">
        <f>COUNTIF('enter-data'!AA$8:AA$94,'calc.disziplin'!$G104)</f>
        <v>0</v>
      </c>
      <c r="AK104" s="429">
        <f>COUNTIF('enter-data'!AB$8:AB$94,'calc.disziplin'!$G104)</f>
        <v>0</v>
      </c>
      <c r="AL104" s="361">
        <f>COUNTIF('enter-data'!AC$8:AC$94,'calc.disziplin'!$G104)</f>
        <v>0</v>
      </c>
      <c r="AM104" s="428">
        <f>COUNTIF('enter-data'!AD$8:AD$94,'calc.disziplin'!$G104)</f>
        <v>0</v>
      </c>
      <c r="AN104" s="429">
        <f>COUNTIF('enter-data'!AE$8:AE$94,'calc.disziplin'!$G104)</f>
        <v>0</v>
      </c>
      <c r="AO104" s="361">
        <f>COUNTIF('enter-data'!AF$8:AF$94,'calc.disziplin'!$G104)</f>
        <v>0</v>
      </c>
      <c r="AP104" s="430">
        <f>COUNTIF('enter-data'!AG$8:AG$94,'calc.disziplin'!$G104)</f>
        <v>0</v>
      </c>
      <c r="AR104" s="429">
        <f>COUNTIF('enter-data'!AI$8:AI$94,'calc.disziplin'!$G104)</f>
        <v>0</v>
      </c>
      <c r="AS104" s="361">
        <f>COUNTIF('enter-data'!AJ$8:AJ$94,'calc.disziplin'!$G104)</f>
        <v>0</v>
      </c>
      <c r="AT104" s="428">
        <f>COUNTIF('enter-data'!AK$8:AK$94,'calc.disziplin'!$G104)</f>
        <v>0</v>
      </c>
      <c r="AU104" s="429">
        <f>COUNTIF('enter-data'!AL$8:AL$94,'calc.disziplin'!$G104)</f>
        <v>0</v>
      </c>
      <c r="AV104" s="361">
        <f>COUNTIF('enter-data'!AM$8:AM$94,'calc.disziplin'!$G104)</f>
        <v>0</v>
      </c>
      <c r="AW104" s="428">
        <f>COUNTIF('enter-data'!AN$8:AN$94,'calc.disziplin'!$G104)</f>
        <v>0</v>
      </c>
      <c r="AX104" s="429">
        <f>COUNTIF('enter-data'!AO$8:AO$94,'calc.disziplin'!$G104)</f>
        <v>0</v>
      </c>
      <c r="AY104" s="361">
        <f>COUNTIF('enter-data'!AP$8:AP$94,'calc.disziplin'!$G104)</f>
        <v>0</v>
      </c>
      <c r="AZ104" s="428">
        <f>COUNTIF('enter-data'!AQ$8:AQ$94,'calc.disziplin'!$G104)</f>
        <v>0</v>
      </c>
      <c r="BA104" s="429">
        <f>COUNTIF('enter-data'!AR$8:AR$94,'calc.disziplin'!$G104)</f>
        <v>0</v>
      </c>
      <c r="BB104" s="361">
        <f>COUNTIF('enter-data'!AS$8:AS$94,'calc.disziplin'!$G104)</f>
        <v>0</v>
      </c>
      <c r="BC104" s="428">
        <f>COUNTIF('enter-data'!AT$8:AT$94,'calc.disziplin'!$G104)</f>
        <v>0</v>
      </c>
      <c r="BD104" s="429">
        <f>COUNTIF('enter-data'!AU$8:AU$94,'calc.disziplin'!$G104)</f>
        <v>0</v>
      </c>
      <c r="BE104" s="361">
        <f>COUNTIF('enter-data'!AV$8:AV$94,'calc.disziplin'!$G104)</f>
        <v>0</v>
      </c>
      <c r="BF104" s="428">
        <f>COUNTIF('enter-data'!AW$8:AW$94,'calc.disziplin'!$G104)</f>
        <v>0</v>
      </c>
      <c r="BG104" s="429">
        <f>COUNTIF('enter-data'!AX$8:AX$94,'calc.disziplin'!$G104)</f>
        <v>0</v>
      </c>
      <c r="BH104" s="361">
        <f>COUNTIF('enter-data'!AY$8:AY$94,'calc.disziplin'!$G104)</f>
        <v>0</v>
      </c>
      <c r="BI104" s="428">
        <f>COUNTIF('enter-data'!AZ$8:AZ$94,'calc.disziplin'!$G104)</f>
        <v>0</v>
      </c>
      <c r="BJ104" s="429">
        <f>COUNTIF('enter-data'!BA$8:BA$94,'calc.disziplin'!$G104)</f>
        <v>0</v>
      </c>
      <c r="BK104" s="361">
        <f>COUNTIF('enter-data'!BB$8:BB$94,'calc.disziplin'!$G104)</f>
        <v>0</v>
      </c>
      <c r="BL104" s="428">
        <f>COUNTIF('enter-data'!BC$8:BC$94,'calc.disziplin'!$G104)</f>
        <v>0</v>
      </c>
      <c r="BM104" s="429">
        <f>COUNTIF('enter-data'!BD$8:BD$94,'calc.disziplin'!$G104)</f>
        <v>0</v>
      </c>
      <c r="BN104" s="361">
        <f>COUNTIF('enter-data'!BE$8:BE$94,'calc.disziplin'!$G104)</f>
        <v>0</v>
      </c>
      <c r="BO104" s="428">
        <f>COUNTIF('enter-data'!BF$8:BF$94,'calc.disziplin'!$G104)</f>
        <v>0</v>
      </c>
      <c r="BP104" s="429">
        <f>COUNTIF('enter-data'!BG$8:BG$94,'calc.disziplin'!$G104)</f>
        <v>0</v>
      </c>
      <c r="BQ104" s="361">
        <f>COUNTIF('enter-data'!BH$8:BH$94,'calc.disziplin'!$G104)</f>
        <v>0</v>
      </c>
      <c r="BR104" s="430">
        <f>COUNTIF('enter-data'!BI$8:BI$94,'calc.disziplin'!$G104)</f>
        <v>0</v>
      </c>
    </row>
    <row r="105" spans="1:70" ht="18" customHeight="1" x14ac:dyDescent="0.25">
      <c r="A105" s="392">
        <v>103</v>
      </c>
      <c r="B105" s="431">
        <f t="shared" si="12"/>
        <v>0.10299999999999999</v>
      </c>
      <c r="C105" s="392" t="e">
        <f t="shared" si="20"/>
        <v>#N/A</v>
      </c>
      <c r="D105" s="392" t="e">
        <f t="shared" si="13"/>
        <v>#N/A</v>
      </c>
      <c r="E105" s="421" t="e">
        <f t="shared" si="14"/>
        <v>#N/A</v>
      </c>
      <c r="F105" s="422" t="s">
        <v>335</v>
      </c>
      <c r="G105" s="423" t="s">
        <v>334</v>
      </c>
      <c r="H105" s="424" t="e" cm="1">
        <f t="array" ref="H105">INDEX($P$3:$BR$142,ROW()-2,MATCH(H$1,$P$1:$BR$1,0))</f>
        <v>#N/A</v>
      </c>
      <c r="I105" s="424" t="e" cm="1">
        <f t="array" ref="I105">INDEX($P$3:$BR$142,ROW()-2,MATCH(I$1,$P$1:$BR$1,0))</f>
        <v>#N/A</v>
      </c>
      <c r="J105" s="424" t="e" cm="1">
        <f t="array" ref="J105">INDEX($P$3:$BR$142,ROW()-2,MATCH(J$1,$P$1:$BR$1,0))</f>
        <v>#N/A</v>
      </c>
      <c r="K105" s="424" t="e">
        <f t="shared" si="15"/>
        <v>#N/A</v>
      </c>
      <c r="L105" s="425" t="e">
        <f t="shared" si="16"/>
        <v>#N/A</v>
      </c>
      <c r="M105" s="425" t="e">
        <f t="shared" si="17"/>
        <v>#N/A</v>
      </c>
      <c r="N105" s="425" t="e">
        <f t="shared" si="18"/>
        <v>#N/A</v>
      </c>
      <c r="O105" s="426" t="e">
        <f t="shared" si="19"/>
        <v>#N/A</v>
      </c>
      <c r="P105" s="427">
        <f>COUNTIF('enter-data'!G$8:G$94,'calc.disziplin'!$G105)</f>
        <v>0</v>
      </c>
      <c r="Q105" s="361">
        <f>COUNTIF('enter-data'!H$8:H$94,'calc.disziplin'!$G105)</f>
        <v>0</v>
      </c>
      <c r="R105" s="428">
        <f>COUNTIF('enter-data'!I$8:I$94,'calc.disziplin'!$G105)</f>
        <v>0</v>
      </c>
      <c r="S105" s="429">
        <f>COUNTIF('enter-data'!J$8:J$94,'calc.disziplin'!$G105)</f>
        <v>0</v>
      </c>
      <c r="T105" s="361">
        <f>COUNTIF('enter-data'!K$8:K$94,'calc.disziplin'!$G105)</f>
        <v>0</v>
      </c>
      <c r="U105" s="428">
        <f>COUNTIF('enter-data'!L$8:L$94,'calc.disziplin'!$G105)</f>
        <v>0</v>
      </c>
      <c r="V105" s="429">
        <f>COUNTIF('enter-data'!M$8:M$94,'calc.disziplin'!$G105)</f>
        <v>0</v>
      </c>
      <c r="W105" s="361">
        <f>COUNTIF('enter-data'!N$8:N$94,'calc.disziplin'!$G105)</f>
        <v>0</v>
      </c>
      <c r="X105" s="428">
        <f>COUNTIF('enter-data'!O$8:O$94,'calc.disziplin'!$G105)</f>
        <v>0</v>
      </c>
      <c r="Y105" s="429">
        <f>COUNTIF('enter-data'!P$8:P$94,'calc.disziplin'!$G105)</f>
        <v>0</v>
      </c>
      <c r="Z105" s="361">
        <f>COUNTIF('enter-data'!Q$8:Q$94,'calc.disziplin'!$G105)</f>
        <v>0</v>
      </c>
      <c r="AA105" s="428">
        <f>COUNTIF('enter-data'!R$8:R$94,'calc.disziplin'!$G105)</f>
        <v>0</v>
      </c>
      <c r="AB105" s="429">
        <f>COUNTIF('enter-data'!S$8:S$94,'calc.disziplin'!$G105)</f>
        <v>0</v>
      </c>
      <c r="AC105" s="361">
        <f>COUNTIF('enter-data'!T$8:T$94,'calc.disziplin'!$G105)</f>
        <v>0</v>
      </c>
      <c r="AD105" s="428">
        <f>COUNTIF('enter-data'!U$8:U$94,'calc.disziplin'!$G105)</f>
        <v>0</v>
      </c>
      <c r="AE105" s="429">
        <f>COUNTIF('enter-data'!V$8:V$94,'calc.disziplin'!$G105)</f>
        <v>0</v>
      </c>
      <c r="AF105" s="361">
        <f>COUNTIF('enter-data'!W$8:W$94,'calc.disziplin'!$G105)</f>
        <v>0</v>
      </c>
      <c r="AG105" s="428">
        <f>COUNTIF('enter-data'!X$8:X$94,'calc.disziplin'!$G105)</f>
        <v>0</v>
      </c>
      <c r="AH105" s="429">
        <f>COUNTIF('enter-data'!Y$8:Y$94,'calc.disziplin'!$G105)</f>
        <v>0</v>
      </c>
      <c r="AI105" s="361">
        <f>COUNTIF('enter-data'!Z$8:Z$94,'calc.disziplin'!$G105)</f>
        <v>0</v>
      </c>
      <c r="AJ105" s="428">
        <f>COUNTIF('enter-data'!AA$8:AA$94,'calc.disziplin'!$G105)</f>
        <v>0</v>
      </c>
      <c r="AK105" s="429">
        <f>COUNTIF('enter-data'!AB$8:AB$94,'calc.disziplin'!$G105)</f>
        <v>0</v>
      </c>
      <c r="AL105" s="361">
        <f>COUNTIF('enter-data'!AC$8:AC$94,'calc.disziplin'!$G105)</f>
        <v>0</v>
      </c>
      <c r="AM105" s="428">
        <f>COUNTIF('enter-data'!AD$8:AD$94,'calc.disziplin'!$G105)</f>
        <v>0</v>
      </c>
      <c r="AN105" s="429">
        <f>COUNTIF('enter-data'!AE$8:AE$94,'calc.disziplin'!$G105)</f>
        <v>0</v>
      </c>
      <c r="AO105" s="361">
        <f>COUNTIF('enter-data'!AF$8:AF$94,'calc.disziplin'!$G105)</f>
        <v>0</v>
      </c>
      <c r="AP105" s="430">
        <f>COUNTIF('enter-data'!AG$8:AG$94,'calc.disziplin'!$G105)</f>
        <v>0</v>
      </c>
      <c r="AR105" s="429">
        <f>COUNTIF('enter-data'!AI$8:AI$94,'calc.disziplin'!$G105)</f>
        <v>0</v>
      </c>
      <c r="AS105" s="361">
        <f>COUNTIF('enter-data'!AJ$8:AJ$94,'calc.disziplin'!$G105)</f>
        <v>0</v>
      </c>
      <c r="AT105" s="428">
        <f>COUNTIF('enter-data'!AK$8:AK$94,'calc.disziplin'!$G105)</f>
        <v>0</v>
      </c>
      <c r="AU105" s="429">
        <f>COUNTIF('enter-data'!AL$8:AL$94,'calc.disziplin'!$G105)</f>
        <v>0</v>
      </c>
      <c r="AV105" s="361">
        <f>COUNTIF('enter-data'!AM$8:AM$94,'calc.disziplin'!$G105)</f>
        <v>0</v>
      </c>
      <c r="AW105" s="428">
        <f>COUNTIF('enter-data'!AN$8:AN$94,'calc.disziplin'!$G105)</f>
        <v>0</v>
      </c>
      <c r="AX105" s="429">
        <f>COUNTIF('enter-data'!AO$8:AO$94,'calc.disziplin'!$G105)</f>
        <v>0</v>
      </c>
      <c r="AY105" s="361">
        <f>COUNTIF('enter-data'!AP$8:AP$94,'calc.disziplin'!$G105)</f>
        <v>0</v>
      </c>
      <c r="AZ105" s="428">
        <f>COUNTIF('enter-data'!AQ$8:AQ$94,'calc.disziplin'!$G105)</f>
        <v>0</v>
      </c>
      <c r="BA105" s="429">
        <f>COUNTIF('enter-data'!AR$8:AR$94,'calc.disziplin'!$G105)</f>
        <v>0</v>
      </c>
      <c r="BB105" s="361">
        <f>COUNTIF('enter-data'!AS$8:AS$94,'calc.disziplin'!$G105)</f>
        <v>0</v>
      </c>
      <c r="BC105" s="428">
        <f>COUNTIF('enter-data'!AT$8:AT$94,'calc.disziplin'!$G105)</f>
        <v>0</v>
      </c>
      <c r="BD105" s="429">
        <f>COUNTIF('enter-data'!AU$8:AU$94,'calc.disziplin'!$G105)</f>
        <v>0</v>
      </c>
      <c r="BE105" s="361">
        <f>COUNTIF('enter-data'!AV$8:AV$94,'calc.disziplin'!$G105)</f>
        <v>0</v>
      </c>
      <c r="BF105" s="428">
        <f>COUNTIF('enter-data'!AW$8:AW$94,'calc.disziplin'!$G105)</f>
        <v>0</v>
      </c>
      <c r="BG105" s="429">
        <f>COUNTIF('enter-data'!AX$8:AX$94,'calc.disziplin'!$G105)</f>
        <v>0</v>
      </c>
      <c r="BH105" s="361">
        <f>COUNTIF('enter-data'!AY$8:AY$94,'calc.disziplin'!$G105)</f>
        <v>0</v>
      </c>
      <c r="BI105" s="428">
        <f>COUNTIF('enter-data'!AZ$8:AZ$94,'calc.disziplin'!$G105)</f>
        <v>0</v>
      </c>
      <c r="BJ105" s="429">
        <f>COUNTIF('enter-data'!BA$8:BA$94,'calc.disziplin'!$G105)</f>
        <v>0</v>
      </c>
      <c r="BK105" s="361">
        <f>COUNTIF('enter-data'!BB$8:BB$94,'calc.disziplin'!$G105)</f>
        <v>0</v>
      </c>
      <c r="BL105" s="428">
        <f>COUNTIF('enter-data'!BC$8:BC$94,'calc.disziplin'!$G105)</f>
        <v>0</v>
      </c>
      <c r="BM105" s="429">
        <f>COUNTIF('enter-data'!BD$8:BD$94,'calc.disziplin'!$G105)</f>
        <v>0</v>
      </c>
      <c r="BN105" s="361">
        <f>COUNTIF('enter-data'!BE$8:BE$94,'calc.disziplin'!$G105)</f>
        <v>0</v>
      </c>
      <c r="BO105" s="428">
        <f>COUNTIF('enter-data'!BF$8:BF$94,'calc.disziplin'!$G105)</f>
        <v>0</v>
      </c>
      <c r="BP105" s="429">
        <f>COUNTIF('enter-data'!BG$8:BG$94,'calc.disziplin'!$G105)</f>
        <v>0</v>
      </c>
      <c r="BQ105" s="361">
        <f>COUNTIF('enter-data'!BH$8:BH$94,'calc.disziplin'!$G105)</f>
        <v>0</v>
      </c>
      <c r="BR105" s="430">
        <f>COUNTIF('enter-data'!BI$8:BI$94,'calc.disziplin'!$G105)</f>
        <v>0</v>
      </c>
    </row>
    <row r="106" spans="1:70" ht="18" customHeight="1" x14ac:dyDescent="0.25">
      <c r="A106" s="392">
        <v>104</v>
      </c>
      <c r="B106" s="431">
        <f t="shared" si="12"/>
        <v>0.104</v>
      </c>
      <c r="C106" s="392" t="e">
        <f t="shared" si="20"/>
        <v>#N/A</v>
      </c>
      <c r="D106" s="392" t="e">
        <f t="shared" si="13"/>
        <v>#N/A</v>
      </c>
      <c r="E106" s="421" t="e">
        <f t="shared" si="14"/>
        <v>#N/A</v>
      </c>
      <c r="F106" s="422" t="s">
        <v>227</v>
      </c>
      <c r="G106" s="423" t="s">
        <v>226</v>
      </c>
      <c r="H106" s="424" t="e" cm="1">
        <f t="array" ref="H106">INDEX($P$3:$BR$142,ROW()-2,MATCH(H$1,$P$1:$BR$1,0))</f>
        <v>#N/A</v>
      </c>
      <c r="I106" s="424" t="e" cm="1">
        <f t="array" ref="I106">INDEX($P$3:$BR$142,ROW()-2,MATCH(I$1,$P$1:$BR$1,0))</f>
        <v>#N/A</v>
      </c>
      <c r="J106" s="424" t="e" cm="1">
        <f t="array" ref="J106">INDEX($P$3:$BR$142,ROW()-2,MATCH(J$1,$P$1:$BR$1,0))</f>
        <v>#N/A</v>
      </c>
      <c r="K106" s="424" t="e">
        <f t="shared" si="15"/>
        <v>#N/A</v>
      </c>
      <c r="L106" s="425" t="e">
        <f t="shared" si="16"/>
        <v>#N/A</v>
      </c>
      <c r="M106" s="425" t="e">
        <f t="shared" si="17"/>
        <v>#N/A</v>
      </c>
      <c r="N106" s="425" t="e">
        <f t="shared" si="18"/>
        <v>#N/A</v>
      </c>
      <c r="O106" s="426" t="e">
        <f t="shared" si="19"/>
        <v>#N/A</v>
      </c>
      <c r="P106" s="427">
        <f>COUNTIF('enter-data'!G$8:G$94,'calc.disziplin'!$G106)</f>
        <v>0</v>
      </c>
      <c r="Q106" s="361">
        <f>COUNTIF('enter-data'!H$8:H$94,'calc.disziplin'!$G106)</f>
        <v>0</v>
      </c>
      <c r="R106" s="428">
        <f>COUNTIF('enter-data'!I$8:I$94,'calc.disziplin'!$G106)</f>
        <v>0</v>
      </c>
      <c r="S106" s="429">
        <f>COUNTIF('enter-data'!J$8:J$94,'calc.disziplin'!$G106)</f>
        <v>0</v>
      </c>
      <c r="T106" s="361">
        <f>COUNTIF('enter-data'!K$8:K$94,'calc.disziplin'!$G106)</f>
        <v>0</v>
      </c>
      <c r="U106" s="428">
        <f>COUNTIF('enter-data'!L$8:L$94,'calc.disziplin'!$G106)</f>
        <v>0</v>
      </c>
      <c r="V106" s="429">
        <f>COUNTIF('enter-data'!M$8:M$94,'calc.disziplin'!$G106)</f>
        <v>0</v>
      </c>
      <c r="W106" s="361">
        <f>COUNTIF('enter-data'!N$8:N$94,'calc.disziplin'!$G106)</f>
        <v>0</v>
      </c>
      <c r="X106" s="428">
        <f>COUNTIF('enter-data'!O$8:O$94,'calc.disziplin'!$G106)</f>
        <v>0</v>
      </c>
      <c r="Y106" s="429">
        <f>COUNTIF('enter-data'!P$8:P$94,'calc.disziplin'!$G106)</f>
        <v>0</v>
      </c>
      <c r="Z106" s="361">
        <f>COUNTIF('enter-data'!Q$8:Q$94,'calc.disziplin'!$G106)</f>
        <v>0</v>
      </c>
      <c r="AA106" s="428">
        <f>COUNTIF('enter-data'!R$8:R$94,'calc.disziplin'!$G106)</f>
        <v>0</v>
      </c>
      <c r="AB106" s="429">
        <f>COUNTIF('enter-data'!S$8:S$94,'calc.disziplin'!$G106)</f>
        <v>0</v>
      </c>
      <c r="AC106" s="361">
        <f>COUNTIF('enter-data'!T$8:T$94,'calc.disziplin'!$G106)</f>
        <v>0</v>
      </c>
      <c r="AD106" s="428">
        <f>COUNTIF('enter-data'!U$8:U$94,'calc.disziplin'!$G106)</f>
        <v>0</v>
      </c>
      <c r="AE106" s="429">
        <f>COUNTIF('enter-data'!V$8:V$94,'calc.disziplin'!$G106)</f>
        <v>0</v>
      </c>
      <c r="AF106" s="361">
        <f>COUNTIF('enter-data'!W$8:W$94,'calc.disziplin'!$G106)</f>
        <v>0</v>
      </c>
      <c r="AG106" s="428">
        <f>COUNTIF('enter-data'!X$8:X$94,'calc.disziplin'!$G106)</f>
        <v>0</v>
      </c>
      <c r="AH106" s="429">
        <f>COUNTIF('enter-data'!Y$8:Y$94,'calc.disziplin'!$G106)</f>
        <v>0</v>
      </c>
      <c r="AI106" s="361">
        <f>COUNTIF('enter-data'!Z$8:Z$94,'calc.disziplin'!$G106)</f>
        <v>0</v>
      </c>
      <c r="AJ106" s="428">
        <f>COUNTIF('enter-data'!AA$8:AA$94,'calc.disziplin'!$G106)</f>
        <v>0</v>
      </c>
      <c r="AK106" s="429">
        <f>COUNTIF('enter-data'!AB$8:AB$94,'calc.disziplin'!$G106)</f>
        <v>0</v>
      </c>
      <c r="AL106" s="361">
        <f>COUNTIF('enter-data'!AC$8:AC$94,'calc.disziplin'!$G106)</f>
        <v>0</v>
      </c>
      <c r="AM106" s="428">
        <f>COUNTIF('enter-data'!AD$8:AD$94,'calc.disziplin'!$G106)</f>
        <v>0</v>
      </c>
      <c r="AN106" s="429">
        <f>COUNTIF('enter-data'!AE$8:AE$94,'calc.disziplin'!$G106)</f>
        <v>0</v>
      </c>
      <c r="AO106" s="361">
        <f>COUNTIF('enter-data'!AF$8:AF$94,'calc.disziplin'!$G106)</f>
        <v>0</v>
      </c>
      <c r="AP106" s="430">
        <f>COUNTIF('enter-data'!AG$8:AG$94,'calc.disziplin'!$G106)</f>
        <v>0</v>
      </c>
      <c r="AR106" s="429">
        <f>COUNTIF('enter-data'!AI$8:AI$94,'calc.disziplin'!$G106)</f>
        <v>0</v>
      </c>
      <c r="AS106" s="361">
        <f>COUNTIF('enter-data'!AJ$8:AJ$94,'calc.disziplin'!$G106)</f>
        <v>0</v>
      </c>
      <c r="AT106" s="428">
        <f>COUNTIF('enter-data'!AK$8:AK$94,'calc.disziplin'!$G106)</f>
        <v>0</v>
      </c>
      <c r="AU106" s="429">
        <f>COUNTIF('enter-data'!AL$8:AL$94,'calc.disziplin'!$G106)</f>
        <v>0</v>
      </c>
      <c r="AV106" s="361">
        <f>COUNTIF('enter-data'!AM$8:AM$94,'calc.disziplin'!$G106)</f>
        <v>0</v>
      </c>
      <c r="AW106" s="428">
        <f>COUNTIF('enter-data'!AN$8:AN$94,'calc.disziplin'!$G106)</f>
        <v>0</v>
      </c>
      <c r="AX106" s="429">
        <f>COUNTIF('enter-data'!AO$8:AO$94,'calc.disziplin'!$G106)</f>
        <v>0</v>
      </c>
      <c r="AY106" s="361">
        <f>COUNTIF('enter-data'!AP$8:AP$94,'calc.disziplin'!$G106)</f>
        <v>0</v>
      </c>
      <c r="AZ106" s="428">
        <f>COUNTIF('enter-data'!AQ$8:AQ$94,'calc.disziplin'!$G106)</f>
        <v>0</v>
      </c>
      <c r="BA106" s="429">
        <f>COUNTIF('enter-data'!AR$8:AR$94,'calc.disziplin'!$G106)</f>
        <v>0</v>
      </c>
      <c r="BB106" s="361">
        <f>COUNTIF('enter-data'!AS$8:AS$94,'calc.disziplin'!$G106)</f>
        <v>0</v>
      </c>
      <c r="BC106" s="428">
        <f>COUNTIF('enter-data'!AT$8:AT$94,'calc.disziplin'!$G106)</f>
        <v>0</v>
      </c>
      <c r="BD106" s="429">
        <f>COUNTIF('enter-data'!AU$8:AU$94,'calc.disziplin'!$G106)</f>
        <v>0</v>
      </c>
      <c r="BE106" s="361">
        <f>COUNTIF('enter-data'!AV$8:AV$94,'calc.disziplin'!$G106)</f>
        <v>0</v>
      </c>
      <c r="BF106" s="428">
        <f>COUNTIF('enter-data'!AW$8:AW$94,'calc.disziplin'!$G106)</f>
        <v>0</v>
      </c>
      <c r="BG106" s="429">
        <f>COUNTIF('enter-data'!AX$8:AX$94,'calc.disziplin'!$G106)</f>
        <v>0</v>
      </c>
      <c r="BH106" s="361">
        <f>COUNTIF('enter-data'!AY$8:AY$94,'calc.disziplin'!$G106)</f>
        <v>0</v>
      </c>
      <c r="BI106" s="428">
        <f>COUNTIF('enter-data'!AZ$8:AZ$94,'calc.disziplin'!$G106)</f>
        <v>0</v>
      </c>
      <c r="BJ106" s="429">
        <f>COUNTIF('enter-data'!BA$8:BA$94,'calc.disziplin'!$G106)</f>
        <v>0</v>
      </c>
      <c r="BK106" s="361">
        <f>COUNTIF('enter-data'!BB$8:BB$94,'calc.disziplin'!$G106)</f>
        <v>0</v>
      </c>
      <c r="BL106" s="428">
        <f>COUNTIF('enter-data'!BC$8:BC$94,'calc.disziplin'!$G106)</f>
        <v>0</v>
      </c>
      <c r="BM106" s="429">
        <f>COUNTIF('enter-data'!BD$8:BD$94,'calc.disziplin'!$G106)</f>
        <v>0</v>
      </c>
      <c r="BN106" s="361">
        <f>COUNTIF('enter-data'!BE$8:BE$94,'calc.disziplin'!$G106)</f>
        <v>0</v>
      </c>
      <c r="BO106" s="428">
        <f>COUNTIF('enter-data'!BF$8:BF$94,'calc.disziplin'!$G106)</f>
        <v>0</v>
      </c>
      <c r="BP106" s="429">
        <f>COUNTIF('enter-data'!BG$8:BG$94,'calc.disziplin'!$G106)</f>
        <v>0</v>
      </c>
      <c r="BQ106" s="361">
        <f>COUNTIF('enter-data'!BH$8:BH$94,'calc.disziplin'!$G106)</f>
        <v>0</v>
      </c>
      <c r="BR106" s="430">
        <f>COUNTIF('enter-data'!BI$8:BI$94,'calc.disziplin'!$G106)</f>
        <v>0</v>
      </c>
    </row>
    <row r="107" spans="1:70" ht="18" customHeight="1" x14ac:dyDescent="0.25">
      <c r="A107" s="392">
        <v>105</v>
      </c>
      <c r="B107" s="431">
        <f t="shared" si="12"/>
        <v>0.105</v>
      </c>
      <c r="C107" s="392" t="e">
        <f t="shared" si="20"/>
        <v>#N/A</v>
      </c>
      <c r="D107" s="392" t="e">
        <f t="shared" si="13"/>
        <v>#N/A</v>
      </c>
      <c r="E107" s="421" t="e">
        <f t="shared" si="14"/>
        <v>#N/A</v>
      </c>
      <c r="F107" s="422" t="s">
        <v>293</v>
      </c>
      <c r="G107" s="423" t="s">
        <v>292</v>
      </c>
      <c r="H107" s="424" t="e" cm="1">
        <f t="array" ref="H107">INDEX($P$3:$BR$142,ROW()-2,MATCH(H$1,$P$1:$BR$1,0))</f>
        <v>#N/A</v>
      </c>
      <c r="I107" s="424" t="e" cm="1">
        <f t="array" ref="I107">INDEX($P$3:$BR$142,ROW()-2,MATCH(I$1,$P$1:$BR$1,0))</f>
        <v>#N/A</v>
      </c>
      <c r="J107" s="424" t="e" cm="1">
        <f t="array" ref="J107">INDEX($P$3:$BR$142,ROW()-2,MATCH(J$1,$P$1:$BR$1,0))</f>
        <v>#N/A</v>
      </c>
      <c r="K107" s="424" t="e">
        <f t="shared" si="15"/>
        <v>#N/A</v>
      </c>
      <c r="L107" s="425" t="e">
        <f t="shared" si="16"/>
        <v>#N/A</v>
      </c>
      <c r="M107" s="425" t="e">
        <f t="shared" si="17"/>
        <v>#N/A</v>
      </c>
      <c r="N107" s="425" t="e">
        <f t="shared" si="18"/>
        <v>#N/A</v>
      </c>
      <c r="O107" s="426" t="e">
        <f t="shared" si="19"/>
        <v>#N/A</v>
      </c>
      <c r="P107" s="427">
        <f>COUNTIF('enter-data'!G$8:G$94,'calc.disziplin'!$G107)</f>
        <v>0</v>
      </c>
      <c r="Q107" s="361">
        <f>COUNTIF('enter-data'!H$8:H$94,'calc.disziplin'!$G107)</f>
        <v>0</v>
      </c>
      <c r="R107" s="428">
        <f>COUNTIF('enter-data'!I$8:I$94,'calc.disziplin'!$G107)</f>
        <v>0</v>
      </c>
      <c r="S107" s="429">
        <f>COUNTIF('enter-data'!J$8:J$94,'calc.disziplin'!$G107)</f>
        <v>0</v>
      </c>
      <c r="T107" s="361">
        <f>COUNTIF('enter-data'!K$8:K$94,'calc.disziplin'!$G107)</f>
        <v>0</v>
      </c>
      <c r="U107" s="428">
        <f>COUNTIF('enter-data'!L$8:L$94,'calc.disziplin'!$G107)</f>
        <v>0</v>
      </c>
      <c r="V107" s="429">
        <f>COUNTIF('enter-data'!M$8:M$94,'calc.disziplin'!$G107)</f>
        <v>0</v>
      </c>
      <c r="W107" s="361">
        <f>COUNTIF('enter-data'!N$8:N$94,'calc.disziplin'!$G107)</f>
        <v>0</v>
      </c>
      <c r="X107" s="428">
        <f>COUNTIF('enter-data'!O$8:O$94,'calc.disziplin'!$G107)</f>
        <v>0</v>
      </c>
      <c r="Y107" s="429">
        <f>COUNTIF('enter-data'!P$8:P$94,'calc.disziplin'!$G107)</f>
        <v>0</v>
      </c>
      <c r="Z107" s="361">
        <f>COUNTIF('enter-data'!Q$8:Q$94,'calc.disziplin'!$G107)</f>
        <v>0</v>
      </c>
      <c r="AA107" s="428">
        <f>COUNTIF('enter-data'!R$8:R$94,'calc.disziplin'!$G107)</f>
        <v>0</v>
      </c>
      <c r="AB107" s="429">
        <f>COUNTIF('enter-data'!S$8:S$94,'calc.disziplin'!$G107)</f>
        <v>0</v>
      </c>
      <c r="AC107" s="361">
        <f>COUNTIF('enter-data'!T$8:T$94,'calc.disziplin'!$G107)</f>
        <v>0</v>
      </c>
      <c r="AD107" s="428">
        <f>COUNTIF('enter-data'!U$8:U$94,'calc.disziplin'!$G107)</f>
        <v>0</v>
      </c>
      <c r="AE107" s="429">
        <f>COUNTIF('enter-data'!V$8:V$94,'calc.disziplin'!$G107)</f>
        <v>0</v>
      </c>
      <c r="AF107" s="361">
        <f>COUNTIF('enter-data'!W$8:W$94,'calc.disziplin'!$G107)</f>
        <v>0</v>
      </c>
      <c r="AG107" s="428">
        <f>COUNTIF('enter-data'!X$8:X$94,'calc.disziplin'!$G107)</f>
        <v>0</v>
      </c>
      <c r="AH107" s="429">
        <f>COUNTIF('enter-data'!Y$8:Y$94,'calc.disziplin'!$G107)</f>
        <v>0</v>
      </c>
      <c r="AI107" s="361">
        <f>COUNTIF('enter-data'!Z$8:Z$94,'calc.disziplin'!$G107)</f>
        <v>0</v>
      </c>
      <c r="AJ107" s="428">
        <f>COUNTIF('enter-data'!AA$8:AA$94,'calc.disziplin'!$G107)</f>
        <v>0</v>
      </c>
      <c r="AK107" s="429">
        <f>COUNTIF('enter-data'!AB$8:AB$94,'calc.disziplin'!$G107)</f>
        <v>0</v>
      </c>
      <c r="AL107" s="361">
        <f>COUNTIF('enter-data'!AC$8:AC$94,'calc.disziplin'!$G107)</f>
        <v>0</v>
      </c>
      <c r="AM107" s="428">
        <f>COUNTIF('enter-data'!AD$8:AD$94,'calc.disziplin'!$G107)</f>
        <v>0</v>
      </c>
      <c r="AN107" s="429">
        <f>COUNTIF('enter-data'!AE$8:AE$94,'calc.disziplin'!$G107)</f>
        <v>0</v>
      </c>
      <c r="AO107" s="361">
        <f>COUNTIF('enter-data'!AF$8:AF$94,'calc.disziplin'!$G107)</f>
        <v>0</v>
      </c>
      <c r="AP107" s="430">
        <f>COUNTIF('enter-data'!AG$8:AG$94,'calc.disziplin'!$G107)</f>
        <v>0</v>
      </c>
      <c r="AR107" s="429">
        <f>COUNTIF('enter-data'!AI$8:AI$94,'calc.disziplin'!$G107)</f>
        <v>0</v>
      </c>
      <c r="AS107" s="361">
        <f>COUNTIF('enter-data'!AJ$8:AJ$94,'calc.disziplin'!$G107)</f>
        <v>0</v>
      </c>
      <c r="AT107" s="428">
        <f>COUNTIF('enter-data'!AK$8:AK$94,'calc.disziplin'!$G107)</f>
        <v>0</v>
      </c>
      <c r="AU107" s="429">
        <f>COUNTIF('enter-data'!AL$8:AL$94,'calc.disziplin'!$G107)</f>
        <v>0</v>
      </c>
      <c r="AV107" s="361">
        <f>COUNTIF('enter-data'!AM$8:AM$94,'calc.disziplin'!$G107)</f>
        <v>0</v>
      </c>
      <c r="AW107" s="428">
        <f>COUNTIF('enter-data'!AN$8:AN$94,'calc.disziplin'!$G107)</f>
        <v>0</v>
      </c>
      <c r="AX107" s="429">
        <f>COUNTIF('enter-data'!AO$8:AO$94,'calc.disziplin'!$G107)</f>
        <v>0</v>
      </c>
      <c r="AY107" s="361">
        <f>COUNTIF('enter-data'!AP$8:AP$94,'calc.disziplin'!$G107)</f>
        <v>0</v>
      </c>
      <c r="AZ107" s="428">
        <f>COUNTIF('enter-data'!AQ$8:AQ$94,'calc.disziplin'!$G107)</f>
        <v>0</v>
      </c>
      <c r="BA107" s="429">
        <f>COUNTIF('enter-data'!AR$8:AR$94,'calc.disziplin'!$G107)</f>
        <v>0</v>
      </c>
      <c r="BB107" s="361">
        <f>COUNTIF('enter-data'!AS$8:AS$94,'calc.disziplin'!$G107)</f>
        <v>0</v>
      </c>
      <c r="BC107" s="428">
        <f>COUNTIF('enter-data'!AT$8:AT$94,'calc.disziplin'!$G107)</f>
        <v>0</v>
      </c>
      <c r="BD107" s="429">
        <f>COUNTIF('enter-data'!AU$8:AU$94,'calc.disziplin'!$G107)</f>
        <v>0</v>
      </c>
      <c r="BE107" s="361">
        <f>COUNTIF('enter-data'!AV$8:AV$94,'calc.disziplin'!$G107)</f>
        <v>0</v>
      </c>
      <c r="BF107" s="428">
        <f>COUNTIF('enter-data'!AW$8:AW$94,'calc.disziplin'!$G107)</f>
        <v>0</v>
      </c>
      <c r="BG107" s="429">
        <f>COUNTIF('enter-data'!AX$8:AX$94,'calc.disziplin'!$G107)</f>
        <v>0</v>
      </c>
      <c r="BH107" s="361">
        <f>COUNTIF('enter-data'!AY$8:AY$94,'calc.disziplin'!$G107)</f>
        <v>0</v>
      </c>
      <c r="BI107" s="428">
        <f>COUNTIF('enter-data'!AZ$8:AZ$94,'calc.disziplin'!$G107)</f>
        <v>0</v>
      </c>
      <c r="BJ107" s="429">
        <f>COUNTIF('enter-data'!BA$8:BA$94,'calc.disziplin'!$G107)</f>
        <v>0</v>
      </c>
      <c r="BK107" s="361">
        <f>COUNTIF('enter-data'!BB$8:BB$94,'calc.disziplin'!$G107)</f>
        <v>0</v>
      </c>
      <c r="BL107" s="428">
        <f>COUNTIF('enter-data'!BC$8:BC$94,'calc.disziplin'!$G107)</f>
        <v>0</v>
      </c>
      <c r="BM107" s="429">
        <f>COUNTIF('enter-data'!BD$8:BD$94,'calc.disziplin'!$G107)</f>
        <v>0</v>
      </c>
      <c r="BN107" s="361">
        <f>COUNTIF('enter-data'!BE$8:BE$94,'calc.disziplin'!$G107)</f>
        <v>0</v>
      </c>
      <c r="BO107" s="428">
        <f>COUNTIF('enter-data'!BF$8:BF$94,'calc.disziplin'!$G107)</f>
        <v>0</v>
      </c>
      <c r="BP107" s="429">
        <f>COUNTIF('enter-data'!BG$8:BG$94,'calc.disziplin'!$G107)</f>
        <v>0</v>
      </c>
      <c r="BQ107" s="361">
        <f>COUNTIF('enter-data'!BH$8:BH$94,'calc.disziplin'!$G107)</f>
        <v>0</v>
      </c>
      <c r="BR107" s="430">
        <f>COUNTIF('enter-data'!BI$8:BI$94,'calc.disziplin'!$G107)</f>
        <v>0</v>
      </c>
    </row>
    <row r="108" spans="1:70" ht="18" customHeight="1" x14ac:dyDescent="0.25">
      <c r="A108" s="392">
        <v>106</v>
      </c>
      <c r="B108" s="431">
        <f t="shared" si="12"/>
        <v>0.106</v>
      </c>
      <c r="C108" s="392" t="e">
        <f t="shared" si="20"/>
        <v>#N/A</v>
      </c>
      <c r="D108" s="392" t="e">
        <f t="shared" si="13"/>
        <v>#N/A</v>
      </c>
      <c r="E108" s="421" t="e">
        <f t="shared" si="14"/>
        <v>#N/A</v>
      </c>
      <c r="F108" s="422" t="s">
        <v>308</v>
      </c>
      <c r="G108" s="423" t="s">
        <v>307</v>
      </c>
      <c r="H108" s="424" t="e" cm="1">
        <f t="array" ref="H108">INDEX($P$3:$BR$142,ROW()-2,MATCH(H$1,$P$1:$BR$1,0))</f>
        <v>#N/A</v>
      </c>
      <c r="I108" s="424" t="e" cm="1">
        <f t="array" ref="I108">INDEX($P$3:$BR$142,ROW()-2,MATCH(I$1,$P$1:$BR$1,0))</f>
        <v>#N/A</v>
      </c>
      <c r="J108" s="424" t="e" cm="1">
        <f t="array" ref="J108">INDEX($P$3:$BR$142,ROW()-2,MATCH(J$1,$P$1:$BR$1,0))</f>
        <v>#N/A</v>
      </c>
      <c r="K108" s="424" t="e">
        <f t="shared" si="15"/>
        <v>#N/A</v>
      </c>
      <c r="L108" s="425" t="e">
        <f t="shared" si="16"/>
        <v>#N/A</v>
      </c>
      <c r="M108" s="425" t="e">
        <f t="shared" si="17"/>
        <v>#N/A</v>
      </c>
      <c r="N108" s="425" t="e">
        <f t="shared" si="18"/>
        <v>#N/A</v>
      </c>
      <c r="O108" s="426" t="e">
        <f t="shared" si="19"/>
        <v>#N/A</v>
      </c>
      <c r="P108" s="427">
        <f>COUNTIF('enter-data'!G$8:G$94,'calc.disziplin'!$G108)</f>
        <v>0</v>
      </c>
      <c r="Q108" s="361">
        <f>COUNTIF('enter-data'!H$8:H$94,'calc.disziplin'!$G108)</f>
        <v>0</v>
      </c>
      <c r="R108" s="428">
        <f>COUNTIF('enter-data'!I$8:I$94,'calc.disziplin'!$G108)</f>
        <v>0</v>
      </c>
      <c r="S108" s="429">
        <f>COUNTIF('enter-data'!J$8:J$94,'calc.disziplin'!$G108)</f>
        <v>0</v>
      </c>
      <c r="T108" s="361">
        <f>COUNTIF('enter-data'!K$8:K$94,'calc.disziplin'!$G108)</f>
        <v>0</v>
      </c>
      <c r="U108" s="428">
        <f>COUNTIF('enter-data'!L$8:L$94,'calc.disziplin'!$G108)</f>
        <v>0</v>
      </c>
      <c r="V108" s="429">
        <f>COUNTIF('enter-data'!M$8:M$94,'calc.disziplin'!$G108)</f>
        <v>0</v>
      </c>
      <c r="W108" s="361">
        <f>COUNTIF('enter-data'!N$8:N$94,'calc.disziplin'!$G108)</f>
        <v>0</v>
      </c>
      <c r="X108" s="428">
        <f>COUNTIF('enter-data'!O$8:O$94,'calc.disziplin'!$G108)</f>
        <v>0</v>
      </c>
      <c r="Y108" s="429">
        <f>COUNTIF('enter-data'!P$8:P$94,'calc.disziplin'!$G108)</f>
        <v>0</v>
      </c>
      <c r="Z108" s="361">
        <f>COUNTIF('enter-data'!Q$8:Q$94,'calc.disziplin'!$G108)</f>
        <v>0</v>
      </c>
      <c r="AA108" s="428">
        <f>COUNTIF('enter-data'!R$8:R$94,'calc.disziplin'!$G108)</f>
        <v>0</v>
      </c>
      <c r="AB108" s="429">
        <f>COUNTIF('enter-data'!S$8:S$94,'calc.disziplin'!$G108)</f>
        <v>0</v>
      </c>
      <c r="AC108" s="361">
        <f>COUNTIF('enter-data'!T$8:T$94,'calc.disziplin'!$G108)</f>
        <v>0</v>
      </c>
      <c r="AD108" s="428">
        <f>COUNTIF('enter-data'!U$8:U$94,'calc.disziplin'!$G108)</f>
        <v>0</v>
      </c>
      <c r="AE108" s="429">
        <f>COUNTIF('enter-data'!V$8:V$94,'calc.disziplin'!$G108)</f>
        <v>0</v>
      </c>
      <c r="AF108" s="361">
        <f>COUNTIF('enter-data'!W$8:W$94,'calc.disziplin'!$G108)</f>
        <v>0</v>
      </c>
      <c r="AG108" s="428">
        <f>COUNTIF('enter-data'!X$8:X$94,'calc.disziplin'!$G108)</f>
        <v>0</v>
      </c>
      <c r="AH108" s="429">
        <f>COUNTIF('enter-data'!Y$8:Y$94,'calc.disziplin'!$G108)</f>
        <v>0</v>
      </c>
      <c r="AI108" s="361">
        <f>COUNTIF('enter-data'!Z$8:Z$94,'calc.disziplin'!$G108)</f>
        <v>0</v>
      </c>
      <c r="AJ108" s="428">
        <f>COUNTIF('enter-data'!AA$8:AA$94,'calc.disziplin'!$G108)</f>
        <v>0</v>
      </c>
      <c r="AK108" s="429">
        <f>COUNTIF('enter-data'!AB$8:AB$94,'calc.disziplin'!$G108)</f>
        <v>0</v>
      </c>
      <c r="AL108" s="361">
        <f>COUNTIF('enter-data'!AC$8:AC$94,'calc.disziplin'!$G108)</f>
        <v>0</v>
      </c>
      <c r="AM108" s="428">
        <f>COUNTIF('enter-data'!AD$8:AD$94,'calc.disziplin'!$G108)</f>
        <v>0</v>
      </c>
      <c r="AN108" s="429">
        <f>COUNTIF('enter-data'!AE$8:AE$94,'calc.disziplin'!$G108)</f>
        <v>0</v>
      </c>
      <c r="AO108" s="361">
        <f>COUNTIF('enter-data'!AF$8:AF$94,'calc.disziplin'!$G108)</f>
        <v>0</v>
      </c>
      <c r="AP108" s="430">
        <f>COUNTIF('enter-data'!AG$8:AG$94,'calc.disziplin'!$G108)</f>
        <v>0</v>
      </c>
      <c r="AR108" s="429">
        <f>COUNTIF('enter-data'!AI$8:AI$94,'calc.disziplin'!$G108)</f>
        <v>0</v>
      </c>
      <c r="AS108" s="361">
        <f>COUNTIF('enter-data'!AJ$8:AJ$94,'calc.disziplin'!$G108)</f>
        <v>0</v>
      </c>
      <c r="AT108" s="428">
        <f>COUNTIF('enter-data'!AK$8:AK$94,'calc.disziplin'!$G108)</f>
        <v>0</v>
      </c>
      <c r="AU108" s="429">
        <f>COUNTIF('enter-data'!AL$8:AL$94,'calc.disziplin'!$G108)</f>
        <v>0</v>
      </c>
      <c r="AV108" s="361">
        <f>COUNTIF('enter-data'!AM$8:AM$94,'calc.disziplin'!$G108)</f>
        <v>0</v>
      </c>
      <c r="AW108" s="428">
        <f>COUNTIF('enter-data'!AN$8:AN$94,'calc.disziplin'!$G108)</f>
        <v>0</v>
      </c>
      <c r="AX108" s="429">
        <f>COUNTIF('enter-data'!AO$8:AO$94,'calc.disziplin'!$G108)</f>
        <v>0</v>
      </c>
      <c r="AY108" s="361">
        <f>COUNTIF('enter-data'!AP$8:AP$94,'calc.disziplin'!$G108)</f>
        <v>0</v>
      </c>
      <c r="AZ108" s="428">
        <f>COUNTIF('enter-data'!AQ$8:AQ$94,'calc.disziplin'!$G108)</f>
        <v>0</v>
      </c>
      <c r="BA108" s="429">
        <f>COUNTIF('enter-data'!AR$8:AR$94,'calc.disziplin'!$G108)</f>
        <v>0</v>
      </c>
      <c r="BB108" s="361">
        <f>COUNTIF('enter-data'!AS$8:AS$94,'calc.disziplin'!$G108)</f>
        <v>0</v>
      </c>
      <c r="BC108" s="428">
        <f>COUNTIF('enter-data'!AT$8:AT$94,'calc.disziplin'!$G108)</f>
        <v>0</v>
      </c>
      <c r="BD108" s="429">
        <f>COUNTIF('enter-data'!AU$8:AU$94,'calc.disziplin'!$G108)</f>
        <v>0</v>
      </c>
      <c r="BE108" s="361">
        <f>COUNTIF('enter-data'!AV$8:AV$94,'calc.disziplin'!$G108)</f>
        <v>0</v>
      </c>
      <c r="BF108" s="428">
        <f>COUNTIF('enter-data'!AW$8:AW$94,'calc.disziplin'!$G108)</f>
        <v>0</v>
      </c>
      <c r="BG108" s="429">
        <f>COUNTIF('enter-data'!AX$8:AX$94,'calc.disziplin'!$G108)</f>
        <v>0</v>
      </c>
      <c r="BH108" s="361">
        <f>COUNTIF('enter-data'!AY$8:AY$94,'calc.disziplin'!$G108)</f>
        <v>0</v>
      </c>
      <c r="BI108" s="428">
        <f>COUNTIF('enter-data'!AZ$8:AZ$94,'calc.disziplin'!$G108)</f>
        <v>0</v>
      </c>
      <c r="BJ108" s="429">
        <f>COUNTIF('enter-data'!BA$8:BA$94,'calc.disziplin'!$G108)</f>
        <v>0</v>
      </c>
      <c r="BK108" s="361">
        <f>COUNTIF('enter-data'!BB$8:BB$94,'calc.disziplin'!$G108)</f>
        <v>0</v>
      </c>
      <c r="BL108" s="428">
        <f>COUNTIF('enter-data'!BC$8:BC$94,'calc.disziplin'!$G108)</f>
        <v>0</v>
      </c>
      <c r="BM108" s="429">
        <f>COUNTIF('enter-data'!BD$8:BD$94,'calc.disziplin'!$G108)</f>
        <v>0</v>
      </c>
      <c r="BN108" s="361">
        <f>COUNTIF('enter-data'!BE$8:BE$94,'calc.disziplin'!$G108)</f>
        <v>0</v>
      </c>
      <c r="BO108" s="428">
        <f>COUNTIF('enter-data'!BF$8:BF$94,'calc.disziplin'!$G108)</f>
        <v>0</v>
      </c>
      <c r="BP108" s="429">
        <f>COUNTIF('enter-data'!BG$8:BG$94,'calc.disziplin'!$G108)</f>
        <v>0</v>
      </c>
      <c r="BQ108" s="361">
        <f>COUNTIF('enter-data'!BH$8:BH$94,'calc.disziplin'!$G108)</f>
        <v>0</v>
      </c>
      <c r="BR108" s="430">
        <f>COUNTIF('enter-data'!BI$8:BI$94,'calc.disziplin'!$G108)</f>
        <v>0</v>
      </c>
    </row>
    <row r="109" spans="1:70" ht="18" customHeight="1" x14ac:dyDescent="0.25">
      <c r="A109" s="392">
        <v>107</v>
      </c>
      <c r="B109" s="431">
        <f t="shared" si="12"/>
        <v>0.107</v>
      </c>
      <c r="C109" s="392" t="e">
        <f t="shared" si="20"/>
        <v>#N/A</v>
      </c>
      <c r="D109" s="392" t="e">
        <f t="shared" si="13"/>
        <v>#N/A</v>
      </c>
      <c r="E109" s="421" t="e">
        <f t="shared" si="14"/>
        <v>#N/A</v>
      </c>
      <c r="F109" s="422" t="s">
        <v>229</v>
      </c>
      <c r="G109" s="423" t="s">
        <v>203</v>
      </c>
      <c r="H109" s="424" t="e" cm="1">
        <f t="array" ref="H109">INDEX($P$3:$BR$142,ROW()-2,MATCH(H$1,$P$1:$BR$1,0))</f>
        <v>#N/A</v>
      </c>
      <c r="I109" s="424" t="e" cm="1">
        <f t="array" ref="I109">INDEX($P$3:$BR$142,ROW()-2,MATCH(I$1,$P$1:$BR$1,0))</f>
        <v>#N/A</v>
      </c>
      <c r="J109" s="424" t="e" cm="1">
        <f t="array" ref="J109">INDEX($P$3:$BR$142,ROW()-2,MATCH(J$1,$P$1:$BR$1,0))</f>
        <v>#N/A</v>
      </c>
      <c r="K109" s="424" t="e">
        <f t="shared" si="15"/>
        <v>#N/A</v>
      </c>
      <c r="L109" s="425" t="e">
        <f t="shared" si="16"/>
        <v>#N/A</v>
      </c>
      <c r="M109" s="425" t="e">
        <f t="shared" si="17"/>
        <v>#N/A</v>
      </c>
      <c r="N109" s="425" t="e">
        <f t="shared" si="18"/>
        <v>#N/A</v>
      </c>
      <c r="O109" s="426" t="e">
        <f t="shared" si="19"/>
        <v>#N/A</v>
      </c>
      <c r="P109" s="427">
        <f>COUNTIF('enter-data'!G$8:G$94,'calc.disziplin'!$G109)</f>
        <v>0</v>
      </c>
      <c r="Q109" s="361">
        <f>COUNTIF('enter-data'!H$8:H$94,'calc.disziplin'!$G109)</f>
        <v>1</v>
      </c>
      <c r="R109" s="428">
        <f>COUNTIF('enter-data'!I$8:I$94,'calc.disziplin'!$G109)</f>
        <v>2</v>
      </c>
      <c r="S109" s="429">
        <f>COUNTIF('enter-data'!J$8:J$94,'calc.disziplin'!$G109)</f>
        <v>0</v>
      </c>
      <c r="T109" s="361">
        <f>COUNTIF('enter-data'!K$8:K$94,'calc.disziplin'!$G109)</f>
        <v>0</v>
      </c>
      <c r="U109" s="428">
        <f>COUNTIF('enter-data'!L$8:L$94,'calc.disziplin'!$G109)</f>
        <v>0</v>
      </c>
      <c r="V109" s="429">
        <f>COUNTIF('enter-data'!M$8:M$94,'calc.disziplin'!$G109)</f>
        <v>0</v>
      </c>
      <c r="W109" s="361">
        <f>COUNTIF('enter-data'!N$8:N$94,'calc.disziplin'!$G109)</f>
        <v>0</v>
      </c>
      <c r="X109" s="428">
        <f>COUNTIF('enter-data'!O$8:O$94,'calc.disziplin'!$G109)</f>
        <v>0</v>
      </c>
      <c r="Y109" s="429">
        <f>COUNTIF('enter-data'!P$8:P$94,'calc.disziplin'!$G109)</f>
        <v>1</v>
      </c>
      <c r="Z109" s="361">
        <f>COUNTIF('enter-data'!Q$8:Q$94,'calc.disziplin'!$G109)</f>
        <v>0</v>
      </c>
      <c r="AA109" s="428">
        <f>COUNTIF('enter-data'!R$8:R$94,'calc.disziplin'!$G109)</f>
        <v>0</v>
      </c>
      <c r="AB109" s="429">
        <f>COUNTIF('enter-data'!S$8:S$94,'calc.disziplin'!$G109)</f>
        <v>0</v>
      </c>
      <c r="AC109" s="361">
        <f>COUNTIF('enter-data'!T$8:T$94,'calc.disziplin'!$G109)</f>
        <v>0</v>
      </c>
      <c r="AD109" s="428">
        <f>COUNTIF('enter-data'!U$8:U$94,'calc.disziplin'!$G109)</f>
        <v>0</v>
      </c>
      <c r="AE109" s="429">
        <f>COUNTIF('enter-data'!V$8:V$94,'calc.disziplin'!$G109)</f>
        <v>0</v>
      </c>
      <c r="AF109" s="361">
        <f>COUNTIF('enter-data'!W$8:W$94,'calc.disziplin'!$G109)</f>
        <v>0</v>
      </c>
      <c r="AG109" s="428">
        <f>COUNTIF('enter-data'!X$8:X$94,'calc.disziplin'!$G109)</f>
        <v>0</v>
      </c>
      <c r="AH109" s="429">
        <f>COUNTIF('enter-data'!Y$8:Y$94,'calc.disziplin'!$G109)</f>
        <v>0</v>
      </c>
      <c r="AI109" s="361">
        <f>COUNTIF('enter-data'!Z$8:Z$94,'calc.disziplin'!$G109)</f>
        <v>0</v>
      </c>
      <c r="AJ109" s="428">
        <f>COUNTIF('enter-data'!AA$8:AA$94,'calc.disziplin'!$G109)</f>
        <v>0</v>
      </c>
      <c r="AK109" s="429">
        <f>COUNTIF('enter-data'!AB$8:AB$94,'calc.disziplin'!$G109)</f>
        <v>0</v>
      </c>
      <c r="AL109" s="361">
        <f>COUNTIF('enter-data'!AC$8:AC$94,'calc.disziplin'!$G109)</f>
        <v>0</v>
      </c>
      <c r="AM109" s="428">
        <f>COUNTIF('enter-data'!AD$8:AD$94,'calc.disziplin'!$G109)</f>
        <v>0</v>
      </c>
      <c r="AN109" s="429">
        <f>COUNTIF('enter-data'!AE$8:AE$94,'calc.disziplin'!$G109)</f>
        <v>0</v>
      </c>
      <c r="AO109" s="361">
        <f>COUNTIF('enter-data'!AF$8:AF$94,'calc.disziplin'!$G109)</f>
        <v>0</v>
      </c>
      <c r="AP109" s="430">
        <f>COUNTIF('enter-data'!AG$8:AG$94,'calc.disziplin'!$G109)</f>
        <v>0</v>
      </c>
      <c r="AR109" s="429">
        <f>COUNTIF('enter-data'!AI$8:AI$94,'calc.disziplin'!$G109)</f>
        <v>0</v>
      </c>
      <c r="AS109" s="361">
        <f>COUNTIF('enter-data'!AJ$8:AJ$94,'calc.disziplin'!$G109)</f>
        <v>3</v>
      </c>
      <c r="AT109" s="428">
        <f>COUNTIF('enter-data'!AK$8:AK$94,'calc.disziplin'!$G109)</f>
        <v>1</v>
      </c>
      <c r="AU109" s="429">
        <f>COUNTIF('enter-data'!AL$8:AL$94,'calc.disziplin'!$G109)</f>
        <v>0</v>
      </c>
      <c r="AV109" s="361">
        <f>COUNTIF('enter-data'!AM$8:AM$94,'calc.disziplin'!$G109)</f>
        <v>0</v>
      </c>
      <c r="AW109" s="428">
        <f>COUNTIF('enter-data'!AN$8:AN$94,'calc.disziplin'!$G109)</f>
        <v>0</v>
      </c>
      <c r="AX109" s="429">
        <f>COUNTIF('enter-data'!AO$8:AO$94,'calc.disziplin'!$G109)</f>
        <v>0</v>
      </c>
      <c r="AY109" s="361">
        <f>COUNTIF('enter-data'!AP$8:AP$94,'calc.disziplin'!$G109)</f>
        <v>0</v>
      </c>
      <c r="AZ109" s="428">
        <f>COUNTIF('enter-data'!AQ$8:AQ$94,'calc.disziplin'!$G109)</f>
        <v>0</v>
      </c>
      <c r="BA109" s="429">
        <f>COUNTIF('enter-data'!AR$8:AR$94,'calc.disziplin'!$G109)</f>
        <v>0</v>
      </c>
      <c r="BB109" s="361">
        <f>COUNTIF('enter-data'!AS$8:AS$94,'calc.disziplin'!$G109)</f>
        <v>0</v>
      </c>
      <c r="BC109" s="428">
        <f>COUNTIF('enter-data'!AT$8:AT$94,'calc.disziplin'!$G109)</f>
        <v>1</v>
      </c>
      <c r="BD109" s="429">
        <f>COUNTIF('enter-data'!AU$8:AU$94,'calc.disziplin'!$G109)</f>
        <v>0</v>
      </c>
      <c r="BE109" s="361">
        <f>COUNTIF('enter-data'!AV$8:AV$94,'calc.disziplin'!$G109)</f>
        <v>0</v>
      </c>
      <c r="BF109" s="428">
        <f>COUNTIF('enter-data'!AW$8:AW$94,'calc.disziplin'!$G109)</f>
        <v>0</v>
      </c>
      <c r="BG109" s="429">
        <f>COUNTIF('enter-data'!AX$8:AX$94,'calc.disziplin'!$G109)</f>
        <v>0</v>
      </c>
      <c r="BH109" s="361">
        <f>COUNTIF('enter-data'!AY$8:AY$94,'calc.disziplin'!$G109)</f>
        <v>0</v>
      </c>
      <c r="BI109" s="428">
        <f>COUNTIF('enter-data'!AZ$8:AZ$94,'calc.disziplin'!$G109)</f>
        <v>0</v>
      </c>
      <c r="BJ109" s="429">
        <f>COUNTIF('enter-data'!BA$8:BA$94,'calc.disziplin'!$G109)</f>
        <v>0</v>
      </c>
      <c r="BK109" s="361">
        <f>COUNTIF('enter-data'!BB$8:BB$94,'calc.disziplin'!$G109)</f>
        <v>0</v>
      </c>
      <c r="BL109" s="428">
        <f>COUNTIF('enter-data'!BC$8:BC$94,'calc.disziplin'!$G109)</f>
        <v>0</v>
      </c>
      <c r="BM109" s="429">
        <f>COUNTIF('enter-data'!BD$8:BD$94,'calc.disziplin'!$G109)</f>
        <v>0</v>
      </c>
      <c r="BN109" s="361">
        <f>COUNTIF('enter-data'!BE$8:BE$94,'calc.disziplin'!$G109)</f>
        <v>0</v>
      </c>
      <c r="BO109" s="428">
        <f>COUNTIF('enter-data'!BF$8:BF$94,'calc.disziplin'!$G109)</f>
        <v>0</v>
      </c>
      <c r="BP109" s="429">
        <f>COUNTIF('enter-data'!BG$8:BG$94,'calc.disziplin'!$G109)</f>
        <v>0</v>
      </c>
      <c r="BQ109" s="361">
        <f>COUNTIF('enter-data'!BH$8:BH$94,'calc.disziplin'!$G109)</f>
        <v>0</v>
      </c>
      <c r="BR109" s="430">
        <f>COUNTIF('enter-data'!BI$8:BI$94,'calc.disziplin'!$G109)</f>
        <v>0</v>
      </c>
    </row>
    <row r="110" spans="1:70" ht="18" customHeight="1" x14ac:dyDescent="0.25">
      <c r="A110" s="392">
        <v>108</v>
      </c>
      <c r="B110" s="431">
        <f t="shared" si="12"/>
        <v>0.108</v>
      </c>
      <c r="C110" s="392" t="e">
        <f t="shared" si="20"/>
        <v>#N/A</v>
      </c>
      <c r="D110" s="392" t="e">
        <f t="shared" si="13"/>
        <v>#N/A</v>
      </c>
      <c r="E110" s="421" t="e">
        <f t="shared" si="14"/>
        <v>#N/A</v>
      </c>
      <c r="F110" s="422" t="s">
        <v>245</v>
      </c>
      <c r="G110" s="423" t="s">
        <v>13</v>
      </c>
      <c r="H110" s="424" t="e" cm="1">
        <f t="array" ref="H110">INDEX($P$3:$BR$142,ROW()-2,MATCH(H$1,$P$1:$BR$1,0))</f>
        <v>#N/A</v>
      </c>
      <c r="I110" s="424" t="e" cm="1">
        <f t="array" ref="I110">INDEX($P$3:$BR$142,ROW()-2,MATCH(I$1,$P$1:$BR$1,0))</f>
        <v>#N/A</v>
      </c>
      <c r="J110" s="424" t="e" cm="1">
        <f t="array" ref="J110">INDEX($P$3:$BR$142,ROW()-2,MATCH(J$1,$P$1:$BR$1,0))</f>
        <v>#N/A</v>
      </c>
      <c r="K110" s="424" t="e">
        <f t="shared" si="15"/>
        <v>#N/A</v>
      </c>
      <c r="L110" s="425" t="e">
        <f t="shared" si="16"/>
        <v>#N/A</v>
      </c>
      <c r="M110" s="425" t="e">
        <f t="shared" si="17"/>
        <v>#N/A</v>
      </c>
      <c r="N110" s="425" t="e">
        <f t="shared" si="18"/>
        <v>#N/A</v>
      </c>
      <c r="O110" s="426" t="e">
        <f t="shared" si="19"/>
        <v>#N/A</v>
      </c>
      <c r="P110" s="427">
        <f>COUNTIF('enter-data'!G$8:G$94,'calc.disziplin'!$G110)</f>
        <v>0</v>
      </c>
      <c r="Q110" s="361">
        <f>COUNTIF('enter-data'!H$8:H$94,'calc.disziplin'!$G110)</f>
        <v>0</v>
      </c>
      <c r="R110" s="428">
        <f>COUNTIF('enter-data'!I$8:I$94,'calc.disziplin'!$G110)</f>
        <v>0</v>
      </c>
      <c r="S110" s="429">
        <f>COUNTIF('enter-data'!J$8:J$94,'calc.disziplin'!$G110)</f>
        <v>0</v>
      </c>
      <c r="T110" s="361">
        <f>COUNTIF('enter-data'!K$8:K$94,'calc.disziplin'!$G110)</f>
        <v>0</v>
      </c>
      <c r="U110" s="428">
        <f>COUNTIF('enter-data'!L$8:L$94,'calc.disziplin'!$G110)</f>
        <v>0</v>
      </c>
      <c r="V110" s="429">
        <f>COUNTIF('enter-data'!M$8:M$94,'calc.disziplin'!$G110)</f>
        <v>0</v>
      </c>
      <c r="W110" s="361">
        <f>COUNTIF('enter-data'!N$8:N$94,'calc.disziplin'!$G110)</f>
        <v>0</v>
      </c>
      <c r="X110" s="428">
        <f>COUNTIF('enter-data'!O$8:O$94,'calc.disziplin'!$G110)</f>
        <v>0</v>
      </c>
      <c r="Y110" s="429">
        <f>COUNTIF('enter-data'!P$8:P$94,'calc.disziplin'!$G110)</f>
        <v>0</v>
      </c>
      <c r="Z110" s="361">
        <f>COUNTIF('enter-data'!Q$8:Q$94,'calc.disziplin'!$G110)</f>
        <v>0</v>
      </c>
      <c r="AA110" s="428">
        <f>COUNTIF('enter-data'!R$8:R$94,'calc.disziplin'!$G110)</f>
        <v>0</v>
      </c>
      <c r="AB110" s="429">
        <f>COUNTIF('enter-data'!S$8:S$94,'calc.disziplin'!$G110)</f>
        <v>0</v>
      </c>
      <c r="AC110" s="361">
        <f>COUNTIF('enter-data'!T$8:T$94,'calc.disziplin'!$G110)</f>
        <v>0</v>
      </c>
      <c r="AD110" s="428">
        <f>COUNTIF('enter-data'!U$8:U$94,'calc.disziplin'!$G110)</f>
        <v>0</v>
      </c>
      <c r="AE110" s="429">
        <f>COUNTIF('enter-data'!V$8:V$94,'calc.disziplin'!$G110)</f>
        <v>0</v>
      </c>
      <c r="AF110" s="361">
        <f>COUNTIF('enter-data'!W$8:W$94,'calc.disziplin'!$G110)</f>
        <v>0</v>
      </c>
      <c r="AG110" s="428">
        <f>COUNTIF('enter-data'!X$8:X$94,'calc.disziplin'!$G110)</f>
        <v>0</v>
      </c>
      <c r="AH110" s="429">
        <f>COUNTIF('enter-data'!Y$8:Y$94,'calc.disziplin'!$G110)</f>
        <v>0</v>
      </c>
      <c r="AI110" s="361">
        <f>COUNTIF('enter-data'!Z$8:Z$94,'calc.disziplin'!$G110)</f>
        <v>0</v>
      </c>
      <c r="AJ110" s="428">
        <f>COUNTIF('enter-data'!AA$8:AA$94,'calc.disziplin'!$G110)</f>
        <v>0</v>
      </c>
      <c r="AK110" s="429">
        <f>COUNTIF('enter-data'!AB$8:AB$94,'calc.disziplin'!$G110)</f>
        <v>0</v>
      </c>
      <c r="AL110" s="361">
        <f>COUNTIF('enter-data'!AC$8:AC$94,'calc.disziplin'!$G110)</f>
        <v>0</v>
      </c>
      <c r="AM110" s="428">
        <f>COUNTIF('enter-data'!AD$8:AD$94,'calc.disziplin'!$G110)</f>
        <v>0</v>
      </c>
      <c r="AN110" s="429">
        <f>COUNTIF('enter-data'!AE$8:AE$94,'calc.disziplin'!$G110)</f>
        <v>0</v>
      </c>
      <c r="AO110" s="361">
        <f>COUNTIF('enter-data'!AF$8:AF$94,'calc.disziplin'!$G110)</f>
        <v>0</v>
      </c>
      <c r="AP110" s="430">
        <f>COUNTIF('enter-data'!AG$8:AG$94,'calc.disziplin'!$G110)</f>
        <v>0</v>
      </c>
      <c r="AR110" s="429">
        <f>COUNTIF('enter-data'!AI$8:AI$94,'calc.disziplin'!$G110)</f>
        <v>0</v>
      </c>
      <c r="AS110" s="361">
        <f>COUNTIF('enter-data'!AJ$8:AJ$94,'calc.disziplin'!$G110)</f>
        <v>0</v>
      </c>
      <c r="AT110" s="428">
        <f>COUNTIF('enter-data'!AK$8:AK$94,'calc.disziplin'!$G110)</f>
        <v>0</v>
      </c>
      <c r="AU110" s="429">
        <f>COUNTIF('enter-data'!AL$8:AL$94,'calc.disziplin'!$G110)</f>
        <v>0</v>
      </c>
      <c r="AV110" s="361">
        <f>COUNTIF('enter-data'!AM$8:AM$94,'calc.disziplin'!$G110)</f>
        <v>0</v>
      </c>
      <c r="AW110" s="428">
        <f>COUNTIF('enter-data'!AN$8:AN$94,'calc.disziplin'!$G110)</f>
        <v>0</v>
      </c>
      <c r="AX110" s="429">
        <f>COUNTIF('enter-data'!AO$8:AO$94,'calc.disziplin'!$G110)</f>
        <v>0</v>
      </c>
      <c r="AY110" s="361">
        <f>COUNTIF('enter-data'!AP$8:AP$94,'calc.disziplin'!$G110)</f>
        <v>0</v>
      </c>
      <c r="AZ110" s="428">
        <f>COUNTIF('enter-data'!AQ$8:AQ$94,'calc.disziplin'!$G110)</f>
        <v>0</v>
      </c>
      <c r="BA110" s="429">
        <f>COUNTIF('enter-data'!AR$8:AR$94,'calc.disziplin'!$G110)</f>
        <v>0</v>
      </c>
      <c r="BB110" s="361">
        <f>COUNTIF('enter-data'!AS$8:AS$94,'calc.disziplin'!$G110)</f>
        <v>0</v>
      </c>
      <c r="BC110" s="428">
        <f>COUNTIF('enter-data'!AT$8:AT$94,'calc.disziplin'!$G110)</f>
        <v>0</v>
      </c>
      <c r="BD110" s="429">
        <f>COUNTIF('enter-data'!AU$8:AU$94,'calc.disziplin'!$G110)</f>
        <v>0</v>
      </c>
      <c r="BE110" s="361">
        <f>COUNTIF('enter-data'!AV$8:AV$94,'calc.disziplin'!$G110)</f>
        <v>0</v>
      </c>
      <c r="BF110" s="428">
        <f>COUNTIF('enter-data'!AW$8:AW$94,'calc.disziplin'!$G110)</f>
        <v>0</v>
      </c>
      <c r="BG110" s="429">
        <f>COUNTIF('enter-data'!AX$8:AX$94,'calc.disziplin'!$G110)</f>
        <v>0</v>
      </c>
      <c r="BH110" s="361">
        <f>COUNTIF('enter-data'!AY$8:AY$94,'calc.disziplin'!$G110)</f>
        <v>0</v>
      </c>
      <c r="BI110" s="428">
        <f>COUNTIF('enter-data'!AZ$8:AZ$94,'calc.disziplin'!$G110)</f>
        <v>0</v>
      </c>
      <c r="BJ110" s="429">
        <f>COUNTIF('enter-data'!BA$8:BA$94,'calc.disziplin'!$G110)</f>
        <v>0</v>
      </c>
      <c r="BK110" s="361">
        <f>COUNTIF('enter-data'!BB$8:BB$94,'calc.disziplin'!$G110)</f>
        <v>0</v>
      </c>
      <c r="BL110" s="428">
        <f>COUNTIF('enter-data'!BC$8:BC$94,'calc.disziplin'!$G110)</f>
        <v>0</v>
      </c>
      <c r="BM110" s="429">
        <f>COUNTIF('enter-data'!BD$8:BD$94,'calc.disziplin'!$G110)</f>
        <v>0</v>
      </c>
      <c r="BN110" s="361">
        <f>COUNTIF('enter-data'!BE$8:BE$94,'calc.disziplin'!$G110)</f>
        <v>0</v>
      </c>
      <c r="BO110" s="428">
        <f>COUNTIF('enter-data'!BF$8:BF$94,'calc.disziplin'!$G110)</f>
        <v>0</v>
      </c>
      <c r="BP110" s="429">
        <f>COUNTIF('enter-data'!BG$8:BG$94,'calc.disziplin'!$G110)</f>
        <v>0</v>
      </c>
      <c r="BQ110" s="361">
        <f>COUNTIF('enter-data'!BH$8:BH$94,'calc.disziplin'!$G110)</f>
        <v>0</v>
      </c>
      <c r="BR110" s="430">
        <f>COUNTIF('enter-data'!BI$8:BI$94,'calc.disziplin'!$G110)</f>
        <v>0</v>
      </c>
    </row>
    <row r="111" spans="1:70" ht="18" customHeight="1" x14ac:dyDescent="0.25">
      <c r="A111" s="392">
        <v>109</v>
      </c>
      <c r="B111" s="431">
        <f t="shared" si="12"/>
        <v>0.109</v>
      </c>
      <c r="C111" s="392" t="e">
        <f t="shared" si="20"/>
        <v>#N/A</v>
      </c>
      <c r="D111" s="392" t="e">
        <f t="shared" si="13"/>
        <v>#N/A</v>
      </c>
      <c r="E111" s="421" t="e">
        <f t="shared" si="14"/>
        <v>#N/A</v>
      </c>
      <c r="F111" s="422" t="s">
        <v>252</v>
      </c>
      <c r="G111" s="423" t="s">
        <v>107</v>
      </c>
      <c r="H111" s="424" t="e" cm="1">
        <f t="array" ref="H111">INDEX($P$3:$BR$142,ROW()-2,MATCH(H$1,$P$1:$BR$1,0))</f>
        <v>#N/A</v>
      </c>
      <c r="I111" s="424" t="e" cm="1">
        <f t="array" ref="I111">INDEX($P$3:$BR$142,ROW()-2,MATCH(I$1,$P$1:$BR$1,0))</f>
        <v>#N/A</v>
      </c>
      <c r="J111" s="424" t="e" cm="1">
        <f t="array" ref="J111">INDEX($P$3:$BR$142,ROW()-2,MATCH(J$1,$P$1:$BR$1,0))</f>
        <v>#N/A</v>
      </c>
      <c r="K111" s="424" t="e">
        <f t="shared" si="15"/>
        <v>#N/A</v>
      </c>
      <c r="L111" s="425" t="e">
        <f t="shared" si="16"/>
        <v>#N/A</v>
      </c>
      <c r="M111" s="425" t="e">
        <f t="shared" si="17"/>
        <v>#N/A</v>
      </c>
      <c r="N111" s="425" t="e">
        <f t="shared" si="18"/>
        <v>#N/A</v>
      </c>
      <c r="O111" s="426" t="e">
        <f t="shared" si="19"/>
        <v>#N/A</v>
      </c>
      <c r="P111" s="427">
        <f>COUNTIF('enter-data'!G$8:G$94,'calc.disziplin'!$G111)</f>
        <v>0</v>
      </c>
      <c r="Q111" s="361">
        <f>COUNTIF('enter-data'!H$8:H$94,'calc.disziplin'!$G111)</f>
        <v>0</v>
      </c>
      <c r="R111" s="428">
        <f>COUNTIF('enter-data'!I$8:I$94,'calc.disziplin'!$G111)</f>
        <v>0</v>
      </c>
      <c r="S111" s="429">
        <f>COUNTIF('enter-data'!J$8:J$94,'calc.disziplin'!$G111)</f>
        <v>0</v>
      </c>
      <c r="T111" s="361">
        <f>COUNTIF('enter-data'!K$8:K$94,'calc.disziplin'!$G111)</f>
        <v>0</v>
      </c>
      <c r="U111" s="428">
        <f>COUNTIF('enter-data'!L$8:L$94,'calc.disziplin'!$G111)</f>
        <v>0</v>
      </c>
      <c r="V111" s="429">
        <f>COUNTIF('enter-data'!M$8:M$94,'calc.disziplin'!$G111)</f>
        <v>0</v>
      </c>
      <c r="W111" s="361">
        <f>COUNTIF('enter-data'!N$8:N$94,'calc.disziplin'!$G111)</f>
        <v>0</v>
      </c>
      <c r="X111" s="428">
        <f>COUNTIF('enter-data'!O$8:O$94,'calc.disziplin'!$G111)</f>
        <v>0</v>
      </c>
      <c r="Y111" s="429">
        <f>COUNTIF('enter-data'!P$8:P$94,'calc.disziplin'!$G111)</f>
        <v>0</v>
      </c>
      <c r="Z111" s="361">
        <f>COUNTIF('enter-data'!Q$8:Q$94,'calc.disziplin'!$G111)</f>
        <v>0</v>
      </c>
      <c r="AA111" s="428">
        <f>COUNTIF('enter-data'!R$8:R$94,'calc.disziplin'!$G111)</f>
        <v>0</v>
      </c>
      <c r="AB111" s="429">
        <f>COUNTIF('enter-data'!S$8:S$94,'calc.disziplin'!$G111)</f>
        <v>0</v>
      </c>
      <c r="AC111" s="361">
        <f>COUNTIF('enter-data'!T$8:T$94,'calc.disziplin'!$G111)</f>
        <v>8</v>
      </c>
      <c r="AD111" s="428">
        <f>COUNTIF('enter-data'!U$8:U$94,'calc.disziplin'!$G111)</f>
        <v>1</v>
      </c>
      <c r="AE111" s="429">
        <f>COUNTIF('enter-data'!V$8:V$94,'calc.disziplin'!$G111)</f>
        <v>0</v>
      </c>
      <c r="AF111" s="361">
        <f>COUNTIF('enter-data'!W$8:W$94,'calc.disziplin'!$G111)</f>
        <v>0</v>
      </c>
      <c r="AG111" s="428">
        <f>COUNTIF('enter-data'!X$8:X$94,'calc.disziplin'!$G111)</f>
        <v>0</v>
      </c>
      <c r="AH111" s="429">
        <f>COUNTIF('enter-data'!Y$8:Y$94,'calc.disziplin'!$G111)</f>
        <v>0</v>
      </c>
      <c r="AI111" s="361">
        <f>COUNTIF('enter-data'!Z$8:Z$94,'calc.disziplin'!$G111)</f>
        <v>0</v>
      </c>
      <c r="AJ111" s="428">
        <f>COUNTIF('enter-data'!AA$8:AA$94,'calc.disziplin'!$G111)</f>
        <v>1</v>
      </c>
      <c r="AK111" s="429">
        <f>COUNTIF('enter-data'!AB$8:AB$94,'calc.disziplin'!$G111)</f>
        <v>0</v>
      </c>
      <c r="AL111" s="361">
        <f>COUNTIF('enter-data'!AC$8:AC$94,'calc.disziplin'!$G111)</f>
        <v>0</v>
      </c>
      <c r="AM111" s="428">
        <f>COUNTIF('enter-data'!AD$8:AD$94,'calc.disziplin'!$G111)</f>
        <v>0</v>
      </c>
      <c r="AN111" s="429">
        <f>COUNTIF('enter-data'!AE$8:AE$94,'calc.disziplin'!$G111)</f>
        <v>0</v>
      </c>
      <c r="AO111" s="361">
        <f>COUNTIF('enter-data'!AF$8:AF$94,'calc.disziplin'!$G111)</f>
        <v>0</v>
      </c>
      <c r="AP111" s="430">
        <f>COUNTIF('enter-data'!AG$8:AG$94,'calc.disziplin'!$G111)</f>
        <v>0</v>
      </c>
      <c r="AR111" s="429">
        <f>COUNTIF('enter-data'!AI$8:AI$94,'calc.disziplin'!$G111)</f>
        <v>0</v>
      </c>
      <c r="AS111" s="361">
        <f>COUNTIF('enter-data'!AJ$8:AJ$94,'calc.disziplin'!$G111)</f>
        <v>0</v>
      </c>
      <c r="AT111" s="428">
        <f>COUNTIF('enter-data'!AK$8:AK$94,'calc.disziplin'!$G111)</f>
        <v>0</v>
      </c>
      <c r="AU111" s="429">
        <f>COUNTIF('enter-data'!AL$8:AL$94,'calc.disziplin'!$G111)</f>
        <v>0</v>
      </c>
      <c r="AV111" s="361">
        <f>COUNTIF('enter-data'!AM$8:AM$94,'calc.disziplin'!$G111)</f>
        <v>0</v>
      </c>
      <c r="AW111" s="428">
        <f>COUNTIF('enter-data'!AN$8:AN$94,'calc.disziplin'!$G111)</f>
        <v>0</v>
      </c>
      <c r="AX111" s="429">
        <f>COUNTIF('enter-data'!AO$8:AO$94,'calc.disziplin'!$G111)</f>
        <v>0</v>
      </c>
      <c r="AY111" s="361">
        <f>COUNTIF('enter-data'!AP$8:AP$94,'calc.disziplin'!$G111)</f>
        <v>0</v>
      </c>
      <c r="AZ111" s="428">
        <f>COUNTIF('enter-data'!AQ$8:AQ$94,'calc.disziplin'!$G111)</f>
        <v>0</v>
      </c>
      <c r="BA111" s="429">
        <f>COUNTIF('enter-data'!AR$8:AR$94,'calc.disziplin'!$G111)</f>
        <v>0</v>
      </c>
      <c r="BB111" s="361">
        <f>COUNTIF('enter-data'!AS$8:AS$94,'calc.disziplin'!$G111)</f>
        <v>0</v>
      </c>
      <c r="BC111" s="428">
        <f>COUNTIF('enter-data'!AT$8:AT$94,'calc.disziplin'!$G111)</f>
        <v>0</v>
      </c>
      <c r="BD111" s="429">
        <f>COUNTIF('enter-data'!AU$8:AU$94,'calc.disziplin'!$G111)</f>
        <v>0</v>
      </c>
      <c r="BE111" s="361">
        <f>COUNTIF('enter-data'!AV$8:AV$94,'calc.disziplin'!$G111)</f>
        <v>0</v>
      </c>
      <c r="BF111" s="428">
        <f>COUNTIF('enter-data'!AW$8:AW$94,'calc.disziplin'!$G111)</f>
        <v>0</v>
      </c>
      <c r="BG111" s="429">
        <f>COUNTIF('enter-data'!AX$8:AX$94,'calc.disziplin'!$G111)</f>
        <v>0</v>
      </c>
      <c r="BH111" s="361">
        <f>COUNTIF('enter-data'!AY$8:AY$94,'calc.disziplin'!$G111)</f>
        <v>0</v>
      </c>
      <c r="BI111" s="428">
        <f>COUNTIF('enter-data'!AZ$8:AZ$94,'calc.disziplin'!$G111)</f>
        <v>0</v>
      </c>
      <c r="BJ111" s="429">
        <f>COUNTIF('enter-data'!BA$8:BA$94,'calc.disziplin'!$G111)</f>
        <v>0</v>
      </c>
      <c r="BK111" s="361">
        <f>COUNTIF('enter-data'!BB$8:BB$94,'calc.disziplin'!$G111)</f>
        <v>0</v>
      </c>
      <c r="BL111" s="428">
        <f>COUNTIF('enter-data'!BC$8:BC$94,'calc.disziplin'!$G111)</f>
        <v>0</v>
      </c>
      <c r="BM111" s="429">
        <f>COUNTIF('enter-data'!BD$8:BD$94,'calc.disziplin'!$G111)</f>
        <v>0</v>
      </c>
      <c r="BN111" s="361">
        <f>COUNTIF('enter-data'!BE$8:BE$94,'calc.disziplin'!$G111)</f>
        <v>0</v>
      </c>
      <c r="BO111" s="428">
        <f>COUNTIF('enter-data'!BF$8:BF$94,'calc.disziplin'!$G111)</f>
        <v>0</v>
      </c>
      <c r="BP111" s="429">
        <f>COUNTIF('enter-data'!BG$8:BG$94,'calc.disziplin'!$G111)</f>
        <v>0</v>
      </c>
      <c r="BQ111" s="361">
        <f>COUNTIF('enter-data'!BH$8:BH$94,'calc.disziplin'!$G111)</f>
        <v>0</v>
      </c>
      <c r="BR111" s="430">
        <f>COUNTIF('enter-data'!BI$8:BI$94,'calc.disziplin'!$G111)</f>
        <v>0</v>
      </c>
    </row>
    <row r="112" spans="1:70" ht="18" customHeight="1" x14ac:dyDescent="0.25">
      <c r="A112" s="392">
        <v>110</v>
      </c>
      <c r="B112" s="431">
        <f t="shared" si="12"/>
        <v>0.11</v>
      </c>
      <c r="C112" s="392" t="e">
        <f t="shared" si="20"/>
        <v>#N/A</v>
      </c>
      <c r="D112" s="392" t="e">
        <f t="shared" si="13"/>
        <v>#N/A</v>
      </c>
      <c r="E112" s="421" t="e">
        <f t="shared" si="14"/>
        <v>#N/A</v>
      </c>
      <c r="F112" s="422" t="s">
        <v>634</v>
      </c>
      <c r="G112" s="423" t="s">
        <v>209</v>
      </c>
      <c r="H112" s="424" t="e" cm="1">
        <f t="array" ref="H112">INDEX($P$3:$BR$142,ROW()-2,MATCH(H$1,$P$1:$BR$1,0))</f>
        <v>#N/A</v>
      </c>
      <c r="I112" s="424" t="e" cm="1">
        <f t="array" ref="I112">INDEX($P$3:$BR$142,ROW()-2,MATCH(I$1,$P$1:$BR$1,0))</f>
        <v>#N/A</v>
      </c>
      <c r="J112" s="424" t="e" cm="1">
        <f t="array" ref="J112">INDEX($P$3:$BR$142,ROW()-2,MATCH(J$1,$P$1:$BR$1,0))</f>
        <v>#N/A</v>
      </c>
      <c r="K112" s="424" t="e">
        <f t="shared" si="15"/>
        <v>#N/A</v>
      </c>
      <c r="L112" s="425" t="e">
        <f t="shared" si="16"/>
        <v>#N/A</v>
      </c>
      <c r="M112" s="425" t="e">
        <f t="shared" si="17"/>
        <v>#N/A</v>
      </c>
      <c r="N112" s="425" t="e">
        <f t="shared" si="18"/>
        <v>#N/A</v>
      </c>
      <c r="O112" s="426" t="e">
        <f t="shared" si="19"/>
        <v>#N/A</v>
      </c>
      <c r="P112" s="427">
        <f>COUNTIF('enter-data'!G$8:G$94,'calc.disziplin'!$G112)</f>
        <v>0</v>
      </c>
      <c r="Q112" s="361">
        <f>COUNTIF('enter-data'!H$8:H$94,'calc.disziplin'!$G112)</f>
        <v>0</v>
      </c>
      <c r="R112" s="428">
        <f>COUNTIF('enter-data'!I$8:I$94,'calc.disziplin'!$G112)</f>
        <v>0</v>
      </c>
      <c r="S112" s="429">
        <f>COUNTIF('enter-data'!J$8:J$94,'calc.disziplin'!$G112)</f>
        <v>0</v>
      </c>
      <c r="T112" s="361">
        <f>COUNTIF('enter-data'!K$8:K$94,'calc.disziplin'!$G112)</f>
        <v>0</v>
      </c>
      <c r="U112" s="428">
        <f>COUNTIF('enter-data'!L$8:L$94,'calc.disziplin'!$G112)</f>
        <v>0</v>
      </c>
      <c r="V112" s="429">
        <f>COUNTIF('enter-data'!M$8:M$94,'calc.disziplin'!$G112)</f>
        <v>0</v>
      </c>
      <c r="W112" s="361">
        <f>COUNTIF('enter-data'!N$8:N$94,'calc.disziplin'!$G112)</f>
        <v>0</v>
      </c>
      <c r="X112" s="428">
        <f>COUNTIF('enter-data'!O$8:O$94,'calc.disziplin'!$G112)</f>
        <v>0</v>
      </c>
      <c r="Y112" s="429">
        <f>COUNTIF('enter-data'!P$8:P$94,'calc.disziplin'!$G112)</f>
        <v>0</v>
      </c>
      <c r="Z112" s="361">
        <f>COUNTIF('enter-data'!Q$8:Q$94,'calc.disziplin'!$G112)</f>
        <v>0</v>
      </c>
      <c r="AA112" s="428">
        <f>COUNTIF('enter-data'!R$8:R$94,'calc.disziplin'!$G112)</f>
        <v>0</v>
      </c>
      <c r="AB112" s="429">
        <f>COUNTIF('enter-data'!S$8:S$94,'calc.disziplin'!$G112)</f>
        <v>0</v>
      </c>
      <c r="AC112" s="361">
        <f>COUNTIF('enter-data'!T$8:T$94,'calc.disziplin'!$G112)</f>
        <v>0</v>
      </c>
      <c r="AD112" s="428">
        <f>COUNTIF('enter-data'!U$8:U$94,'calc.disziplin'!$G112)</f>
        <v>0</v>
      </c>
      <c r="AE112" s="429">
        <f>COUNTIF('enter-data'!V$8:V$94,'calc.disziplin'!$G112)</f>
        <v>0</v>
      </c>
      <c r="AF112" s="361">
        <f>COUNTIF('enter-data'!W$8:W$94,'calc.disziplin'!$G112)</f>
        <v>0</v>
      </c>
      <c r="AG112" s="428">
        <f>COUNTIF('enter-data'!X$8:X$94,'calc.disziplin'!$G112)</f>
        <v>0</v>
      </c>
      <c r="AH112" s="429">
        <f>COUNTIF('enter-data'!Y$8:Y$94,'calc.disziplin'!$G112)</f>
        <v>0</v>
      </c>
      <c r="AI112" s="361">
        <f>COUNTIF('enter-data'!Z$8:Z$94,'calc.disziplin'!$G112)</f>
        <v>0</v>
      </c>
      <c r="AJ112" s="428">
        <f>COUNTIF('enter-data'!AA$8:AA$94,'calc.disziplin'!$G112)</f>
        <v>0</v>
      </c>
      <c r="AK112" s="429">
        <f>COUNTIF('enter-data'!AB$8:AB$94,'calc.disziplin'!$G112)</f>
        <v>0</v>
      </c>
      <c r="AL112" s="361">
        <f>COUNTIF('enter-data'!AC$8:AC$94,'calc.disziplin'!$G112)</f>
        <v>0</v>
      </c>
      <c r="AM112" s="428">
        <f>COUNTIF('enter-data'!AD$8:AD$94,'calc.disziplin'!$G112)</f>
        <v>0</v>
      </c>
      <c r="AN112" s="429">
        <f>COUNTIF('enter-data'!AE$8:AE$94,'calc.disziplin'!$G112)</f>
        <v>0</v>
      </c>
      <c r="AO112" s="361">
        <f>COUNTIF('enter-data'!AF$8:AF$94,'calc.disziplin'!$G112)</f>
        <v>0</v>
      </c>
      <c r="AP112" s="430">
        <f>COUNTIF('enter-data'!AG$8:AG$94,'calc.disziplin'!$G112)</f>
        <v>0</v>
      </c>
      <c r="AR112" s="429">
        <f>COUNTIF('enter-data'!AI$8:AI$94,'calc.disziplin'!$G112)</f>
        <v>0</v>
      </c>
      <c r="AS112" s="361">
        <f>COUNTIF('enter-data'!AJ$8:AJ$94,'calc.disziplin'!$G112)</f>
        <v>0</v>
      </c>
      <c r="AT112" s="428">
        <f>COUNTIF('enter-data'!AK$8:AK$94,'calc.disziplin'!$G112)</f>
        <v>0</v>
      </c>
      <c r="AU112" s="429">
        <f>COUNTIF('enter-data'!AL$8:AL$94,'calc.disziplin'!$G112)</f>
        <v>0</v>
      </c>
      <c r="AV112" s="361">
        <f>COUNTIF('enter-data'!AM$8:AM$94,'calc.disziplin'!$G112)</f>
        <v>0</v>
      </c>
      <c r="AW112" s="428">
        <f>COUNTIF('enter-data'!AN$8:AN$94,'calc.disziplin'!$G112)</f>
        <v>0</v>
      </c>
      <c r="AX112" s="429">
        <f>COUNTIF('enter-data'!AO$8:AO$94,'calc.disziplin'!$G112)</f>
        <v>0</v>
      </c>
      <c r="AY112" s="361">
        <f>COUNTIF('enter-data'!AP$8:AP$94,'calc.disziplin'!$G112)</f>
        <v>0</v>
      </c>
      <c r="AZ112" s="428">
        <f>COUNTIF('enter-data'!AQ$8:AQ$94,'calc.disziplin'!$G112)</f>
        <v>0</v>
      </c>
      <c r="BA112" s="429">
        <f>COUNTIF('enter-data'!AR$8:AR$94,'calc.disziplin'!$G112)</f>
        <v>0</v>
      </c>
      <c r="BB112" s="361">
        <f>COUNTIF('enter-data'!AS$8:AS$94,'calc.disziplin'!$G112)</f>
        <v>1</v>
      </c>
      <c r="BC112" s="428">
        <f>COUNTIF('enter-data'!AT$8:AT$94,'calc.disziplin'!$G112)</f>
        <v>0</v>
      </c>
      <c r="BD112" s="429">
        <f>COUNTIF('enter-data'!AU$8:AU$94,'calc.disziplin'!$G112)</f>
        <v>0</v>
      </c>
      <c r="BE112" s="361">
        <f>COUNTIF('enter-data'!AV$8:AV$94,'calc.disziplin'!$G112)</f>
        <v>0</v>
      </c>
      <c r="BF112" s="428">
        <f>COUNTIF('enter-data'!AW$8:AW$94,'calc.disziplin'!$G112)</f>
        <v>0</v>
      </c>
      <c r="BG112" s="429">
        <f>COUNTIF('enter-data'!AX$8:AX$94,'calc.disziplin'!$G112)</f>
        <v>0</v>
      </c>
      <c r="BH112" s="361">
        <f>COUNTIF('enter-data'!AY$8:AY$94,'calc.disziplin'!$G112)</f>
        <v>0</v>
      </c>
      <c r="BI112" s="428">
        <f>COUNTIF('enter-data'!AZ$8:AZ$94,'calc.disziplin'!$G112)</f>
        <v>0</v>
      </c>
      <c r="BJ112" s="429">
        <f>COUNTIF('enter-data'!BA$8:BA$94,'calc.disziplin'!$G112)</f>
        <v>0</v>
      </c>
      <c r="BK112" s="361">
        <f>COUNTIF('enter-data'!BB$8:BB$94,'calc.disziplin'!$G112)</f>
        <v>0</v>
      </c>
      <c r="BL112" s="428">
        <f>COUNTIF('enter-data'!BC$8:BC$94,'calc.disziplin'!$G112)</f>
        <v>0</v>
      </c>
      <c r="BM112" s="429">
        <f>COUNTIF('enter-data'!BD$8:BD$94,'calc.disziplin'!$G112)</f>
        <v>0</v>
      </c>
      <c r="BN112" s="361">
        <f>COUNTIF('enter-data'!BE$8:BE$94,'calc.disziplin'!$G112)</f>
        <v>0</v>
      </c>
      <c r="BO112" s="428">
        <f>COUNTIF('enter-data'!BF$8:BF$94,'calc.disziplin'!$G112)</f>
        <v>0</v>
      </c>
      <c r="BP112" s="429">
        <f>COUNTIF('enter-data'!BG$8:BG$94,'calc.disziplin'!$G112)</f>
        <v>0</v>
      </c>
      <c r="BQ112" s="361">
        <f>COUNTIF('enter-data'!BH$8:BH$94,'calc.disziplin'!$G112)</f>
        <v>0</v>
      </c>
      <c r="BR112" s="430">
        <f>COUNTIF('enter-data'!BI$8:BI$94,'calc.disziplin'!$G112)</f>
        <v>0</v>
      </c>
    </row>
    <row r="113" spans="1:70" ht="18" customHeight="1" x14ac:dyDescent="0.25">
      <c r="A113" s="392">
        <v>111</v>
      </c>
      <c r="B113" s="431">
        <f t="shared" si="12"/>
        <v>0.111</v>
      </c>
      <c r="C113" s="392" t="e">
        <f t="shared" si="20"/>
        <v>#N/A</v>
      </c>
      <c r="D113" s="392" t="e">
        <f t="shared" si="13"/>
        <v>#N/A</v>
      </c>
      <c r="E113" s="421" t="e">
        <f t="shared" si="14"/>
        <v>#N/A</v>
      </c>
      <c r="F113" s="422" t="s">
        <v>249</v>
      </c>
      <c r="G113" s="423" t="s">
        <v>204</v>
      </c>
      <c r="H113" s="424" t="e" cm="1">
        <f t="array" ref="H113">INDEX($P$3:$BR$142,ROW()-2,MATCH(H$1,$P$1:$BR$1,0))</f>
        <v>#N/A</v>
      </c>
      <c r="I113" s="424" t="e" cm="1">
        <f t="array" ref="I113">INDEX($P$3:$BR$142,ROW()-2,MATCH(I$1,$P$1:$BR$1,0))</f>
        <v>#N/A</v>
      </c>
      <c r="J113" s="424" t="e" cm="1">
        <f t="array" ref="J113">INDEX($P$3:$BR$142,ROW()-2,MATCH(J$1,$P$1:$BR$1,0))</f>
        <v>#N/A</v>
      </c>
      <c r="K113" s="424" t="e">
        <f t="shared" si="15"/>
        <v>#N/A</v>
      </c>
      <c r="L113" s="425" t="e">
        <f t="shared" si="16"/>
        <v>#N/A</v>
      </c>
      <c r="M113" s="425" t="e">
        <f t="shared" si="17"/>
        <v>#N/A</v>
      </c>
      <c r="N113" s="425" t="e">
        <f t="shared" si="18"/>
        <v>#N/A</v>
      </c>
      <c r="O113" s="426" t="e">
        <f t="shared" si="19"/>
        <v>#N/A</v>
      </c>
      <c r="P113" s="427">
        <f>COUNTIF('enter-data'!G$8:G$94,'calc.disziplin'!$G113)</f>
        <v>0</v>
      </c>
      <c r="Q113" s="361">
        <f>COUNTIF('enter-data'!H$8:H$94,'calc.disziplin'!$G113)</f>
        <v>0</v>
      </c>
      <c r="R113" s="428">
        <f>COUNTIF('enter-data'!I$8:I$94,'calc.disziplin'!$G113)</f>
        <v>0</v>
      </c>
      <c r="S113" s="429">
        <f>COUNTIF('enter-data'!J$8:J$94,'calc.disziplin'!$G113)</f>
        <v>0</v>
      </c>
      <c r="T113" s="361">
        <f>COUNTIF('enter-data'!K$8:K$94,'calc.disziplin'!$G113)</f>
        <v>0</v>
      </c>
      <c r="U113" s="428">
        <f>COUNTIF('enter-data'!L$8:L$94,'calc.disziplin'!$G113)</f>
        <v>0</v>
      </c>
      <c r="V113" s="429">
        <f>COUNTIF('enter-data'!M$8:M$94,'calc.disziplin'!$G113)</f>
        <v>0</v>
      </c>
      <c r="W113" s="361">
        <f>COUNTIF('enter-data'!N$8:N$94,'calc.disziplin'!$G113)</f>
        <v>0</v>
      </c>
      <c r="X113" s="428">
        <f>COUNTIF('enter-data'!O$8:O$94,'calc.disziplin'!$G113)</f>
        <v>0</v>
      </c>
      <c r="Y113" s="429">
        <f>COUNTIF('enter-data'!P$8:P$94,'calc.disziplin'!$G113)</f>
        <v>0</v>
      </c>
      <c r="Z113" s="361">
        <f>COUNTIF('enter-data'!Q$8:Q$94,'calc.disziplin'!$G113)</f>
        <v>0</v>
      </c>
      <c r="AA113" s="428">
        <f>COUNTIF('enter-data'!R$8:R$94,'calc.disziplin'!$G113)</f>
        <v>0</v>
      </c>
      <c r="AB113" s="429">
        <f>COUNTIF('enter-data'!S$8:S$94,'calc.disziplin'!$G113)</f>
        <v>0</v>
      </c>
      <c r="AC113" s="361">
        <f>COUNTIF('enter-data'!T$8:T$94,'calc.disziplin'!$G113)</f>
        <v>0</v>
      </c>
      <c r="AD113" s="428">
        <f>COUNTIF('enter-data'!U$8:U$94,'calc.disziplin'!$G113)</f>
        <v>0</v>
      </c>
      <c r="AE113" s="429">
        <f>COUNTIF('enter-data'!V$8:V$94,'calc.disziplin'!$G113)</f>
        <v>0</v>
      </c>
      <c r="AF113" s="361">
        <f>COUNTIF('enter-data'!W$8:W$94,'calc.disziplin'!$G113)</f>
        <v>0</v>
      </c>
      <c r="AG113" s="428">
        <f>COUNTIF('enter-data'!X$8:X$94,'calc.disziplin'!$G113)</f>
        <v>0</v>
      </c>
      <c r="AH113" s="429">
        <f>COUNTIF('enter-data'!Y$8:Y$94,'calc.disziplin'!$G113)</f>
        <v>0</v>
      </c>
      <c r="AI113" s="361">
        <f>COUNTIF('enter-data'!Z$8:Z$94,'calc.disziplin'!$G113)</f>
        <v>0</v>
      </c>
      <c r="AJ113" s="428">
        <f>COUNTIF('enter-data'!AA$8:AA$94,'calc.disziplin'!$G113)</f>
        <v>0</v>
      </c>
      <c r="AK113" s="429">
        <f>COUNTIF('enter-data'!AB$8:AB$94,'calc.disziplin'!$G113)</f>
        <v>0</v>
      </c>
      <c r="AL113" s="361">
        <f>COUNTIF('enter-data'!AC$8:AC$94,'calc.disziplin'!$G113)</f>
        <v>0</v>
      </c>
      <c r="AM113" s="428">
        <f>COUNTIF('enter-data'!AD$8:AD$94,'calc.disziplin'!$G113)</f>
        <v>0</v>
      </c>
      <c r="AN113" s="429">
        <f>COUNTIF('enter-data'!AE$8:AE$94,'calc.disziplin'!$G113)</f>
        <v>0</v>
      </c>
      <c r="AO113" s="361">
        <f>COUNTIF('enter-data'!AF$8:AF$94,'calc.disziplin'!$G113)</f>
        <v>0</v>
      </c>
      <c r="AP113" s="430">
        <f>COUNTIF('enter-data'!AG$8:AG$94,'calc.disziplin'!$G113)</f>
        <v>0</v>
      </c>
      <c r="AR113" s="429">
        <f>COUNTIF('enter-data'!AI$8:AI$94,'calc.disziplin'!$G113)</f>
        <v>0</v>
      </c>
      <c r="AS113" s="361">
        <f>COUNTIF('enter-data'!AJ$8:AJ$94,'calc.disziplin'!$G113)</f>
        <v>1</v>
      </c>
      <c r="AT113" s="428">
        <f>COUNTIF('enter-data'!AK$8:AK$94,'calc.disziplin'!$G113)</f>
        <v>0</v>
      </c>
      <c r="AU113" s="429">
        <f>COUNTIF('enter-data'!AL$8:AL$94,'calc.disziplin'!$G113)</f>
        <v>0</v>
      </c>
      <c r="AV113" s="361">
        <f>COUNTIF('enter-data'!AM$8:AM$94,'calc.disziplin'!$G113)</f>
        <v>0</v>
      </c>
      <c r="AW113" s="428">
        <f>COUNTIF('enter-data'!AN$8:AN$94,'calc.disziplin'!$G113)</f>
        <v>0</v>
      </c>
      <c r="AX113" s="429">
        <f>COUNTIF('enter-data'!AO$8:AO$94,'calc.disziplin'!$G113)</f>
        <v>0</v>
      </c>
      <c r="AY113" s="361">
        <f>COUNTIF('enter-data'!AP$8:AP$94,'calc.disziplin'!$G113)</f>
        <v>0</v>
      </c>
      <c r="AZ113" s="428">
        <f>COUNTIF('enter-data'!AQ$8:AQ$94,'calc.disziplin'!$G113)</f>
        <v>0</v>
      </c>
      <c r="BA113" s="429">
        <f>COUNTIF('enter-data'!AR$8:AR$94,'calc.disziplin'!$G113)</f>
        <v>0</v>
      </c>
      <c r="BB113" s="361">
        <f>COUNTIF('enter-data'!AS$8:AS$94,'calc.disziplin'!$G113)</f>
        <v>0</v>
      </c>
      <c r="BC113" s="428">
        <f>COUNTIF('enter-data'!AT$8:AT$94,'calc.disziplin'!$G113)</f>
        <v>0</v>
      </c>
      <c r="BD113" s="429">
        <f>COUNTIF('enter-data'!AU$8:AU$94,'calc.disziplin'!$G113)</f>
        <v>0</v>
      </c>
      <c r="BE113" s="361">
        <f>COUNTIF('enter-data'!AV$8:AV$94,'calc.disziplin'!$G113)</f>
        <v>0</v>
      </c>
      <c r="BF113" s="428">
        <f>COUNTIF('enter-data'!AW$8:AW$94,'calc.disziplin'!$G113)</f>
        <v>0</v>
      </c>
      <c r="BG113" s="429">
        <f>COUNTIF('enter-data'!AX$8:AX$94,'calc.disziplin'!$G113)</f>
        <v>0</v>
      </c>
      <c r="BH113" s="361">
        <f>COUNTIF('enter-data'!AY$8:AY$94,'calc.disziplin'!$G113)</f>
        <v>0</v>
      </c>
      <c r="BI113" s="428">
        <f>COUNTIF('enter-data'!AZ$8:AZ$94,'calc.disziplin'!$G113)</f>
        <v>0</v>
      </c>
      <c r="BJ113" s="429">
        <f>COUNTIF('enter-data'!BA$8:BA$94,'calc.disziplin'!$G113)</f>
        <v>0</v>
      </c>
      <c r="BK113" s="361">
        <f>COUNTIF('enter-data'!BB$8:BB$94,'calc.disziplin'!$G113)</f>
        <v>0</v>
      </c>
      <c r="BL113" s="428">
        <f>COUNTIF('enter-data'!BC$8:BC$94,'calc.disziplin'!$G113)</f>
        <v>0</v>
      </c>
      <c r="BM113" s="429">
        <f>COUNTIF('enter-data'!BD$8:BD$94,'calc.disziplin'!$G113)</f>
        <v>0</v>
      </c>
      <c r="BN113" s="361">
        <f>COUNTIF('enter-data'!BE$8:BE$94,'calc.disziplin'!$G113)</f>
        <v>0</v>
      </c>
      <c r="BO113" s="428">
        <f>COUNTIF('enter-data'!BF$8:BF$94,'calc.disziplin'!$G113)</f>
        <v>0</v>
      </c>
      <c r="BP113" s="429">
        <f>COUNTIF('enter-data'!BG$8:BG$94,'calc.disziplin'!$G113)</f>
        <v>0</v>
      </c>
      <c r="BQ113" s="361">
        <f>COUNTIF('enter-data'!BH$8:BH$94,'calc.disziplin'!$G113)</f>
        <v>0</v>
      </c>
      <c r="BR113" s="430">
        <f>COUNTIF('enter-data'!BI$8:BI$94,'calc.disziplin'!$G113)</f>
        <v>0</v>
      </c>
    </row>
    <row r="114" spans="1:70" ht="18" customHeight="1" x14ac:dyDescent="0.25">
      <c r="A114" s="392">
        <v>112</v>
      </c>
      <c r="B114" s="431">
        <f t="shared" si="12"/>
        <v>0.112</v>
      </c>
      <c r="C114" s="392" t="e">
        <f t="shared" si="20"/>
        <v>#N/A</v>
      </c>
      <c r="D114" s="392" t="e">
        <f t="shared" si="13"/>
        <v>#N/A</v>
      </c>
      <c r="E114" s="421" t="e">
        <f t="shared" si="14"/>
        <v>#N/A</v>
      </c>
      <c r="F114" s="422" t="s">
        <v>539</v>
      </c>
      <c r="G114" s="423" t="s">
        <v>78</v>
      </c>
      <c r="H114" s="424" t="e" cm="1">
        <f t="array" ref="H114">INDEX($P$3:$BR$142,ROW()-2,MATCH(H$1,$P$1:$BR$1,0))</f>
        <v>#N/A</v>
      </c>
      <c r="I114" s="424" t="e" cm="1">
        <f t="array" ref="I114">INDEX($P$3:$BR$142,ROW()-2,MATCH(I$1,$P$1:$BR$1,0))</f>
        <v>#N/A</v>
      </c>
      <c r="J114" s="424" t="e" cm="1">
        <f t="array" ref="J114">INDEX($P$3:$BR$142,ROW()-2,MATCH(J$1,$P$1:$BR$1,0))</f>
        <v>#N/A</v>
      </c>
      <c r="K114" s="424" t="e">
        <f t="shared" si="15"/>
        <v>#N/A</v>
      </c>
      <c r="L114" s="425" t="e">
        <f t="shared" si="16"/>
        <v>#N/A</v>
      </c>
      <c r="M114" s="425" t="e">
        <f t="shared" si="17"/>
        <v>#N/A</v>
      </c>
      <c r="N114" s="425" t="e">
        <f t="shared" si="18"/>
        <v>#N/A</v>
      </c>
      <c r="O114" s="426" t="e">
        <f t="shared" si="19"/>
        <v>#N/A</v>
      </c>
      <c r="P114" s="427">
        <f>COUNTIF('enter-data'!G$8:G$94,'calc.disziplin'!$G114)</f>
        <v>5</v>
      </c>
      <c r="Q114" s="361">
        <f>COUNTIF('enter-data'!H$8:H$94,'calc.disziplin'!$G114)</f>
        <v>2</v>
      </c>
      <c r="R114" s="428">
        <f>COUNTIF('enter-data'!I$8:I$94,'calc.disziplin'!$G114)</f>
        <v>3</v>
      </c>
      <c r="S114" s="429">
        <f>COUNTIF('enter-data'!J$8:J$94,'calc.disziplin'!$G114)</f>
        <v>3</v>
      </c>
      <c r="T114" s="361">
        <f>COUNTIF('enter-data'!K$8:K$94,'calc.disziplin'!$G114)</f>
        <v>5</v>
      </c>
      <c r="U114" s="428">
        <f>COUNTIF('enter-data'!L$8:L$94,'calc.disziplin'!$G114)</f>
        <v>7</v>
      </c>
      <c r="V114" s="429">
        <f>COUNTIF('enter-data'!M$8:M$94,'calc.disziplin'!$G114)</f>
        <v>7</v>
      </c>
      <c r="W114" s="361">
        <f>COUNTIF('enter-data'!N$8:N$94,'calc.disziplin'!$G114)</f>
        <v>5</v>
      </c>
      <c r="X114" s="428">
        <f>COUNTIF('enter-data'!O$8:O$94,'calc.disziplin'!$G114)</f>
        <v>4</v>
      </c>
      <c r="Y114" s="429">
        <f>COUNTIF('enter-data'!P$8:P$94,'calc.disziplin'!$G114)</f>
        <v>2</v>
      </c>
      <c r="Z114" s="361">
        <f>COUNTIF('enter-data'!Q$8:Q$94,'calc.disziplin'!$G114)</f>
        <v>4</v>
      </c>
      <c r="AA114" s="428">
        <f>COUNTIF('enter-data'!R$8:R$94,'calc.disziplin'!$G114)</f>
        <v>5</v>
      </c>
      <c r="AB114" s="429">
        <f>COUNTIF('enter-data'!S$8:S$94,'calc.disziplin'!$G114)</f>
        <v>0</v>
      </c>
      <c r="AC114" s="361">
        <f>COUNTIF('enter-data'!T$8:T$94,'calc.disziplin'!$G114)</f>
        <v>0</v>
      </c>
      <c r="AD114" s="428">
        <f>COUNTIF('enter-data'!U$8:U$94,'calc.disziplin'!$G114)</f>
        <v>0</v>
      </c>
      <c r="AE114" s="429">
        <f>COUNTIF('enter-data'!V$8:V$94,'calc.disziplin'!$G114)</f>
        <v>7</v>
      </c>
      <c r="AF114" s="361">
        <f>COUNTIF('enter-data'!W$8:W$94,'calc.disziplin'!$G114)</f>
        <v>5</v>
      </c>
      <c r="AG114" s="428">
        <f>COUNTIF('enter-data'!X$8:X$94,'calc.disziplin'!$G114)</f>
        <v>5</v>
      </c>
      <c r="AH114" s="429">
        <f>COUNTIF('enter-data'!Y$8:Y$94,'calc.disziplin'!$G114)</f>
        <v>0</v>
      </c>
      <c r="AI114" s="361">
        <f>COUNTIF('enter-data'!Z$8:Z$94,'calc.disziplin'!$G114)</f>
        <v>0</v>
      </c>
      <c r="AJ114" s="428">
        <f>COUNTIF('enter-data'!AA$8:AA$94,'calc.disziplin'!$G114)</f>
        <v>0</v>
      </c>
      <c r="AK114" s="429">
        <f>COUNTIF('enter-data'!AB$8:AB$94,'calc.disziplin'!$G114)</f>
        <v>1</v>
      </c>
      <c r="AL114" s="361">
        <f>COUNTIF('enter-data'!AC$8:AC$94,'calc.disziplin'!$G114)</f>
        <v>0</v>
      </c>
      <c r="AM114" s="428">
        <f>COUNTIF('enter-data'!AD$8:AD$94,'calc.disziplin'!$G114)</f>
        <v>0</v>
      </c>
      <c r="AN114" s="429">
        <f>COUNTIF('enter-data'!AE$8:AE$94,'calc.disziplin'!$G114)</f>
        <v>0</v>
      </c>
      <c r="AO114" s="361">
        <f>COUNTIF('enter-data'!AF$8:AF$94,'calc.disziplin'!$G114)</f>
        <v>1</v>
      </c>
      <c r="AP114" s="430">
        <f>COUNTIF('enter-data'!AG$8:AG$94,'calc.disziplin'!$G114)</f>
        <v>0</v>
      </c>
      <c r="AR114" s="429">
        <f>COUNTIF('enter-data'!AI$8:AI$94,'calc.disziplin'!$G114)</f>
        <v>7</v>
      </c>
      <c r="AS114" s="361">
        <f>COUNTIF('enter-data'!AJ$8:AJ$94,'calc.disziplin'!$G114)</f>
        <v>4</v>
      </c>
      <c r="AT114" s="428">
        <f>COUNTIF('enter-data'!AK$8:AK$94,'calc.disziplin'!$G114)</f>
        <v>3</v>
      </c>
      <c r="AU114" s="429">
        <f>COUNTIF('enter-data'!AL$8:AL$94,'calc.disziplin'!$G114)</f>
        <v>12</v>
      </c>
      <c r="AV114" s="361">
        <f>COUNTIF('enter-data'!AM$8:AM$94,'calc.disziplin'!$G114)</f>
        <v>13</v>
      </c>
      <c r="AW114" s="428">
        <f>COUNTIF('enter-data'!AN$8:AN$94,'calc.disziplin'!$G114)</f>
        <v>10</v>
      </c>
      <c r="AX114" s="429">
        <f>COUNTIF('enter-data'!AO$8:AO$94,'calc.disziplin'!$G114)</f>
        <v>10</v>
      </c>
      <c r="AY114" s="361">
        <f>COUNTIF('enter-data'!AP$8:AP$94,'calc.disziplin'!$G114)</f>
        <v>8</v>
      </c>
      <c r="AZ114" s="428">
        <f>COUNTIF('enter-data'!AQ$8:AQ$94,'calc.disziplin'!$G114)</f>
        <v>9</v>
      </c>
      <c r="BA114" s="429">
        <f>COUNTIF('enter-data'!AR$8:AR$94,'calc.disziplin'!$G114)</f>
        <v>8</v>
      </c>
      <c r="BB114" s="361">
        <f>COUNTIF('enter-data'!AS$8:AS$94,'calc.disziplin'!$G114)</f>
        <v>10</v>
      </c>
      <c r="BC114" s="428">
        <f>COUNTIF('enter-data'!AT$8:AT$94,'calc.disziplin'!$G114)</f>
        <v>2</v>
      </c>
      <c r="BD114" s="429">
        <f>COUNTIF('enter-data'!AU$8:AU$94,'calc.disziplin'!$G114)</f>
        <v>8</v>
      </c>
      <c r="BE114" s="361">
        <f>COUNTIF('enter-data'!AV$8:AV$94,'calc.disziplin'!$G114)</f>
        <v>5</v>
      </c>
      <c r="BF114" s="428">
        <f>COUNTIF('enter-data'!AW$8:AW$94,'calc.disziplin'!$G114)</f>
        <v>2</v>
      </c>
      <c r="BG114" s="429">
        <f>COUNTIF('enter-data'!AX$8:AX$94,'calc.disziplin'!$G114)</f>
        <v>17</v>
      </c>
      <c r="BH114" s="361">
        <f>COUNTIF('enter-data'!AY$8:AY$94,'calc.disziplin'!$G114)</f>
        <v>2</v>
      </c>
      <c r="BI114" s="428">
        <f>COUNTIF('enter-data'!AZ$8:AZ$94,'calc.disziplin'!$G114)</f>
        <v>1</v>
      </c>
      <c r="BJ114" s="429">
        <f>COUNTIF('enter-data'!BA$8:BA$94,'calc.disziplin'!$G114)</f>
        <v>1</v>
      </c>
      <c r="BK114" s="361">
        <f>COUNTIF('enter-data'!BB$8:BB$94,'calc.disziplin'!$G114)</f>
        <v>2</v>
      </c>
      <c r="BL114" s="428">
        <f>COUNTIF('enter-data'!BC$8:BC$94,'calc.disziplin'!$G114)</f>
        <v>3</v>
      </c>
      <c r="BM114" s="429">
        <f>COUNTIF('enter-data'!BD$8:BD$94,'calc.disziplin'!$G114)</f>
        <v>2</v>
      </c>
      <c r="BN114" s="361">
        <f>COUNTIF('enter-data'!BE$8:BE$94,'calc.disziplin'!$G114)</f>
        <v>3</v>
      </c>
      <c r="BO114" s="428">
        <f>COUNTIF('enter-data'!BF$8:BF$94,'calc.disziplin'!$G114)</f>
        <v>2</v>
      </c>
      <c r="BP114" s="429">
        <f>COUNTIF('enter-data'!BG$8:BG$94,'calc.disziplin'!$G114)</f>
        <v>1</v>
      </c>
      <c r="BQ114" s="361">
        <f>COUNTIF('enter-data'!BH$8:BH$94,'calc.disziplin'!$G114)</f>
        <v>4</v>
      </c>
      <c r="BR114" s="430">
        <f>COUNTIF('enter-data'!BI$8:BI$94,'calc.disziplin'!$G114)</f>
        <v>3</v>
      </c>
    </row>
    <row r="115" spans="1:70" ht="18" customHeight="1" x14ac:dyDescent="0.25">
      <c r="A115" s="392">
        <v>113</v>
      </c>
      <c r="B115" s="431">
        <f t="shared" si="12"/>
        <v>0.113</v>
      </c>
      <c r="C115" s="392" t="e">
        <f t="shared" si="20"/>
        <v>#N/A</v>
      </c>
      <c r="D115" s="392" t="e">
        <f t="shared" si="13"/>
        <v>#N/A</v>
      </c>
      <c r="E115" s="421" t="e">
        <f t="shared" si="14"/>
        <v>#N/A</v>
      </c>
      <c r="F115" s="422" t="s">
        <v>540</v>
      </c>
      <c r="G115" s="423" t="s">
        <v>541</v>
      </c>
      <c r="H115" s="424" t="e" cm="1">
        <f t="array" ref="H115">INDEX($P$3:$BR$142,ROW()-2,MATCH(H$1,$P$1:$BR$1,0))</f>
        <v>#N/A</v>
      </c>
      <c r="I115" s="424" t="e" cm="1">
        <f t="array" ref="I115">INDEX($P$3:$BR$142,ROW()-2,MATCH(I$1,$P$1:$BR$1,0))</f>
        <v>#N/A</v>
      </c>
      <c r="J115" s="424" t="e" cm="1">
        <f t="array" ref="J115">INDEX($P$3:$BR$142,ROW()-2,MATCH(J$1,$P$1:$BR$1,0))</f>
        <v>#N/A</v>
      </c>
      <c r="K115" s="424" t="e">
        <f t="shared" si="15"/>
        <v>#N/A</v>
      </c>
      <c r="L115" s="425" t="e">
        <f t="shared" si="16"/>
        <v>#N/A</v>
      </c>
      <c r="M115" s="425" t="e">
        <f t="shared" si="17"/>
        <v>#N/A</v>
      </c>
      <c r="N115" s="425" t="e">
        <f t="shared" si="18"/>
        <v>#N/A</v>
      </c>
      <c r="O115" s="426" t="e">
        <f t="shared" si="19"/>
        <v>#N/A</v>
      </c>
      <c r="P115" s="427">
        <f>COUNTIF('enter-data'!G$8:G$94,'calc.disziplin'!$G115)</f>
        <v>0</v>
      </c>
      <c r="Q115" s="361">
        <f>COUNTIF('enter-data'!H$8:H$94,'calc.disziplin'!$G115)</f>
        <v>0</v>
      </c>
      <c r="R115" s="428">
        <f>COUNTIF('enter-data'!I$8:I$94,'calc.disziplin'!$G115)</f>
        <v>0</v>
      </c>
      <c r="S115" s="429">
        <f>COUNTIF('enter-data'!J$8:J$94,'calc.disziplin'!$G115)</f>
        <v>0</v>
      </c>
      <c r="T115" s="361">
        <f>COUNTIF('enter-data'!K$8:K$94,'calc.disziplin'!$G115)</f>
        <v>0</v>
      </c>
      <c r="U115" s="428">
        <f>COUNTIF('enter-data'!L$8:L$94,'calc.disziplin'!$G115)</f>
        <v>0</v>
      </c>
      <c r="V115" s="429">
        <f>COUNTIF('enter-data'!M$8:M$94,'calc.disziplin'!$G115)</f>
        <v>0</v>
      </c>
      <c r="W115" s="361">
        <f>COUNTIF('enter-data'!N$8:N$94,'calc.disziplin'!$G115)</f>
        <v>0</v>
      </c>
      <c r="X115" s="428">
        <f>COUNTIF('enter-data'!O$8:O$94,'calc.disziplin'!$G115)</f>
        <v>0</v>
      </c>
      <c r="Y115" s="429">
        <f>COUNTIF('enter-data'!P$8:P$94,'calc.disziplin'!$G115)</f>
        <v>0</v>
      </c>
      <c r="Z115" s="361">
        <f>COUNTIF('enter-data'!Q$8:Q$94,'calc.disziplin'!$G115)</f>
        <v>0</v>
      </c>
      <c r="AA115" s="428">
        <f>COUNTIF('enter-data'!R$8:R$94,'calc.disziplin'!$G115)</f>
        <v>0</v>
      </c>
      <c r="AB115" s="429">
        <f>COUNTIF('enter-data'!S$8:S$94,'calc.disziplin'!$G115)</f>
        <v>0</v>
      </c>
      <c r="AC115" s="361">
        <f>COUNTIF('enter-data'!T$8:T$94,'calc.disziplin'!$G115)</f>
        <v>0</v>
      </c>
      <c r="AD115" s="428">
        <f>COUNTIF('enter-data'!U$8:U$94,'calc.disziplin'!$G115)</f>
        <v>0</v>
      </c>
      <c r="AE115" s="429">
        <f>COUNTIF('enter-data'!V$8:V$94,'calc.disziplin'!$G115)</f>
        <v>0</v>
      </c>
      <c r="AF115" s="361">
        <f>COUNTIF('enter-data'!W$8:W$94,'calc.disziplin'!$G115)</f>
        <v>0</v>
      </c>
      <c r="AG115" s="428">
        <f>COUNTIF('enter-data'!X$8:X$94,'calc.disziplin'!$G115)</f>
        <v>0</v>
      </c>
      <c r="AH115" s="429">
        <f>COUNTIF('enter-data'!Y$8:Y$94,'calc.disziplin'!$G115)</f>
        <v>0</v>
      </c>
      <c r="AI115" s="361">
        <f>COUNTIF('enter-data'!Z$8:Z$94,'calc.disziplin'!$G115)</f>
        <v>0</v>
      </c>
      <c r="AJ115" s="428">
        <f>COUNTIF('enter-data'!AA$8:AA$94,'calc.disziplin'!$G115)</f>
        <v>0</v>
      </c>
      <c r="AK115" s="429">
        <f>COUNTIF('enter-data'!AB$8:AB$94,'calc.disziplin'!$G115)</f>
        <v>0</v>
      </c>
      <c r="AL115" s="361">
        <f>COUNTIF('enter-data'!AC$8:AC$94,'calc.disziplin'!$G115)</f>
        <v>0</v>
      </c>
      <c r="AM115" s="428">
        <f>COUNTIF('enter-data'!AD$8:AD$94,'calc.disziplin'!$G115)</f>
        <v>0</v>
      </c>
      <c r="AN115" s="429">
        <f>COUNTIF('enter-data'!AE$8:AE$94,'calc.disziplin'!$G115)</f>
        <v>0</v>
      </c>
      <c r="AO115" s="361">
        <f>COUNTIF('enter-data'!AF$8:AF$94,'calc.disziplin'!$G115)</f>
        <v>0</v>
      </c>
      <c r="AP115" s="430">
        <f>COUNTIF('enter-data'!AG$8:AG$94,'calc.disziplin'!$G115)</f>
        <v>0</v>
      </c>
      <c r="AR115" s="429">
        <f>COUNTIF('enter-data'!AI$8:AI$94,'calc.disziplin'!$G115)</f>
        <v>0</v>
      </c>
      <c r="AS115" s="361">
        <f>COUNTIF('enter-data'!AJ$8:AJ$94,'calc.disziplin'!$G115)</f>
        <v>0</v>
      </c>
      <c r="AT115" s="428">
        <f>COUNTIF('enter-data'!AK$8:AK$94,'calc.disziplin'!$G115)</f>
        <v>0</v>
      </c>
      <c r="AU115" s="429">
        <f>COUNTIF('enter-data'!AL$8:AL$94,'calc.disziplin'!$G115)</f>
        <v>0</v>
      </c>
      <c r="AV115" s="361">
        <f>COUNTIF('enter-data'!AM$8:AM$94,'calc.disziplin'!$G115)</f>
        <v>0</v>
      </c>
      <c r="AW115" s="428">
        <f>COUNTIF('enter-data'!AN$8:AN$94,'calc.disziplin'!$G115)</f>
        <v>0</v>
      </c>
      <c r="AX115" s="429">
        <f>COUNTIF('enter-data'!AO$8:AO$94,'calc.disziplin'!$G115)</f>
        <v>0</v>
      </c>
      <c r="AY115" s="361">
        <f>COUNTIF('enter-data'!AP$8:AP$94,'calc.disziplin'!$G115)</f>
        <v>0</v>
      </c>
      <c r="AZ115" s="428">
        <f>COUNTIF('enter-data'!AQ$8:AQ$94,'calc.disziplin'!$G115)</f>
        <v>0</v>
      </c>
      <c r="BA115" s="429">
        <f>COUNTIF('enter-data'!AR$8:AR$94,'calc.disziplin'!$G115)</f>
        <v>0</v>
      </c>
      <c r="BB115" s="361">
        <f>COUNTIF('enter-data'!AS$8:AS$94,'calc.disziplin'!$G115)</f>
        <v>0</v>
      </c>
      <c r="BC115" s="428">
        <f>COUNTIF('enter-data'!AT$8:AT$94,'calc.disziplin'!$G115)</f>
        <v>0</v>
      </c>
      <c r="BD115" s="429">
        <f>COUNTIF('enter-data'!AU$8:AU$94,'calc.disziplin'!$G115)</f>
        <v>0</v>
      </c>
      <c r="BE115" s="361">
        <f>COUNTIF('enter-data'!AV$8:AV$94,'calc.disziplin'!$G115)</f>
        <v>0</v>
      </c>
      <c r="BF115" s="428">
        <f>COUNTIF('enter-data'!AW$8:AW$94,'calc.disziplin'!$G115)</f>
        <v>0</v>
      </c>
      <c r="BG115" s="429">
        <f>COUNTIF('enter-data'!AX$8:AX$94,'calc.disziplin'!$G115)</f>
        <v>0</v>
      </c>
      <c r="BH115" s="361">
        <f>COUNTIF('enter-data'!AY$8:AY$94,'calc.disziplin'!$G115)</f>
        <v>0</v>
      </c>
      <c r="BI115" s="428">
        <f>COUNTIF('enter-data'!AZ$8:AZ$94,'calc.disziplin'!$G115)</f>
        <v>0</v>
      </c>
      <c r="BJ115" s="429">
        <f>COUNTIF('enter-data'!BA$8:BA$94,'calc.disziplin'!$G115)</f>
        <v>0</v>
      </c>
      <c r="BK115" s="361">
        <f>COUNTIF('enter-data'!BB$8:BB$94,'calc.disziplin'!$G115)</f>
        <v>0</v>
      </c>
      <c r="BL115" s="428">
        <f>COUNTIF('enter-data'!BC$8:BC$94,'calc.disziplin'!$G115)</f>
        <v>0</v>
      </c>
      <c r="BM115" s="429">
        <f>COUNTIF('enter-data'!BD$8:BD$94,'calc.disziplin'!$G115)</f>
        <v>0</v>
      </c>
      <c r="BN115" s="361">
        <f>COUNTIF('enter-data'!BE$8:BE$94,'calc.disziplin'!$G115)</f>
        <v>0</v>
      </c>
      <c r="BO115" s="428">
        <f>COUNTIF('enter-data'!BF$8:BF$94,'calc.disziplin'!$G115)</f>
        <v>0</v>
      </c>
      <c r="BP115" s="429">
        <f>COUNTIF('enter-data'!BG$8:BG$94,'calc.disziplin'!$G115)</f>
        <v>0</v>
      </c>
      <c r="BQ115" s="361">
        <f>COUNTIF('enter-data'!BH$8:BH$94,'calc.disziplin'!$G115)</f>
        <v>0</v>
      </c>
      <c r="BR115" s="430">
        <f>COUNTIF('enter-data'!BI$8:BI$94,'calc.disziplin'!$G115)</f>
        <v>0</v>
      </c>
    </row>
    <row r="116" spans="1:70" ht="18" customHeight="1" x14ac:dyDescent="0.25">
      <c r="A116" s="392">
        <v>114</v>
      </c>
      <c r="B116" s="431">
        <f t="shared" si="12"/>
        <v>0.114</v>
      </c>
      <c r="C116" s="392" t="e">
        <f t="shared" si="20"/>
        <v>#N/A</v>
      </c>
      <c r="D116" s="392" t="e">
        <f t="shared" si="13"/>
        <v>#N/A</v>
      </c>
      <c r="E116" s="421" t="e">
        <f t="shared" si="14"/>
        <v>#N/A</v>
      </c>
      <c r="F116" s="422" t="s">
        <v>317</v>
      </c>
      <c r="G116" s="423" t="s">
        <v>316</v>
      </c>
      <c r="H116" s="424" t="e" cm="1">
        <f t="array" ref="H116">INDEX($P$3:$BR$142,ROW()-2,MATCH(H$1,$P$1:$BR$1,0))</f>
        <v>#N/A</v>
      </c>
      <c r="I116" s="424" t="e" cm="1">
        <f t="array" ref="I116">INDEX($P$3:$BR$142,ROW()-2,MATCH(I$1,$P$1:$BR$1,0))</f>
        <v>#N/A</v>
      </c>
      <c r="J116" s="424" t="e" cm="1">
        <f t="array" ref="J116">INDEX($P$3:$BR$142,ROW()-2,MATCH(J$1,$P$1:$BR$1,0))</f>
        <v>#N/A</v>
      </c>
      <c r="K116" s="424" t="e">
        <f t="shared" si="15"/>
        <v>#N/A</v>
      </c>
      <c r="L116" s="425" t="e">
        <f t="shared" si="16"/>
        <v>#N/A</v>
      </c>
      <c r="M116" s="425" t="e">
        <f t="shared" si="17"/>
        <v>#N/A</v>
      </c>
      <c r="N116" s="425" t="e">
        <f t="shared" si="18"/>
        <v>#N/A</v>
      </c>
      <c r="O116" s="426" t="e">
        <f t="shared" si="19"/>
        <v>#N/A</v>
      </c>
      <c r="P116" s="427">
        <f>COUNTIF('enter-data'!G$8:G$94,'calc.disziplin'!$G116)</f>
        <v>0</v>
      </c>
      <c r="Q116" s="361">
        <f>COUNTIF('enter-data'!H$8:H$94,'calc.disziplin'!$G116)</f>
        <v>0</v>
      </c>
      <c r="R116" s="428">
        <f>COUNTIF('enter-data'!I$8:I$94,'calc.disziplin'!$G116)</f>
        <v>0</v>
      </c>
      <c r="S116" s="429">
        <f>COUNTIF('enter-data'!J$8:J$94,'calc.disziplin'!$G116)</f>
        <v>0</v>
      </c>
      <c r="T116" s="361">
        <f>COUNTIF('enter-data'!K$8:K$94,'calc.disziplin'!$G116)</f>
        <v>0</v>
      </c>
      <c r="U116" s="428">
        <f>COUNTIF('enter-data'!L$8:L$94,'calc.disziplin'!$G116)</f>
        <v>0</v>
      </c>
      <c r="V116" s="429">
        <f>COUNTIF('enter-data'!M$8:M$94,'calc.disziplin'!$G116)</f>
        <v>0</v>
      </c>
      <c r="W116" s="361">
        <f>COUNTIF('enter-data'!N$8:N$94,'calc.disziplin'!$G116)</f>
        <v>0</v>
      </c>
      <c r="X116" s="428">
        <f>COUNTIF('enter-data'!O$8:O$94,'calc.disziplin'!$G116)</f>
        <v>0</v>
      </c>
      <c r="Y116" s="429">
        <f>COUNTIF('enter-data'!P$8:P$94,'calc.disziplin'!$G116)</f>
        <v>0</v>
      </c>
      <c r="Z116" s="361">
        <f>COUNTIF('enter-data'!Q$8:Q$94,'calc.disziplin'!$G116)</f>
        <v>0</v>
      </c>
      <c r="AA116" s="428">
        <f>COUNTIF('enter-data'!R$8:R$94,'calc.disziplin'!$G116)</f>
        <v>0</v>
      </c>
      <c r="AB116" s="429">
        <f>COUNTIF('enter-data'!S$8:S$94,'calc.disziplin'!$G116)</f>
        <v>0</v>
      </c>
      <c r="AC116" s="361">
        <f>COUNTIF('enter-data'!T$8:T$94,'calc.disziplin'!$G116)</f>
        <v>0</v>
      </c>
      <c r="AD116" s="428">
        <f>COUNTIF('enter-data'!U$8:U$94,'calc.disziplin'!$G116)</f>
        <v>0</v>
      </c>
      <c r="AE116" s="429">
        <f>COUNTIF('enter-data'!V$8:V$94,'calc.disziplin'!$G116)</f>
        <v>0</v>
      </c>
      <c r="AF116" s="361">
        <f>COUNTIF('enter-data'!W$8:W$94,'calc.disziplin'!$G116)</f>
        <v>0</v>
      </c>
      <c r="AG116" s="428">
        <f>COUNTIF('enter-data'!X$8:X$94,'calc.disziplin'!$G116)</f>
        <v>0</v>
      </c>
      <c r="AH116" s="429">
        <f>COUNTIF('enter-data'!Y$8:Y$94,'calc.disziplin'!$G116)</f>
        <v>0</v>
      </c>
      <c r="AI116" s="361">
        <f>COUNTIF('enter-data'!Z$8:Z$94,'calc.disziplin'!$G116)</f>
        <v>0</v>
      </c>
      <c r="AJ116" s="428">
        <f>COUNTIF('enter-data'!AA$8:AA$94,'calc.disziplin'!$G116)</f>
        <v>0</v>
      </c>
      <c r="AK116" s="429">
        <f>COUNTIF('enter-data'!AB$8:AB$94,'calc.disziplin'!$G116)</f>
        <v>0</v>
      </c>
      <c r="AL116" s="361">
        <f>COUNTIF('enter-data'!AC$8:AC$94,'calc.disziplin'!$G116)</f>
        <v>0</v>
      </c>
      <c r="AM116" s="428">
        <f>COUNTIF('enter-data'!AD$8:AD$94,'calc.disziplin'!$G116)</f>
        <v>0</v>
      </c>
      <c r="AN116" s="429">
        <f>COUNTIF('enter-data'!AE$8:AE$94,'calc.disziplin'!$G116)</f>
        <v>0</v>
      </c>
      <c r="AO116" s="361">
        <f>COUNTIF('enter-data'!AF$8:AF$94,'calc.disziplin'!$G116)</f>
        <v>0</v>
      </c>
      <c r="AP116" s="430">
        <f>COUNTIF('enter-data'!AG$8:AG$94,'calc.disziplin'!$G116)</f>
        <v>0</v>
      </c>
      <c r="AR116" s="429">
        <f>COUNTIF('enter-data'!AI$8:AI$94,'calc.disziplin'!$G116)</f>
        <v>0</v>
      </c>
      <c r="AS116" s="361">
        <f>COUNTIF('enter-data'!AJ$8:AJ$94,'calc.disziplin'!$G116)</f>
        <v>0</v>
      </c>
      <c r="AT116" s="428">
        <f>COUNTIF('enter-data'!AK$8:AK$94,'calc.disziplin'!$G116)</f>
        <v>0</v>
      </c>
      <c r="AU116" s="429">
        <f>COUNTIF('enter-data'!AL$8:AL$94,'calc.disziplin'!$G116)</f>
        <v>0</v>
      </c>
      <c r="AV116" s="361">
        <f>COUNTIF('enter-data'!AM$8:AM$94,'calc.disziplin'!$G116)</f>
        <v>0</v>
      </c>
      <c r="AW116" s="428">
        <f>COUNTIF('enter-data'!AN$8:AN$94,'calc.disziplin'!$G116)</f>
        <v>0</v>
      </c>
      <c r="AX116" s="429">
        <f>COUNTIF('enter-data'!AO$8:AO$94,'calc.disziplin'!$G116)</f>
        <v>0</v>
      </c>
      <c r="AY116" s="361">
        <f>COUNTIF('enter-data'!AP$8:AP$94,'calc.disziplin'!$G116)</f>
        <v>0</v>
      </c>
      <c r="AZ116" s="428">
        <f>COUNTIF('enter-data'!AQ$8:AQ$94,'calc.disziplin'!$G116)</f>
        <v>0</v>
      </c>
      <c r="BA116" s="429">
        <f>COUNTIF('enter-data'!AR$8:AR$94,'calc.disziplin'!$G116)</f>
        <v>0</v>
      </c>
      <c r="BB116" s="361">
        <f>COUNTIF('enter-data'!AS$8:AS$94,'calc.disziplin'!$G116)</f>
        <v>0</v>
      </c>
      <c r="BC116" s="428">
        <f>COUNTIF('enter-data'!AT$8:AT$94,'calc.disziplin'!$G116)</f>
        <v>0</v>
      </c>
      <c r="BD116" s="429">
        <f>COUNTIF('enter-data'!AU$8:AU$94,'calc.disziplin'!$G116)</f>
        <v>0</v>
      </c>
      <c r="BE116" s="361">
        <f>COUNTIF('enter-data'!AV$8:AV$94,'calc.disziplin'!$G116)</f>
        <v>0</v>
      </c>
      <c r="BF116" s="428">
        <f>COUNTIF('enter-data'!AW$8:AW$94,'calc.disziplin'!$G116)</f>
        <v>0</v>
      </c>
      <c r="BG116" s="429">
        <f>COUNTIF('enter-data'!AX$8:AX$94,'calc.disziplin'!$G116)</f>
        <v>0</v>
      </c>
      <c r="BH116" s="361">
        <f>COUNTIF('enter-data'!AY$8:AY$94,'calc.disziplin'!$G116)</f>
        <v>0</v>
      </c>
      <c r="BI116" s="428">
        <f>COUNTIF('enter-data'!AZ$8:AZ$94,'calc.disziplin'!$G116)</f>
        <v>0</v>
      </c>
      <c r="BJ116" s="429">
        <f>COUNTIF('enter-data'!BA$8:BA$94,'calc.disziplin'!$G116)</f>
        <v>0</v>
      </c>
      <c r="BK116" s="361">
        <f>COUNTIF('enter-data'!BB$8:BB$94,'calc.disziplin'!$G116)</f>
        <v>0</v>
      </c>
      <c r="BL116" s="428">
        <f>COUNTIF('enter-data'!BC$8:BC$94,'calc.disziplin'!$G116)</f>
        <v>0</v>
      </c>
      <c r="BM116" s="429">
        <f>COUNTIF('enter-data'!BD$8:BD$94,'calc.disziplin'!$G116)</f>
        <v>0</v>
      </c>
      <c r="BN116" s="361">
        <f>COUNTIF('enter-data'!BE$8:BE$94,'calc.disziplin'!$G116)</f>
        <v>0</v>
      </c>
      <c r="BO116" s="428">
        <f>COUNTIF('enter-data'!BF$8:BF$94,'calc.disziplin'!$G116)</f>
        <v>0</v>
      </c>
      <c r="BP116" s="429">
        <f>COUNTIF('enter-data'!BG$8:BG$94,'calc.disziplin'!$G116)</f>
        <v>0</v>
      </c>
      <c r="BQ116" s="361">
        <f>COUNTIF('enter-data'!BH$8:BH$94,'calc.disziplin'!$G116)</f>
        <v>0</v>
      </c>
      <c r="BR116" s="430">
        <f>COUNTIF('enter-data'!BI$8:BI$94,'calc.disziplin'!$G116)</f>
        <v>0</v>
      </c>
    </row>
    <row r="117" spans="1:70" ht="18" customHeight="1" x14ac:dyDescent="0.25">
      <c r="A117" s="392">
        <v>115</v>
      </c>
      <c r="B117" s="431">
        <f t="shared" si="12"/>
        <v>0.115</v>
      </c>
      <c r="C117" s="392" t="e">
        <f t="shared" si="20"/>
        <v>#N/A</v>
      </c>
      <c r="D117" s="392" t="e">
        <f t="shared" si="13"/>
        <v>#N/A</v>
      </c>
      <c r="E117" s="421" t="e">
        <f t="shared" si="14"/>
        <v>#N/A</v>
      </c>
      <c r="F117" s="422" t="s">
        <v>268</v>
      </c>
      <c r="G117" s="423" t="s">
        <v>267</v>
      </c>
      <c r="H117" s="424" t="e" cm="1">
        <f t="array" ref="H117">INDEX($P$3:$BR$142,ROW()-2,MATCH(H$1,$P$1:$BR$1,0))</f>
        <v>#N/A</v>
      </c>
      <c r="I117" s="424" t="e" cm="1">
        <f t="array" ref="I117">INDEX($P$3:$BR$142,ROW()-2,MATCH(I$1,$P$1:$BR$1,0))</f>
        <v>#N/A</v>
      </c>
      <c r="J117" s="424" t="e" cm="1">
        <f t="array" ref="J117">INDEX($P$3:$BR$142,ROW()-2,MATCH(J$1,$P$1:$BR$1,0))</f>
        <v>#N/A</v>
      </c>
      <c r="K117" s="424" t="e">
        <f t="shared" si="15"/>
        <v>#N/A</v>
      </c>
      <c r="L117" s="425" t="e">
        <f t="shared" si="16"/>
        <v>#N/A</v>
      </c>
      <c r="M117" s="425" t="e">
        <f t="shared" si="17"/>
        <v>#N/A</v>
      </c>
      <c r="N117" s="425" t="e">
        <f t="shared" si="18"/>
        <v>#N/A</v>
      </c>
      <c r="O117" s="426" t="e">
        <f t="shared" si="19"/>
        <v>#N/A</v>
      </c>
      <c r="P117" s="427">
        <f>COUNTIF('enter-data'!G$8:G$94,'calc.disziplin'!$G117)</f>
        <v>0</v>
      </c>
      <c r="Q117" s="361">
        <f>COUNTIF('enter-data'!H$8:H$94,'calc.disziplin'!$G117)</f>
        <v>0</v>
      </c>
      <c r="R117" s="428">
        <f>COUNTIF('enter-data'!I$8:I$94,'calc.disziplin'!$G117)</f>
        <v>0</v>
      </c>
      <c r="S117" s="429">
        <f>COUNTIF('enter-data'!J$8:J$94,'calc.disziplin'!$G117)</f>
        <v>0</v>
      </c>
      <c r="T117" s="361">
        <f>COUNTIF('enter-data'!K$8:K$94,'calc.disziplin'!$G117)</f>
        <v>0</v>
      </c>
      <c r="U117" s="428">
        <f>COUNTIF('enter-data'!L$8:L$94,'calc.disziplin'!$G117)</f>
        <v>0</v>
      </c>
      <c r="V117" s="429">
        <f>COUNTIF('enter-data'!M$8:M$94,'calc.disziplin'!$G117)</f>
        <v>0</v>
      </c>
      <c r="W117" s="361">
        <f>COUNTIF('enter-data'!N$8:N$94,'calc.disziplin'!$G117)</f>
        <v>0</v>
      </c>
      <c r="X117" s="428">
        <f>COUNTIF('enter-data'!O$8:O$94,'calc.disziplin'!$G117)</f>
        <v>0</v>
      </c>
      <c r="Y117" s="429">
        <f>COUNTIF('enter-data'!P$8:P$94,'calc.disziplin'!$G117)</f>
        <v>0</v>
      </c>
      <c r="Z117" s="361">
        <f>COUNTIF('enter-data'!Q$8:Q$94,'calc.disziplin'!$G117)</f>
        <v>0</v>
      </c>
      <c r="AA117" s="428">
        <f>COUNTIF('enter-data'!R$8:R$94,'calc.disziplin'!$G117)</f>
        <v>0</v>
      </c>
      <c r="AB117" s="429">
        <f>COUNTIF('enter-data'!S$8:S$94,'calc.disziplin'!$G117)</f>
        <v>0</v>
      </c>
      <c r="AC117" s="361">
        <f>COUNTIF('enter-data'!T$8:T$94,'calc.disziplin'!$G117)</f>
        <v>0</v>
      </c>
      <c r="AD117" s="428">
        <f>COUNTIF('enter-data'!U$8:U$94,'calc.disziplin'!$G117)</f>
        <v>0</v>
      </c>
      <c r="AE117" s="429">
        <f>COUNTIF('enter-data'!V$8:V$94,'calc.disziplin'!$G117)</f>
        <v>0</v>
      </c>
      <c r="AF117" s="361">
        <f>COUNTIF('enter-data'!W$8:W$94,'calc.disziplin'!$G117)</f>
        <v>0</v>
      </c>
      <c r="AG117" s="428">
        <f>COUNTIF('enter-data'!X$8:X$94,'calc.disziplin'!$G117)</f>
        <v>0</v>
      </c>
      <c r="AH117" s="429">
        <f>COUNTIF('enter-data'!Y$8:Y$94,'calc.disziplin'!$G117)</f>
        <v>0</v>
      </c>
      <c r="AI117" s="361">
        <f>COUNTIF('enter-data'!Z$8:Z$94,'calc.disziplin'!$G117)</f>
        <v>0</v>
      </c>
      <c r="AJ117" s="428">
        <f>COUNTIF('enter-data'!AA$8:AA$94,'calc.disziplin'!$G117)</f>
        <v>0</v>
      </c>
      <c r="AK117" s="429">
        <f>COUNTIF('enter-data'!AB$8:AB$94,'calc.disziplin'!$G117)</f>
        <v>0</v>
      </c>
      <c r="AL117" s="361">
        <f>COUNTIF('enter-data'!AC$8:AC$94,'calc.disziplin'!$G117)</f>
        <v>0</v>
      </c>
      <c r="AM117" s="428">
        <f>COUNTIF('enter-data'!AD$8:AD$94,'calc.disziplin'!$G117)</f>
        <v>0</v>
      </c>
      <c r="AN117" s="429">
        <f>COUNTIF('enter-data'!AE$8:AE$94,'calc.disziplin'!$G117)</f>
        <v>0</v>
      </c>
      <c r="AO117" s="361">
        <f>COUNTIF('enter-data'!AF$8:AF$94,'calc.disziplin'!$G117)</f>
        <v>0</v>
      </c>
      <c r="AP117" s="430">
        <f>COUNTIF('enter-data'!AG$8:AG$94,'calc.disziplin'!$G117)</f>
        <v>0</v>
      </c>
      <c r="AR117" s="429">
        <f>COUNTIF('enter-data'!AI$8:AI$94,'calc.disziplin'!$G117)</f>
        <v>0</v>
      </c>
      <c r="AS117" s="361">
        <f>COUNTIF('enter-data'!AJ$8:AJ$94,'calc.disziplin'!$G117)</f>
        <v>0</v>
      </c>
      <c r="AT117" s="428">
        <f>COUNTIF('enter-data'!AK$8:AK$94,'calc.disziplin'!$G117)</f>
        <v>0</v>
      </c>
      <c r="AU117" s="429">
        <f>COUNTIF('enter-data'!AL$8:AL$94,'calc.disziplin'!$G117)</f>
        <v>0</v>
      </c>
      <c r="AV117" s="361">
        <f>COUNTIF('enter-data'!AM$8:AM$94,'calc.disziplin'!$G117)</f>
        <v>0</v>
      </c>
      <c r="AW117" s="428">
        <f>COUNTIF('enter-data'!AN$8:AN$94,'calc.disziplin'!$G117)</f>
        <v>0</v>
      </c>
      <c r="AX117" s="429">
        <f>COUNTIF('enter-data'!AO$8:AO$94,'calc.disziplin'!$G117)</f>
        <v>0</v>
      </c>
      <c r="AY117" s="361">
        <f>COUNTIF('enter-data'!AP$8:AP$94,'calc.disziplin'!$G117)</f>
        <v>0</v>
      </c>
      <c r="AZ117" s="428">
        <f>COUNTIF('enter-data'!AQ$8:AQ$94,'calc.disziplin'!$G117)</f>
        <v>0</v>
      </c>
      <c r="BA117" s="429">
        <f>COUNTIF('enter-data'!AR$8:AR$94,'calc.disziplin'!$G117)</f>
        <v>0</v>
      </c>
      <c r="BB117" s="361">
        <f>COUNTIF('enter-data'!AS$8:AS$94,'calc.disziplin'!$G117)</f>
        <v>0</v>
      </c>
      <c r="BC117" s="428">
        <f>COUNTIF('enter-data'!AT$8:AT$94,'calc.disziplin'!$G117)</f>
        <v>0</v>
      </c>
      <c r="BD117" s="429">
        <f>COUNTIF('enter-data'!AU$8:AU$94,'calc.disziplin'!$G117)</f>
        <v>0</v>
      </c>
      <c r="BE117" s="361">
        <f>COUNTIF('enter-data'!AV$8:AV$94,'calc.disziplin'!$G117)</f>
        <v>0</v>
      </c>
      <c r="BF117" s="428">
        <f>COUNTIF('enter-data'!AW$8:AW$94,'calc.disziplin'!$G117)</f>
        <v>0</v>
      </c>
      <c r="BG117" s="429">
        <f>COUNTIF('enter-data'!AX$8:AX$94,'calc.disziplin'!$G117)</f>
        <v>0</v>
      </c>
      <c r="BH117" s="361">
        <f>COUNTIF('enter-data'!AY$8:AY$94,'calc.disziplin'!$G117)</f>
        <v>0</v>
      </c>
      <c r="BI117" s="428">
        <f>COUNTIF('enter-data'!AZ$8:AZ$94,'calc.disziplin'!$G117)</f>
        <v>0</v>
      </c>
      <c r="BJ117" s="429">
        <f>COUNTIF('enter-data'!BA$8:BA$94,'calc.disziplin'!$G117)</f>
        <v>0</v>
      </c>
      <c r="BK117" s="361">
        <f>COUNTIF('enter-data'!BB$8:BB$94,'calc.disziplin'!$G117)</f>
        <v>0</v>
      </c>
      <c r="BL117" s="428">
        <f>COUNTIF('enter-data'!BC$8:BC$94,'calc.disziplin'!$G117)</f>
        <v>0</v>
      </c>
      <c r="BM117" s="429">
        <f>COUNTIF('enter-data'!BD$8:BD$94,'calc.disziplin'!$G117)</f>
        <v>0</v>
      </c>
      <c r="BN117" s="361">
        <f>COUNTIF('enter-data'!BE$8:BE$94,'calc.disziplin'!$G117)</f>
        <v>0</v>
      </c>
      <c r="BO117" s="428">
        <f>COUNTIF('enter-data'!BF$8:BF$94,'calc.disziplin'!$G117)</f>
        <v>0</v>
      </c>
      <c r="BP117" s="429">
        <f>COUNTIF('enter-data'!BG$8:BG$94,'calc.disziplin'!$G117)</f>
        <v>0</v>
      </c>
      <c r="BQ117" s="361">
        <f>COUNTIF('enter-data'!BH$8:BH$94,'calc.disziplin'!$G117)</f>
        <v>0</v>
      </c>
      <c r="BR117" s="430">
        <f>COUNTIF('enter-data'!BI$8:BI$94,'calc.disziplin'!$G117)</f>
        <v>0</v>
      </c>
    </row>
    <row r="118" spans="1:70" ht="18" customHeight="1" x14ac:dyDescent="0.25">
      <c r="A118" s="392">
        <v>116</v>
      </c>
      <c r="B118" s="431">
        <f t="shared" si="12"/>
        <v>0.11600000000000001</v>
      </c>
      <c r="C118" s="392" t="e">
        <f t="shared" si="20"/>
        <v>#N/A</v>
      </c>
      <c r="D118" s="392" t="e">
        <f t="shared" si="13"/>
        <v>#N/A</v>
      </c>
      <c r="E118" s="421" t="e">
        <f t="shared" si="14"/>
        <v>#N/A</v>
      </c>
      <c r="F118" s="422" t="s">
        <v>542</v>
      </c>
      <c r="G118" s="423" t="s">
        <v>543</v>
      </c>
      <c r="H118" s="424" t="e" cm="1">
        <f t="array" ref="H118">INDEX($P$3:$BR$142,ROW()-2,MATCH(H$1,$P$1:$BR$1,0))</f>
        <v>#N/A</v>
      </c>
      <c r="I118" s="424" t="e" cm="1">
        <f t="array" ref="I118">INDEX($P$3:$BR$142,ROW()-2,MATCH(I$1,$P$1:$BR$1,0))</f>
        <v>#N/A</v>
      </c>
      <c r="J118" s="424" t="e" cm="1">
        <f t="array" ref="J118">INDEX($P$3:$BR$142,ROW()-2,MATCH(J$1,$P$1:$BR$1,0))</f>
        <v>#N/A</v>
      </c>
      <c r="K118" s="424" t="e">
        <f t="shared" si="15"/>
        <v>#N/A</v>
      </c>
      <c r="L118" s="425" t="e">
        <f t="shared" si="16"/>
        <v>#N/A</v>
      </c>
      <c r="M118" s="425" t="e">
        <f t="shared" si="17"/>
        <v>#N/A</v>
      </c>
      <c r="N118" s="425" t="e">
        <f t="shared" si="18"/>
        <v>#N/A</v>
      </c>
      <c r="O118" s="426" t="e">
        <f t="shared" si="19"/>
        <v>#N/A</v>
      </c>
      <c r="P118" s="427">
        <f>COUNTIF('enter-data'!G$8:G$94,'calc.disziplin'!$G118)</f>
        <v>0</v>
      </c>
      <c r="Q118" s="361">
        <f>COUNTIF('enter-data'!H$8:H$94,'calc.disziplin'!$G118)</f>
        <v>0</v>
      </c>
      <c r="R118" s="428">
        <f>COUNTIF('enter-data'!I$8:I$94,'calc.disziplin'!$G118)</f>
        <v>0</v>
      </c>
      <c r="S118" s="429">
        <f>COUNTIF('enter-data'!J$8:J$94,'calc.disziplin'!$G118)</f>
        <v>0</v>
      </c>
      <c r="T118" s="361">
        <f>COUNTIF('enter-data'!K$8:K$94,'calc.disziplin'!$G118)</f>
        <v>0</v>
      </c>
      <c r="U118" s="428">
        <f>COUNTIF('enter-data'!L$8:L$94,'calc.disziplin'!$G118)</f>
        <v>0</v>
      </c>
      <c r="V118" s="429">
        <f>COUNTIF('enter-data'!M$8:M$94,'calc.disziplin'!$G118)</f>
        <v>0</v>
      </c>
      <c r="W118" s="361">
        <f>COUNTIF('enter-data'!N$8:N$94,'calc.disziplin'!$G118)</f>
        <v>0</v>
      </c>
      <c r="X118" s="428">
        <f>COUNTIF('enter-data'!O$8:O$94,'calc.disziplin'!$G118)</f>
        <v>0</v>
      </c>
      <c r="Y118" s="429">
        <f>COUNTIF('enter-data'!P$8:P$94,'calc.disziplin'!$G118)</f>
        <v>0</v>
      </c>
      <c r="Z118" s="361">
        <f>COUNTIF('enter-data'!Q$8:Q$94,'calc.disziplin'!$G118)</f>
        <v>0</v>
      </c>
      <c r="AA118" s="428">
        <f>COUNTIF('enter-data'!R$8:R$94,'calc.disziplin'!$G118)</f>
        <v>0</v>
      </c>
      <c r="AB118" s="429">
        <f>COUNTIF('enter-data'!S$8:S$94,'calc.disziplin'!$G118)</f>
        <v>0</v>
      </c>
      <c r="AC118" s="361">
        <f>COUNTIF('enter-data'!T$8:T$94,'calc.disziplin'!$G118)</f>
        <v>0</v>
      </c>
      <c r="AD118" s="428">
        <f>COUNTIF('enter-data'!U$8:U$94,'calc.disziplin'!$G118)</f>
        <v>0</v>
      </c>
      <c r="AE118" s="429">
        <f>COUNTIF('enter-data'!V$8:V$94,'calc.disziplin'!$G118)</f>
        <v>0</v>
      </c>
      <c r="AF118" s="361">
        <f>COUNTIF('enter-data'!W$8:W$94,'calc.disziplin'!$G118)</f>
        <v>0</v>
      </c>
      <c r="AG118" s="428">
        <f>COUNTIF('enter-data'!X$8:X$94,'calc.disziplin'!$G118)</f>
        <v>0</v>
      </c>
      <c r="AH118" s="429">
        <f>COUNTIF('enter-data'!Y$8:Y$94,'calc.disziplin'!$G118)</f>
        <v>0</v>
      </c>
      <c r="AI118" s="361">
        <f>COUNTIF('enter-data'!Z$8:Z$94,'calc.disziplin'!$G118)</f>
        <v>0</v>
      </c>
      <c r="AJ118" s="428">
        <f>COUNTIF('enter-data'!AA$8:AA$94,'calc.disziplin'!$G118)</f>
        <v>0</v>
      </c>
      <c r="AK118" s="429">
        <f>COUNTIF('enter-data'!AB$8:AB$94,'calc.disziplin'!$G118)</f>
        <v>0</v>
      </c>
      <c r="AL118" s="361">
        <f>COUNTIF('enter-data'!AC$8:AC$94,'calc.disziplin'!$G118)</f>
        <v>0</v>
      </c>
      <c r="AM118" s="428">
        <f>COUNTIF('enter-data'!AD$8:AD$94,'calc.disziplin'!$G118)</f>
        <v>0</v>
      </c>
      <c r="AN118" s="429">
        <f>COUNTIF('enter-data'!AE$8:AE$94,'calc.disziplin'!$G118)</f>
        <v>0</v>
      </c>
      <c r="AO118" s="361">
        <f>COUNTIF('enter-data'!AF$8:AF$94,'calc.disziplin'!$G118)</f>
        <v>0</v>
      </c>
      <c r="AP118" s="430">
        <f>COUNTIF('enter-data'!AG$8:AG$94,'calc.disziplin'!$G118)</f>
        <v>0</v>
      </c>
      <c r="AR118" s="429">
        <f>COUNTIF('enter-data'!AI$8:AI$94,'calc.disziplin'!$G118)</f>
        <v>0</v>
      </c>
      <c r="AS118" s="361">
        <f>COUNTIF('enter-data'!AJ$8:AJ$94,'calc.disziplin'!$G118)</f>
        <v>0</v>
      </c>
      <c r="AT118" s="428">
        <f>COUNTIF('enter-data'!AK$8:AK$94,'calc.disziplin'!$G118)</f>
        <v>0</v>
      </c>
      <c r="AU118" s="429">
        <f>COUNTIF('enter-data'!AL$8:AL$94,'calc.disziplin'!$G118)</f>
        <v>0</v>
      </c>
      <c r="AV118" s="361">
        <f>COUNTIF('enter-data'!AM$8:AM$94,'calc.disziplin'!$G118)</f>
        <v>0</v>
      </c>
      <c r="AW118" s="428">
        <f>COUNTIF('enter-data'!AN$8:AN$94,'calc.disziplin'!$G118)</f>
        <v>0</v>
      </c>
      <c r="AX118" s="429">
        <f>COUNTIF('enter-data'!AO$8:AO$94,'calc.disziplin'!$G118)</f>
        <v>0</v>
      </c>
      <c r="AY118" s="361">
        <f>COUNTIF('enter-data'!AP$8:AP$94,'calc.disziplin'!$G118)</f>
        <v>0</v>
      </c>
      <c r="AZ118" s="428">
        <f>COUNTIF('enter-data'!AQ$8:AQ$94,'calc.disziplin'!$G118)</f>
        <v>0</v>
      </c>
      <c r="BA118" s="429">
        <f>COUNTIF('enter-data'!AR$8:AR$94,'calc.disziplin'!$G118)</f>
        <v>0</v>
      </c>
      <c r="BB118" s="361">
        <f>COUNTIF('enter-data'!AS$8:AS$94,'calc.disziplin'!$G118)</f>
        <v>0</v>
      </c>
      <c r="BC118" s="428">
        <f>COUNTIF('enter-data'!AT$8:AT$94,'calc.disziplin'!$G118)</f>
        <v>0</v>
      </c>
      <c r="BD118" s="429">
        <f>COUNTIF('enter-data'!AU$8:AU$94,'calc.disziplin'!$G118)</f>
        <v>0</v>
      </c>
      <c r="BE118" s="361">
        <f>COUNTIF('enter-data'!AV$8:AV$94,'calc.disziplin'!$G118)</f>
        <v>0</v>
      </c>
      <c r="BF118" s="428">
        <f>COUNTIF('enter-data'!AW$8:AW$94,'calc.disziplin'!$G118)</f>
        <v>0</v>
      </c>
      <c r="BG118" s="429">
        <f>COUNTIF('enter-data'!AX$8:AX$94,'calc.disziplin'!$G118)</f>
        <v>0</v>
      </c>
      <c r="BH118" s="361">
        <f>COUNTIF('enter-data'!AY$8:AY$94,'calc.disziplin'!$G118)</f>
        <v>0</v>
      </c>
      <c r="BI118" s="428">
        <f>COUNTIF('enter-data'!AZ$8:AZ$94,'calc.disziplin'!$G118)</f>
        <v>0</v>
      </c>
      <c r="BJ118" s="429">
        <f>COUNTIF('enter-data'!BA$8:BA$94,'calc.disziplin'!$G118)</f>
        <v>0</v>
      </c>
      <c r="BK118" s="361">
        <f>COUNTIF('enter-data'!BB$8:BB$94,'calc.disziplin'!$G118)</f>
        <v>0</v>
      </c>
      <c r="BL118" s="428">
        <f>COUNTIF('enter-data'!BC$8:BC$94,'calc.disziplin'!$G118)</f>
        <v>0</v>
      </c>
      <c r="BM118" s="429">
        <f>COUNTIF('enter-data'!BD$8:BD$94,'calc.disziplin'!$G118)</f>
        <v>0</v>
      </c>
      <c r="BN118" s="361">
        <f>COUNTIF('enter-data'!BE$8:BE$94,'calc.disziplin'!$G118)</f>
        <v>0</v>
      </c>
      <c r="BO118" s="428">
        <f>COUNTIF('enter-data'!BF$8:BF$94,'calc.disziplin'!$G118)</f>
        <v>0</v>
      </c>
      <c r="BP118" s="429">
        <f>COUNTIF('enter-data'!BG$8:BG$94,'calc.disziplin'!$G118)</f>
        <v>0</v>
      </c>
      <c r="BQ118" s="361">
        <f>COUNTIF('enter-data'!BH$8:BH$94,'calc.disziplin'!$G118)</f>
        <v>0</v>
      </c>
      <c r="BR118" s="430">
        <f>COUNTIF('enter-data'!BI$8:BI$94,'calc.disziplin'!$G118)</f>
        <v>0</v>
      </c>
    </row>
    <row r="119" spans="1:70" ht="18" customHeight="1" x14ac:dyDescent="0.25">
      <c r="A119" s="392">
        <v>117</v>
      </c>
      <c r="B119" s="431">
        <f t="shared" si="12"/>
        <v>0.11700000000000001</v>
      </c>
      <c r="C119" s="392" t="e">
        <f t="shared" si="20"/>
        <v>#N/A</v>
      </c>
      <c r="D119" s="392" t="e">
        <f t="shared" si="13"/>
        <v>#N/A</v>
      </c>
      <c r="E119" s="421" t="e">
        <f t="shared" si="14"/>
        <v>#N/A</v>
      </c>
      <c r="F119" s="422" t="s">
        <v>243</v>
      </c>
      <c r="G119" s="423" t="s">
        <v>69</v>
      </c>
      <c r="H119" s="424" t="e" cm="1">
        <f t="array" ref="H119">INDEX($P$3:$BR$142,ROW()-2,MATCH(H$1,$P$1:$BR$1,0))</f>
        <v>#N/A</v>
      </c>
      <c r="I119" s="424" t="e" cm="1">
        <f t="array" ref="I119">INDEX($P$3:$BR$142,ROW()-2,MATCH(I$1,$P$1:$BR$1,0))</f>
        <v>#N/A</v>
      </c>
      <c r="J119" s="424" t="e" cm="1">
        <f t="array" ref="J119">INDEX($P$3:$BR$142,ROW()-2,MATCH(J$1,$P$1:$BR$1,0))</f>
        <v>#N/A</v>
      </c>
      <c r="K119" s="424" t="e">
        <f t="shared" si="15"/>
        <v>#N/A</v>
      </c>
      <c r="L119" s="425" t="e">
        <f t="shared" si="16"/>
        <v>#N/A</v>
      </c>
      <c r="M119" s="425" t="e">
        <f t="shared" si="17"/>
        <v>#N/A</v>
      </c>
      <c r="N119" s="425" t="e">
        <f t="shared" si="18"/>
        <v>#N/A</v>
      </c>
      <c r="O119" s="426" t="e">
        <f t="shared" si="19"/>
        <v>#N/A</v>
      </c>
      <c r="P119" s="427">
        <f>COUNTIF('enter-data'!G$8:G$94,'calc.disziplin'!$G119)</f>
        <v>0</v>
      </c>
      <c r="Q119" s="361">
        <f>COUNTIF('enter-data'!H$8:H$94,'calc.disziplin'!$G119)</f>
        <v>0</v>
      </c>
      <c r="R119" s="428">
        <f>COUNTIF('enter-data'!I$8:I$94,'calc.disziplin'!$G119)</f>
        <v>0</v>
      </c>
      <c r="S119" s="429">
        <f>COUNTIF('enter-data'!J$8:J$94,'calc.disziplin'!$G119)</f>
        <v>0</v>
      </c>
      <c r="T119" s="361">
        <f>COUNTIF('enter-data'!K$8:K$94,'calc.disziplin'!$G119)</f>
        <v>0</v>
      </c>
      <c r="U119" s="428">
        <f>COUNTIF('enter-data'!L$8:L$94,'calc.disziplin'!$G119)</f>
        <v>1</v>
      </c>
      <c r="V119" s="429">
        <f>COUNTIF('enter-data'!M$8:M$94,'calc.disziplin'!$G119)</f>
        <v>0</v>
      </c>
      <c r="W119" s="361">
        <f>COUNTIF('enter-data'!N$8:N$94,'calc.disziplin'!$G119)</f>
        <v>0</v>
      </c>
      <c r="X119" s="428">
        <f>COUNTIF('enter-data'!O$8:O$94,'calc.disziplin'!$G119)</f>
        <v>0</v>
      </c>
      <c r="Y119" s="429">
        <f>COUNTIF('enter-data'!P$8:P$94,'calc.disziplin'!$G119)</f>
        <v>0</v>
      </c>
      <c r="Z119" s="361">
        <f>COUNTIF('enter-data'!Q$8:Q$94,'calc.disziplin'!$G119)</f>
        <v>0</v>
      </c>
      <c r="AA119" s="428">
        <f>COUNTIF('enter-data'!R$8:R$94,'calc.disziplin'!$G119)</f>
        <v>0</v>
      </c>
      <c r="AB119" s="429">
        <f>COUNTIF('enter-data'!S$8:S$94,'calc.disziplin'!$G119)</f>
        <v>0</v>
      </c>
      <c r="AC119" s="361">
        <f>COUNTIF('enter-data'!T$8:T$94,'calc.disziplin'!$G119)</f>
        <v>0</v>
      </c>
      <c r="AD119" s="428">
        <f>COUNTIF('enter-data'!U$8:U$94,'calc.disziplin'!$G119)</f>
        <v>0</v>
      </c>
      <c r="AE119" s="429">
        <f>COUNTIF('enter-data'!V$8:V$94,'calc.disziplin'!$G119)</f>
        <v>0</v>
      </c>
      <c r="AF119" s="361">
        <f>COUNTIF('enter-data'!W$8:W$94,'calc.disziplin'!$G119)</f>
        <v>0</v>
      </c>
      <c r="AG119" s="428">
        <f>COUNTIF('enter-data'!X$8:X$94,'calc.disziplin'!$G119)</f>
        <v>0</v>
      </c>
      <c r="AH119" s="429">
        <f>COUNTIF('enter-data'!Y$8:Y$94,'calc.disziplin'!$G119)</f>
        <v>0</v>
      </c>
      <c r="AI119" s="361">
        <f>COUNTIF('enter-data'!Z$8:Z$94,'calc.disziplin'!$G119)</f>
        <v>0</v>
      </c>
      <c r="AJ119" s="428">
        <f>COUNTIF('enter-data'!AA$8:AA$94,'calc.disziplin'!$G119)</f>
        <v>0</v>
      </c>
      <c r="AK119" s="429">
        <f>COUNTIF('enter-data'!AB$8:AB$94,'calc.disziplin'!$G119)</f>
        <v>0</v>
      </c>
      <c r="AL119" s="361">
        <f>COUNTIF('enter-data'!AC$8:AC$94,'calc.disziplin'!$G119)</f>
        <v>0</v>
      </c>
      <c r="AM119" s="428">
        <f>COUNTIF('enter-data'!AD$8:AD$94,'calc.disziplin'!$G119)</f>
        <v>0</v>
      </c>
      <c r="AN119" s="429">
        <f>COUNTIF('enter-data'!AE$8:AE$94,'calc.disziplin'!$G119)</f>
        <v>0</v>
      </c>
      <c r="AO119" s="361">
        <f>COUNTIF('enter-data'!AF$8:AF$94,'calc.disziplin'!$G119)</f>
        <v>0</v>
      </c>
      <c r="AP119" s="430">
        <f>COUNTIF('enter-data'!AG$8:AG$94,'calc.disziplin'!$G119)</f>
        <v>0</v>
      </c>
      <c r="AR119" s="429">
        <f>COUNTIF('enter-data'!AI$8:AI$94,'calc.disziplin'!$G119)</f>
        <v>0</v>
      </c>
      <c r="AS119" s="361">
        <f>COUNTIF('enter-data'!AJ$8:AJ$94,'calc.disziplin'!$G119)</f>
        <v>0</v>
      </c>
      <c r="AT119" s="428">
        <f>COUNTIF('enter-data'!AK$8:AK$94,'calc.disziplin'!$G119)</f>
        <v>0</v>
      </c>
      <c r="AU119" s="429">
        <f>COUNTIF('enter-data'!AL$8:AL$94,'calc.disziplin'!$G119)</f>
        <v>0</v>
      </c>
      <c r="AV119" s="361">
        <f>COUNTIF('enter-data'!AM$8:AM$94,'calc.disziplin'!$G119)</f>
        <v>0</v>
      </c>
      <c r="AW119" s="428">
        <f>COUNTIF('enter-data'!AN$8:AN$94,'calc.disziplin'!$G119)</f>
        <v>0</v>
      </c>
      <c r="AX119" s="429">
        <f>COUNTIF('enter-data'!AO$8:AO$94,'calc.disziplin'!$G119)</f>
        <v>0</v>
      </c>
      <c r="AY119" s="361">
        <f>COUNTIF('enter-data'!AP$8:AP$94,'calc.disziplin'!$G119)</f>
        <v>0</v>
      </c>
      <c r="AZ119" s="428">
        <f>COUNTIF('enter-data'!AQ$8:AQ$94,'calc.disziplin'!$G119)</f>
        <v>0</v>
      </c>
      <c r="BA119" s="429">
        <f>COUNTIF('enter-data'!AR$8:AR$94,'calc.disziplin'!$G119)</f>
        <v>0</v>
      </c>
      <c r="BB119" s="361">
        <f>COUNTIF('enter-data'!AS$8:AS$94,'calc.disziplin'!$G119)</f>
        <v>0</v>
      </c>
      <c r="BC119" s="428">
        <f>COUNTIF('enter-data'!AT$8:AT$94,'calc.disziplin'!$G119)</f>
        <v>0</v>
      </c>
      <c r="BD119" s="429">
        <f>COUNTIF('enter-data'!AU$8:AU$94,'calc.disziplin'!$G119)</f>
        <v>0</v>
      </c>
      <c r="BE119" s="361">
        <f>COUNTIF('enter-data'!AV$8:AV$94,'calc.disziplin'!$G119)</f>
        <v>0</v>
      </c>
      <c r="BF119" s="428">
        <f>COUNTIF('enter-data'!AW$8:AW$94,'calc.disziplin'!$G119)</f>
        <v>0</v>
      </c>
      <c r="BG119" s="429">
        <f>COUNTIF('enter-data'!AX$8:AX$94,'calc.disziplin'!$G119)</f>
        <v>0</v>
      </c>
      <c r="BH119" s="361">
        <f>COUNTIF('enter-data'!AY$8:AY$94,'calc.disziplin'!$G119)</f>
        <v>0</v>
      </c>
      <c r="BI119" s="428">
        <f>COUNTIF('enter-data'!AZ$8:AZ$94,'calc.disziplin'!$G119)</f>
        <v>0</v>
      </c>
      <c r="BJ119" s="429">
        <f>COUNTIF('enter-data'!BA$8:BA$94,'calc.disziplin'!$G119)</f>
        <v>0</v>
      </c>
      <c r="BK119" s="361">
        <f>COUNTIF('enter-data'!BB$8:BB$94,'calc.disziplin'!$G119)</f>
        <v>0</v>
      </c>
      <c r="BL119" s="428">
        <f>COUNTIF('enter-data'!BC$8:BC$94,'calc.disziplin'!$G119)</f>
        <v>0</v>
      </c>
      <c r="BM119" s="429">
        <f>COUNTIF('enter-data'!BD$8:BD$94,'calc.disziplin'!$G119)</f>
        <v>0</v>
      </c>
      <c r="BN119" s="361">
        <f>COUNTIF('enter-data'!BE$8:BE$94,'calc.disziplin'!$G119)</f>
        <v>0</v>
      </c>
      <c r="BO119" s="428">
        <f>COUNTIF('enter-data'!BF$8:BF$94,'calc.disziplin'!$G119)</f>
        <v>0</v>
      </c>
      <c r="BP119" s="429">
        <f>COUNTIF('enter-data'!BG$8:BG$94,'calc.disziplin'!$G119)</f>
        <v>0</v>
      </c>
      <c r="BQ119" s="361">
        <f>COUNTIF('enter-data'!BH$8:BH$94,'calc.disziplin'!$G119)</f>
        <v>0</v>
      </c>
      <c r="BR119" s="430">
        <f>COUNTIF('enter-data'!BI$8:BI$94,'calc.disziplin'!$G119)</f>
        <v>0</v>
      </c>
    </row>
    <row r="120" spans="1:70" ht="18" customHeight="1" x14ac:dyDescent="0.25">
      <c r="A120" s="392">
        <v>118</v>
      </c>
      <c r="B120" s="431">
        <f t="shared" si="12"/>
        <v>0.11799999999999999</v>
      </c>
      <c r="C120" s="392" t="e">
        <f t="shared" si="20"/>
        <v>#N/A</v>
      </c>
      <c r="D120" s="392" t="e">
        <f t="shared" si="13"/>
        <v>#N/A</v>
      </c>
      <c r="E120" s="421" t="e">
        <f t="shared" si="14"/>
        <v>#N/A</v>
      </c>
      <c r="F120" s="422" t="s">
        <v>230</v>
      </c>
      <c r="G120" s="423" t="s">
        <v>63</v>
      </c>
      <c r="H120" s="424" t="e" cm="1">
        <f t="array" ref="H120">INDEX($P$3:$BR$142,ROW()-2,MATCH(H$1,$P$1:$BR$1,0))</f>
        <v>#N/A</v>
      </c>
      <c r="I120" s="424" t="e" cm="1">
        <f t="array" ref="I120">INDEX($P$3:$BR$142,ROW()-2,MATCH(I$1,$P$1:$BR$1,0))</f>
        <v>#N/A</v>
      </c>
      <c r="J120" s="424" t="e" cm="1">
        <f t="array" ref="J120">INDEX($P$3:$BR$142,ROW()-2,MATCH(J$1,$P$1:$BR$1,0))</f>
        <v>#N/A</v>
      </c>
      <c r="K120" s="424" t="e">
        <f t="shared" si="15"/>
        <v>#N/A</v>
      </c>
      <c r="L120" s="425" t="e">
        <f t="shared" si="16"/>
        <v>#N/A</v>
      </c>
      <c r="M120" s="425" t="e">
        <f t="shared" si="17"/>
        <v>#N/A</v>
      </c>
      <c r="N120" s="425" t="e">
        <f t="shared" si="18"/>
        <v>#N/A</v>
      </c>
      <c r="O120" s="426" t="e">
        <f t="shared" si="19"/>
        <v>#N/A</v>
      </c>
      <c r="P120" s="427">
        <f>COUNTIF('enter-data'!G$8:G$94,'calc.disziplin'!$G120)</f>
        <v>2</v>
      </c>
      <c r="Q120" s="361">
        <f>COUNTIF('enter-data'!H$8:H$94,'calc.disziplin'!$G120)</f>
        <v>3</v>
      </c>
      <c r="R120" s="428">
        <f>COUNTIF('enter-data'!I$8:I$94,'calc.disziplin'!$G120)</f>
        <v>3</v>
      </c>
      <c r="S120" s="429">
        <f>COUNTIF('enter-data'!J$8:J$94,'calc.disziplin'!$G120)</f>
        <v>0</v>
      </c>
      <c r="T120" s="361">
        <f>COUNTIF('enter-data'!K$8:K$94,'calc.disziplin'!$G120)</f>
        <v>0</v>
      </c>
      <c r="U120" s="428">
        <f>COUNTIF('enter-data'!L$8:L$94,'calc.disziplin'!$G120)</f>
        <v>1</v>
      </c>
      <c r="V120" s="429">
        <f>COUNTIF('enter-data'!M$8:M$94,'calc.disziplin'!$G120)</f>
        <v>0</v>
      </c>
      <c r="W120" s="361">
        <f>COUNTIF('enter-data'!N$8:N$94,'calc.disziplin'!$G120)</f>
        <v>1</v>
      </c>
      <c r="X120" s="428">
        <f>COUNTIF('enter-data'!O$8:O$94,'calc.disziplin'!$G120)</f>
        <v>0</v>
      </c>
      <c r="Y120" s="429">
        <f>COUNTIF('enter-data'!P$8:P$94,'calc.disziplin'!$G120)</f>
        <v>2</v>
      </c>
      <c r="Z120" s="361">
        <f>COUNTIF('enter-data'!Q$8:Q$94,'calc.disziplin'!$G120)</f>
        <v>6</v>
      </c>
      <c r="AA120" s="428">
        <f>COUNTIF('enter-data'!R$8:R$94,'calc.disziplin'!$G120)</f>
        <v>3</v>
      </c>
      <c r="AB120" s="429">
        <f>COUNTIF('enter-data'!S$8:S$94,'calc.disziplin'!$G120)</f>
        <v>0</v>
      </c>
      <c r="AC120" s="361">
        <f>COUNTIF('enter-data'!T$8:T$94,'calc.disziplin'!$G120)</f>
        <v>0</v>
      </c>
      <c r="AD120" s="428">
        <f>COUNTIF('enter-data'!U$8:U$94,'calc.disziplin'!$G120)</f>
        <v>0</v>
      </c>
      <c r="AE120" s="429">
        <f>COUNTIF('enter-data'!V$8:V$94,'calc.disziplin'!$G120)</f>
        <v>0</v>
      </c>
      <c r="AF120" s="361">
        <f>COUNTIF('enter-data'!W$8:W$94,'calc.disziplin'!$G120)</f>
        <v>0</v>
      </c>
      <c r="AG120" s="428">
        <f>COUNTIF('enter-data'!X$8:X$94,'calc.disziplin'!$G120)</f>
        <v>1</v>
      </c>
      <c r="AH120" s="429">
        <f>COUNTIF('enter-data'!Y$8:Y$94,'calc.disziplin'!$G120)</f>
        <v>0</v>
      </c>
      <c r="AI120" s="361">
        <f>COUNTIF('enter-data'!Z$8:Z$94,'calc.disziplin'!$G120)</f>
        <v>0</v>
      </c>
      <c r="AJ120" s="428">
        <f>COUNTIF('enter-data'!AA$8:AA$94,'calc.disziplin'!$G120)</f>
        <v>0</v>
      </c>
      <c r="AK120" s="429">
        <f>COUNTIF('enter-data'!AB$8:AB$94,'calc.disziplin'!$G120)</f>
        <v>0</v>
      </c>
      <c r="AL120" s="361">
        <f>COUNTIF('enter-data'!AC$8:AC$94,'calc.disziplin'!$G120)</f>
        <v>0</v>
      </c>
      <c r="AM120" s="428">
        <f>COUNTIF('enter-data'!AD$8:AD$94,'calc.disziplin'!$G120)</f>
        <v>0</v>
      </c>
      <c r="AN120" s="429">
        <f>COUNTIF('enter-data'!AE$8:AE$94,'calc.disziplin'!$G120)</f>
        <v>0</v>
      </c>
      <c r="AO120" s="361">
        <f>COUNTIF('enter-data'!AF$8:AF$94,'calc.disziplin'!$G120)</f>
        <v>0</v>
      </c>
      <c r="AP120" s="430">
        <f>COUNTIF('enter-data'!AG$8:AG$94,'calc.disziplin'!$G120)</f>
        <v>0</v>
      </c>
      <c r="AR120" s="429">
        <f>COUNTIF('enter-data'!AI$8:AI$94,'calc.disziplin'!$G120)</f>
        <v>0</v>
      </c>
      <c r="AS120" s="361">
        <f>COUNTIF('enter-data'!AJ$8:AJ$94,'calc.disziplin'!$G120)</f>
        <v>5</v>
      </c>
      <c r="AT120" s="428">
        <f>COUNTIF('enter-data'!AK$8:AK$94,'calc.disziplin'!$G120)</f>
        <v>0</v>
      </c>
      <c r="AU120" s="429">
        <f>COUNTIF('enter-data'!AL$8:AL$94,'calc.disziplin'!$G120)</f>
        <v>3</v>
      </c>
      <c r="AV120" s="361">
        <f>COUNTIF('enter-data'!AM$8:AM$94,'calc.disziplin'!$G120)</f>
        <v>2</v>
      </c>
      <c r="AW120" s="428">
        <f>COUNTIF('enter-data'!AN$8:AN$94,'calc.disziplin'!$G120)</f>
        <v>2</v>
      </c>
      <c r="AX120" s="429">
        <f>COUNTIF('enter-data'!AO$8:AO$94,'calc.disziplin'!$G120)</f>
        <v>3</v>
      </c>
      <c r="AY120" s="361">
        <f>COUNTIF('enter-data'!AP$8:AP$94,'calc.disziplin'!$G120)</f>
        <v>2</v>
      </c>
      <c r="AZ120" s="428">
        <f>COUNTIF('enter-data'!AQ$8:AQ$94,'calc.disziplin'!$G120)</f>
        <v>3</v>
      </c>
      <c r="BA120" s="429">
        <f>COUNTIF('enter-data'!AR$8:AR$94,'calc.disziplin'!$G120)</f>
        <v>0</v>
      </c>
      <c r="BB120" s="361">
        <f>COUNTIF('enter-data'!AS$8:AS$94,'calc.disziplin'!$G120)</f>
        <v>0</v>
      </c>
      <c r="BC120" s="428">
        <f>COUNTIF('enter-data'!AT$8:AT$94,'calc.disziplin'!$G120)</f>
        <v>0</v>
      </c>
      <c r="BD120" s="429">
        <f>COUNTIF('enter-data'!AU$8:AU$94,'calc.disziplin'!$G120)</f>
        <v>0</v>
      </c>
      <c r="BE120" s="361">
        <f>COUNTIF('enter-data'!AV$8:AV$94,'calc.disziplin'!$G120)</f>
        <v>0</v>
      </c>
      <c r="BF120" s="428">
        <f>COUNTIF('enter-data'!AW$8:AW$94,'calc.disziplin'!$G120)</f>
        <v>0</v>
      </c>
      <c r="BG120" s="429">
        <f>COUNTIF('enter-data'!AX$8:AX$94,'calc.disziplin'!$G120)</f>
        <v>0</v>
      </c>
      <c r="BH120" s="361">
        <f>COUNTIF('enter-data'!AY$8:AY$94,'calc.disziplin'!$G120)</f>
        <v>0</v>
      </c>
      <c r="BI120" s="428">
        <f>COUNTIF('enter-data'!AZ$8:AZ$94,'calc.disziplin'!$G120)</f>
        <v>0</v>
      </c>
      <c r="BJ120" s="429">
        <f>COUNTIF('enter-data'!BA$8:BA$94,'calc.disziplin'!$G120)</f>
        <v>0</v>
      </c>
      <c r="BK120" s="361">
        <f>COUNTIF('enter-data'!BB$8:BB$94,'calc.disziplin'!$G120)</f>
        <v>0</v>
      </c>
      <c r="BL120" s="428">
        <f>COUNTIF('enter-data'!BC$8:BC$94,'calc.disziplin'!$G120)</f>
        <v>0</v>
      </c>
      <c r="BM120" s="429">
        <f>COUNTIF('enter-data'!BD$8:BD$94,'calc.disziplin'!$G120)</f>
        <v>0</v>
      </c>
      <c r="BN120" s="361">
        <f>COUNTIF('enter-data'!BE$8:BE$94,'calc.disziplin'!$G120)</f>
        <v>0</v>
      </c>
      <c r="BO120" s="428">
        <f>COUNTIF('enter-data'!BF$8:BF$94,'calc.disziplin'!$G120)</f>
        <v>0</v>
      </c>
      <c r="BP120" s="429">
        <f>COUNTIF('enter-data'!BG$8:BG$94,'calc.disziplin'!$G120)</f>
        <v>0</v>
      </c>
      <c r="BQ120" s="361">
        <f>COUNTIF('enter-data'!BH$8:BH$94,'calc.disziplin'!$G120)</f>
        <v>0</v>
      </c>
      <c r="BR120" s="430">
        <f>COUNTIF('enter-data'!BI$8:BI$94,'calc.disziplin'!$G120)</f>
        <v>0</v>
      </c>
    </row>
    <row r="121" spans="1:70" ht="18" customHeight="1" x14ac:dyDescent="0.25">
      <c r="A121" s="392">
        <v>119</v>
      </c>
      <c r="B121" s="431">
        <f t="shared" si="12"/>
        <v>0.11899999999999999</v>
      </c>
      <c r="C121" s="392" t="e">
        <f t="shared" si="20"/>
        <v>#N/A</v>
      </c>
      <c r="D121" s="392" t="e">
        <f t="shared" si="13"/>
        <v>#N/A</v>
      </c>
      <c r="E121" s="421" t="e">
        <f t="shared" si="14"/>
        <v>#N/A</v>
      </c>
      <c r="F121" s="422" t="s">
        <v>544</v>
      </c>
      <c r="G121" s="423" t="s">
        <v>545</v>
      </c>
      <c r="H121" s="424" t="e" cm="1">
        <f t="array" ref="H121">INDEX($P$3:$BR$142,ROW()-2,MATCH(H$1,$P$1:$BR$1,0))</f>
        <v>#N/A</v>
      </c>
      <c r="I121" s="424" t="e" cm="1">
        <f t="array" ref="I121">INDEX($P$3:$BR$142,ROW()-2,MATCH(I$1,$P$1:$BR$1,0))</f>
        <v>#N/A</v>
      </c>
      <c r="J121" s="424" t="e" cm="1">
        <f t="array" ref="J121">INDEX($P$3:$BR$142,ROW()-2,MATCH(J$1,$P$1:$BR$1,0))</f>
        <v>#N/A</v>
      </c>
      <c r="K121" s="424" t="e">
        <f t="shared" si="15"/>
        <v>#N/A</v>
      </c>
      <c r="L121" s="425" t="e">
        <f t="shared" si="16"/>
        <v>#N/A</v>
      </c>
      <c r="M121" s="425" t="e">
        <f t="shared" si="17"/>
        <v>#N/A</v>
      </c>
      <c r="N121" s="425" t="e">
        <f t="shared" si="18"/>
        <v>#N/A</v>
      </c>
      <c r="O121" s="426" t="e">
        <f t="shared" si="19"/>
        <v>#N/A</v>
      </c>
      <c r="P121" s="427">
        <f>COUNTIF('enter-data'!G$8:G$94,'calc.disziplin'!$G121)</f>
        <v>0</v>
      </c>
      <c r="Q121" s="361">
        <f>COUNTIF('enter-data'!H$8:H$94,'calc.disziplin'!$G121)</f>
        <v>0</v>
      </c>
      <c r="R121" s="428">
        <f>COUNTIF('enter-data'!I$8:I$94,'calc.disziplin'!$G121)</f>
        <v>0</v>
      </c>
      <c r="S121" s="429">
        <f>COUNTIF('enter-data'!J$8:J$94,'calc.disziplin'!$G121)</f>
        <v>0</v>
      </c>
      <c r="T121" s="361">
        <f>COUNTIF('enter-data'!K$8:K$94,'calc.disziplin'!$G121)</f>
        <v>0</v>
      </c>
      <c r="U121" s="428">
        <f>COUNTIF('enter-data'!L$8:L$94,'calc.disziplin'!$G121)</f>
        <v>0</v>
      </c>
      <c r="V121" s="429">
        <f>COUNTIF('enter-data'!M$8:M$94,'calc.disziplin'!$G121)</f>
        <v>0</v>
      </c>
      <c r="W121" s="361">
        <f>COUNTIF('enter-data'!N$8:N$94,'calc.disziplin'!$G121)</f>
        <v>0</v>
      </c>
      <c r="X121" s="428">
        <f>COUNTIF('enter-data'!O$8:O$94,'calc.disziplin'!$G121)</f>
        <v>0</v>
      </c>
      <c r="Y121" s="429">
        <f>COUNTIF('enter-data'!P$8:P$94,'calc.disziplin'!$G121)</f>
        <v>0</v>
      </c>
      <c r="Z121" s="361">
        <f>COUNTIF('enter-data'!Q$8:Q$94,'calc.disziplin'!$G121)</f>
        <v>0</v>
      </c>
      <c r="AA121" s="428">
        <f>COUNTIF('enter-data'!R$8:R$94,'calc.disziplin'!$G121)</f>
        <v>0</v>
      </c>
      <c r="AB121" s="429">
        <f>COUNTIF('enter-data'!S$8:S$94,'calc.disziplin'!$G121)</f>
        <v>0</v>
      </c>
      <c r="AC121" s="361">
        <f>COUNTIF('enter-data'!T$8:T$94,'calc.disziplin'!$G121)</f>
        <v>0</v>
      </c>
      <c r="AD121" s="428">
        <f>COUNTIF('enter-data'!U$8:U$94,'calc.disziplin'!$G121)</f>
        <v>0</v>
      </c>
      <c r="AE121" s="429">
        <f>COUNTIF('enter-data'!V$8:V$94,'calc.disziplin'!$G121)</f>
        <v>0</v>
      </c>
      <c r="AF121" s="361">
        <f>COUNTIF('enter-data'!W$8:W$94,'calc.disziplin'!$G121)</f>
        <v>0</v>
      </c>
      <c r="AG121" s="428">
        <f>COUNTIF('enter-data'!X$8:X$94,'calc.disziplin'!$G121)</f>
        <v>0</v>
      </c>
      <c r="AH121" s="429">
        <f>COUNTIF('enter-data'!Y$8:Y$94,'calc.disziplin'!$G121)</f>
        <v>0</v>
      </c>
      <c r="AI121" s="361">
        <f>COUNTIF('enter-data'!Z$8:Z$94,'calc.disziplin'!$G121)</f>
        <v>0</v>
      </c>
      <c r="AJ121" s="428">
        <f>COUNTIF('enter-data'!AA$8:AA$94,'calc.disziplin'!$G121)</f>
        <v>0</v>
      </c>
      <c r="AK121" s="429">
        <f>COUNTIF('enter-data'!AB$8:AB$94,'calc.disziplin'!$G121)</f>
        <v>0</v>
      </c>
      <c r="AL121" s="361">
        <f>COUNTIF('enter-data'!AC$8:AC$94,'calc.disziplin'!$G121)</f>
        <v>0</v>
      </c>
      <c r="AM121" s="428">
        <f>COUNTIF('enter-data'!AD$8:AD$94,'calc.disziplin'!$G121)</f>
        <v>0</v>
      </c>
      <c r="AN121" s="429">
        <f>COUNTIF('enter-data'!AE$8:AE$94,'calc.disziplin'!$G121)</f>
        <v>0</v>
      </c>
      <c r="AO121" s="361">
        <f>COUNTIF('enter-data'!AF$8:AF$94,'calc.disziplin'!$G121)</f>
        <v>0</v>
      </c>
      <c r="AP121" s="430">
        <f>COUNTIF('enter-data'!AG$8:AG$94,'calc.disziplin'!$G121)</f>
        <v>0</v>
      </c>
      <c r="AR121" s="429">
        <f>COUNTIF('enter-data'!AI$8:AI$94,'calc.disziplin'!$G121)</f>
        <v>0</v>
      </c>
      <c r="AS121" s="361">
        <f>COUNTIF('enter-data'!AJ$8:AJ$94,'calc.disziplin'!$G121)</f>
        <v>0</v>
      </c>
      <c r="AT121" s="428">
        <f>COUNTIF('enter-data'!AK$8:AK$94,'calc.disziplin'!$G121)</f>
        <v>0</v>
      </c>
      <c r="AU121" s="429">
        <f>COUNTIF('enter-data'!AL$8:AL$94,'calc.disziplin'!$G121)</f>
        <v>0</v>
      </c>
      <c r="AV121" s="361">
        <f>COUNTIF('enter-data'!AM$8:AM$94,'calc.disziplin'!$G121)</f>
        <v>0</v>
      </c>
      <c r="AW121" s="428">
        <f>COUNTIF('enter-data'!AN$8:AN$94,'calc.disziplin'!$G121)</f>
        <v>0</v>
      </c>
      <c r="AX121" s="429">
        <f>COUNTIF('enter-data'!AO$8:AO$94,'calc.disziplin'!$G121)</f>
        <v>0</v>
      </c>
      <c r="AY121" s="361">
        <f>COUNTIF('enter-data'!AP$8:AP$94,'calc.disziplin'!$G121)</f>
        <v>0</v>
      </c>
      <c r="AZ121" s="428">
        <f>COUNTIF('enter-data'!AQ$8:AQ$94,'calc.disziplin'!$G121)</f>
        <v>0</v>
      </c>
      <c r="BA121" s="429">
        <f>COUNTIF('enter-data'!AR$8:AR$94,'calc.disziplin'!$G121)</f>
        <v>0</v>
      </c>
      <c r="BB121" s="361">
        <f>COUNTIF('enter-data'!AS$8:AS$94,'calc.disziplin'!$G121)</f>
        <v>0</v>
      </c>
      <c r="BC121" s="428">
        <f>COUNTIF('enter-data'!AT$8:AT$94,'calc.disziplin'!$G121)</f>
        <v>0</v>
      </c>
      <c r="BD121" s="429">
        <f>COUNTIF('enter-data'!AU$8:AU$94,'calc.disziplin'!$G121)</f>
        <v>0</v>
      </c>
      <c r="BE121" s="361">
        <f>COUNTIF('enter-data'!AV$8:AV$94,'calc.disziplin'!$G121)</f>
        <v>0</v>
      </c>
      <c r="BF121" s="428">
        <f>COUNTIF('enter-data'!AW$8:AW$94,'calc.disziplin'!$G121)</f>
        <v>0</v>
      </c>
      <c r="BG121" s="429">
        <f>COUNTIF('enter-data'!AX$8:AX$94,'calc.disziplin'!$G121)</f>
        <v>0</v>
      </c>
      <c r="BH121" s="361">
        <f>COUNTIF('enter-data'!AY$8:AY$94,'calc.disziplin'!$G121)</f>
        <v>0</v>
      </c>
      <c r="BI121" s="428">
        <f>COUNTIF('enter-data'!AZ$8:AZ$94,'calc.disziplin'!$G121)</f>
        <v>0</v>
      </c>
      <c r="BJ121" s="429">
        <f>COUNTIF('enter-data'!BA$8:BA$94,'calc.disziplin'!$G121)</f>
        <v>0</v>
      </c>
      <c r="BK121" s="361">
        <f>COUNTIF('enter-data'!BB$8:BB$94,'calc.disziplin'!$G121)</f>
        <v>0</v>
      </c>
      <c r="BL121" s="428">
        <f>COUNTIF('enter-data'!BC$8:BC$94,'calc.disziplin'!$G121)</f>
        <v>0</v>
      </c>
      <c r="BM121" s="429">
        <f>COUNTIF('enter-data'!BD$8:BD$94,'calc.disziplin'!$G121)</f>
        <v>0</v>
      </c>
      <c r="BN121" s="361">
        <f>COUNTIF('enter-data'!BE$8:BE$94,'calc.disziplin'!$G121)</f>
        <v>0</v>
      </c>
      <c r="BO121" s="428">
        <f>COUNTIF('enter-data'!BF$8:BF$94,'calc.disziplin'!$G121)</f>
        <v>0</v>
      </c>
      <c r="BP121" s="429">
        <f>COUNTIF('enter-data'!BG$8:BG$94,'calc.disziplin'!$G121)</f>
        <v>0</v>
      </c>
      <c r="BQ121" s="361">
        <f>COUNTIF('enter-data'!BH$8:BH$94,'calc.disziplin'!$G121)</f>
        <v>0</v>
      </c>
      <c r="BR121" s="430">
        <f>COUNTIF('enter-data'!BI$8:BI$94,'calc.disziplin'!$G121)</f>
        <v>0</v>
      </c>
    </row>
    <row r="122" spans="1:70" ht="18" customHeight="1" x14ac:dyDescent="0.25">
      <c r="A122" s="392">
        <v>120</v>
      </c>
      <c r="B122" s="431">
        <f t="shared" si="12"/>
        <v>0.12</v>
      </c>
      <c r="C122" s="392" t="e">
        <f t="shared" si="20"/>
        <v>#N/A</v>
      </c>
      <c r="D122" s="392" t="e">
        <f t="shared" si="13"/>
        <v>#N/A</v>
      </c>
      <c r="E122" s="421" t="e">
        <f t="shared" si="14"/>
        <v>#N/A</v>
      </c>
      <c r="F122" s="422" t="s">
        <v>275</v>
      </c>
      <c r="G122" s="423" t="s">
        <v>274</v>
      </c>
      <c r="H122" s="424" t="e" cm="1">
        <f t="array" ref="H122">INDEX($P$3:$BR$142,ROW()-2,MATCH(H$1,$P$1:$BR$1,0))</f>
        <v>#N/A</v>
      </c>
      <c r="I122" s="424" t="e" cm="1">
        <f t="array" ref="I122">INDEX($P$3:$BR$142,ROW()-2,MATCH(I$1,$P$1:$BR$1,0))</f>
        <v>#N/A</v>
      </c>
      <c r="J122" s="424" t="e" cm="1">
        <f t="array" ref="J122">INDEX($P$3:$BR$142,ROW()-2,MATCH(J$1,$P$1:$BR$1,0))</f>
        <v>#N/A</v>
      </c>
      <c r="K122" s="424" t="e">
        <f t="shared" si="15"/>
        <v>#N/A</v>
      </c>
      <c r="L122" s="425" t="e">
        <f t="shared" si="16"/>
        <v>#N/A</v>
      </c>
      <c r="M122" s="425" t="e">
        <f t="shared" si="17"/>
        <v>#N/A</v>
      </c>
      <c r="N122" s="425" t="e">
        <f t="shared" si="18"/>
        <v>#N/A</v>
      </c>
      <c r="O122" s="426" t="e">
        <f t="shared" si="19"/>
        <v>#N/A</v>
      </c>
      <c r="P122" s="427">
        <f>COUNTIF('enter-data'!G$8:G$94,'calc.disziplin'!$G122)</f>
        <v>0</v>
      </c>
      <c r="Q122" s="361">
        <f>COUNTIF('enter-data'!H$8:H$94,'calc.disziplin'!$G122)</f>
        <v>0</v>
      </c>
      <c r="R122" s="428">
        <f>COUNTIF('enter-data'!I$8:I$94,'calc.disziplin'!$G122)</f>
        <v>0</v>
      </c>
      <c r="S122" s="429">
        <f>COUNTIF('enter-data'!J$8:J$94,'calc.disziplin'!$G122)</f>
        <v>0</v>
      </c>
      <c r="T122" s="361">
        <f>COUNTIF('enter-data'!K$8:K$94,'calc.disziplin'!$G122)</f>
        <v>0</v>
      </c>
      <c r="U122" s="428">
        <f>COUNTIF('enter-data'!L$8:L$94,'calc.disziplin'!$G122)</f>
        <v>0</v>
      </c>
      <c r="V122" s="429">
        <f>COUNTIF('enter-data'!M$8:M$94,'calc.disziplin'!$G122)</f>
        <v>0</v>
      </c>
      <c r="W122" s="361">
        <f>COUNTIF('enter-data'!N$8:N$94,'calc.disziplin'!$G122)</f>
        <v>0</v>
      </c>
      <c r="X122" s="428">
        <f>COUNTIF('enter-data'!O$8:O$94,'calc.disziplin'!$G122)</f>
        <v>0</v>
      </c>
      <c r="Y122" s="429">
        <f>COUNTIF('enter-data'!P$8:P$94,'calc.disziplin'!$G122)</f>
        <v>0</v>
      </c>
      <c r="Z122" s="361">
        <f>COUNTIF('enter-data'!Q$8:Q$94,'calc.disziplin'!$G122)</f>
        <v>0</v>
      </c>
      <c r="AA122" s="428">
        <f>COUNTIF('enter-data'!R$8:R$94,'calc.disziplin'!$G122)</f>
        <v>0</v>
      </c>
      <c r="AB122" s="429">
        <f>COUNTIF('enter-data'!S$8:S$94,'calc.disziplin'!$G122)</f>
        <v>0</v>
      </c>
      <c r="AC122" s="361">
        <f>COUNTIF('enter-data'!T$8:T$94,'calc.disziplin'!$G122)</f>
        <v>0</v>
      </c>
      <c r="AD122" s="428">
        <f>COUNTIF('enter-data'!U$8:U$94,'calc.disziplin'!$G122)</f>
        <v>0</v>
      </c>
      <c r="AE122" s="429">
        <f>COUNTIF('enter-data'!V$8:V$94,'calc.disziplin'!$G122)</f>
        <v>0</v>
      </c>
      <c r="AF122" s="361">
        <f>COUNTIF('enter-data'!W$8:W$94,'calc.disziplin'!$G122)</f>
        <v>0</v>
      </c>
      <c r="AG122" s="428">
        <f>COUNTIF('enter-data'!X$8:X$94,'calc.disziplin'!$G122)</f>
        <v>0</v>
      </c>
      <c r="AH122" s="429">
        <f>COUNTIF('enter-data'!Y$8:Y$94,'calc.disziplin'!$G122)</f>
        <v>0</v>
      </c>
      <c r="AI122" s="361">
        <f>COUNTIF('enter-data'!Z$8:Z$94,'calc.disziplin'!$G122)</f>
        <v>0</v>
      </c>
      <c r="AJ122" s="428">
        <f>COUNTIF('enter-data'!AA$8:AA$94,'calc.disziplin'!$G122)</f>
        <v>0</v>
      </c>
      <c r="AK122" s="429">
        <f>COUNTIF('enter-data'!AB$8:AB$94,'calc.disziplin'!$G122)</f>
        <v>0</v>
      </c>
      <c r="AL122" s="361">
        <f>COUNTIF('enter-data'!AC$8:AC$94,'calc.disziplin'!$G122)</f>
        <v>0</v>
      </c>
      <c r="AM122" s="428">
        <f>COUNTIF('enter-data'!AD$8:AD$94,'calc.disziplin'!$G122)</f>
        <v>0</v>
      </c>
      <c r="AN122" s="429">
        <f>COUNTIF('enter-data'!AE$8:AE$94,'calc.disziplin'!$G122)</f>
        <v>0</v>
      </c>
      <c r="AO122" s="361">
        <f>COUNTIF('enter-data'!AF$8:AF$94,'calc.disziplin'!$G122)</f>
        <v>0</v>
      </c>
      <c r="AP122" s="430">
        <f>COUNTIF('enter-data'!AG$8:AG$94,'calc.disziplin'!$G122)</f>
        <v>0</v>
      </c>
      <c r="AR122" s="429">
        <f>COUNTIF('enter-data'!AI$8:AI$94,'calc.disziplin'!$G122)</f>
        <v>0</v>
      </c>
      <c r="AS122" s="361">
        <f>COUNTIF('enter-data'!AJ$8:AJ$94,'calc.disziplin'!$G122)</f>
        <v>0</v>
      </c>
      <c r="AT122" s="428">
        <f>COUNTIF('enter-data'!AK$8:AK$94,'calc.disziplin'!$G122)</f>
        <v>0</v>
      </c>
      <c r="AU122" s="429">
        <f>COUNTIF('enter-data'!AL$8:AL$94,'calc.disziplin'!$G122)</f>
        <v>0</v>
      </c>
      <c r="AV122" s="361">
        <f>COUNTIF('enter-data'!AM$8:AM$94,'calc.disziplin'!$G122)</f>
        <v>0</v>
      </c>
      <c r="AW122" s="428">
        <f>COUNTIF('enter-data'!AN$8:AN$94,'calc.disziplin'!$G122)</f>
        <v>0</v>
      </c>
      <c r="AX122" s="429">
        <f>COUNTIF('enter-data'!AO$8:AO$94,'calc.disziplin'!$G122)</f>
        <v>0</v>
      </c>
      <c r="AY122" s="361">
        <f>COUNTIF('enter-data'!AP$8:AP$94,'calc.disziplin'!$G122)</f>
        <v>0</v>
      </c>
      <c r="AZ122" s="428">
        <f>COUNTIF('enter-data'!AQ$8:AQ$94,'calc.disziplin'!$G122)</f>
        <v>0</v>
      </c>
      <c r="BA122" s="429">
        <f>COUNTIF('enter-data'!AR$8:AR$94,'calc.disziplin'!$G122)</f>
        <v>0</v>
      </c>
      <c r="BB122" s="361">
        <f>COUNTIF('enter-data'!AS$8:AS$94,'calc.disziplin'!$G122)</f>
        <v>0</v>
      </c>
      <c r="BC122" s="428">
        <f>COUNTIF('enter-data'!AT$8:AT$94,'calc.disziplin'!$G122)</f>
        <v>0</v>
      </c>
      <c r="BD122" s="429">
        <f>COUNTIF('enter-data'!AU$8:AU$94,'calc.disziplin'!$G122)</f>
        <v>0</v>
      </c>
      <c r="BE122" s="361">
        <f>COUNTIF('enter-data'!AV$8:AV$94,'calc.disziplin'!$G122)</f>
        <v>0</v>
      </c>
      <c r="BF122" s="428">
        <f>COUNTIF('enter-data'!AW$8:AW$94,'calc.disziplin'!$G122)</f>
        <v>0</v>
      </c>
      <c r="BG122" s="429">
        <f>COUNTIF('enter-data'!AX$8:AX$94,'calc.disziplin'!$G122)</f>
        <v>0</v>
      </c>
      <c r="BH122" s="361">
        <f>COUNTIF('enter-data'!AY$8:AY$94,'calc.disziplin'!$G122)</f>
        <v>0</v>
      </c>
      <c r="BI122" s="428">
        <f>COUNTIF('enter-data'!AZ$8:AZ$94,'calc.disziplin'!$G122)</f>
        <v>0</v>
      </c>
      <c r="BJ122" s="429">
        <f>COUNTIF('enter-data'!BA$8:BA$94,'calc.disziplin'!$G122)</f>
        <v>0</v>
      </c>
      <c r="BK122" s="361">
        <f>COUNTIF('enter-data'!BB$8:BB$94,'calc.disziplin'!$G122)</f>
        <v>0</v>
      </c>
      <c r="BL122" s="428">
        <f>COUNTIF('enter-data'!BC$8:BC$94,'calc.disziplin'!$G122)</f>
        <v>0</v>
      </c>
      <c r="BM122" s="429">
        <f>COUNTIF('enter-data'!BD$8:BD$94,'calc.disziplin'!$G122)</f>
        <v>0</v>
      </c>
      <c r="BN122" s="361">
        <f>COUNTIF('enter-data'!BE$8:BE$94,'calc.disziplin'!$G122)</f>
        <v>0</v>
      </c>
      <c r="BO122" s="428">
        <f>COUNTIF('enter-data'!BF$8:BF$94,'calc.disziplin'!$G122)</f>
        <v>0</v>
      </c>
      <c r="BP122" s="429">
        <f>COUNTIF('enter-data'!BG$8:BG$94,'calc.disziplin'!$G122)</f>
        <v>0</v>
      </c>
      <c r="BQ122" s="361">
        <f>COUNTIF('enter-data'!BH$8:BH$94,'calc.disziplin'!$G122)</f>
        <v>0</v>
      </c>
      <c r="BR122" s="430">
        <f>COUNTIF('enter-data'!BI$8:BI$94,'calc.disziplin'!$G122)</f>
        <v>0</v>
      </c>
    </row>
    <row r="123" spans="1:70" ht="18" customHeight="1" x14ac:dyDescent="0.25">
      <c r="A123" s="392">
        <v>121</v>
      </c>
      <c r="B123" s="431">
        <f t="shared" si="12"/>
        <v>0.121</v>
      </c>
      <c r="C123" s="392" t="e">
        <f t="shared" si="20"/>
        <v>#N/A</v>
      </c>
      <c r="D123" s="392" t="e">
        <f t="shared" si="13"/>
        <v>#N/A</v>
      </c>
      <c r="E123" s="421" t="e">
        <f t="shared" si="14"/>
        <v>#N/A</v>
      </c>
      <c r="F123" s="422" t="s">
        <v>225</v>
      </c>
      <c r="G123" s="423" t="s">
        <v>28</v>
      </c>
      <c r="H123" s="424" t="e" cm="1">
        <f t="array" ref="H123">INDEX($P$3:$BR$142,ROW()-2,MATCH(H$1,$P$1:$BR$1,0))</f>
        <v>#N/A</v>
      </c>
      <c r="I123" s="424" t="e" cm="1">
        <f t="array" ref="I123">INDEX($P$3:$BR$142,ROW()-2,MATCH(I$1,$P$1:$BR$1,0))</f>
        <v>#N/A</v>
      </c>
      <c r="J123" s="424" t="e" cm="1">
        <f t="array" ref="J123">INDEX($P$3:$BR$142,ROW()-2,MATCH(J$1,$P$1:$BR$1,0))</f>
        <v>#N/A</v>
      </c>
      <c r="K123" s="424" t="e">
        <f t="shared" si="15"/>
        <v>#N/A</v>
      </c>
      <c r="L123" s="425" t="e">
        <f t="shared" si="16"/>
        <v>#N/A</v>
      </c>
      <c r="M123" s="425" t="e">
        <f t="shared" si="17"/>
        <v>#N/A</v>
      </c>
      <c r="N123" s="425" t="e">
        <f t="shared" si="18"/>
        <v>#N/A</v>
      </c>
      <c r="O123" s="426" t="e">
        <f t="shared" si="19"/>
        <v>#N/A</v>
      </c>
      <c r="P123" s="427">
        <f>COUNTIF('enter-data'!G$8:G$94,'calc.disziplin'!$G123)</f>
        <v>0</v>
      </c>
      <c r="Q123" s="361">
        <f>COUNTIF('enter-data'!H$8:H$94,'calc.disziplin'!$G123)</f>
        <v>0</v>
      </c>
      <c r="R123" s="428">
        <f>COUNTIF('enter-data'!I$8:I$94,'calc.disziplin'!$G123)</f>
        <v>0</v>
      </c>
      <c r="S123" s="429">
        <f>COUNTIF('enter-data'!J$8:J$94,'calc.disziplin'!$G123)</f>
        <v>0</v>
      </c>
      <c r="T123" s="361">
        <f>COUNTIF('enter-data'!K$8:K$94,'calc.disziplin'!$G123)</f>
        <v>0</v>
      </c>
      <c r="U123" s="428">
        <f>COUNTIF('enter-data'!L$8:L$94,'calc.disziplin'!$G123)</f>
        <v>0</v>
      </c>
      <c r="V123" s="429">
        <f>COUNTIF('enter-data'!M$8:M$94,'calc.disziplin'!$G123)</f>
        <v>0</v>
      </c>
      <c r="W123" s="361">
        <f>COUNTIF('enter-data'!N$8:N$94,'calc.disziplin'!$G123)</f>
        <v>0</v>
      </c>
      <c r="X123" s="428">
        <f>COUNTIF('enter-data'!O$8:O$94,'calc.disziplin'!$G123)</f>
        <v>0</v>
      </c>
      <c r="Y123" s="429">
        <f>COUNTIF('enter-data'!P$8:P$94,'calc.disziplin'!$G123)</f>
        <v>0</v>
      </c>
      <c r="Z123" s="361">
        <f>COUNTIF('enter-data'!Q$8:Q$94,'calc.disziplin'!$G123)</f>
        <v>0</v>
      </c>
      <c r="AA123" s="428">
        <f>COUNTIF('enter-data'!R$8:R$94,'calc.disziplin'!$G123)</f>
        <v>0</v>
      </c>
      <c r="AB123" s="429">
        <f>COUNTIF('enter-data'!S$8:S$94,'calc.disziplin'!$G123)</f>
        <v>0</v>
      </c>
      <c r="AC123" s="361">
        <f>COUNTIF('enter-data'!T$8:T$94,'calc.disziplin'!$G123)</f>
        <v>0</v>
      </c>
      <c r="AD123" s="428">
        <f>COUNTIF('enter-data'!U$8:U$94,'calc.disziplin'!$G123)</f>
        <v>0</v>
      </c>
      <c r="AE123" s="429">
        <f>COUNTIF('enter-data'!V$8:V$94,'calc.disziplin'!$G123)</f>
        <v>0</v>
      </c>
      <c r="AF123" s="361">
        <f>COUNTIF('enter-data'!W$8:W$94,'calc.disziplin'!$G123)</f>
        <v>0</v>
      </c>
      <c r="AG123" s="428">
        <f>COUNTIF('enter-data'!X$8:X$94,'calc.disziplin'!$G123)</f>
        <v>0</v>
      </c>
      <c r="AH123" s="429">
        <f>COUNTIF('enter-data'!Y$8:Y$94,'calc.disziplin'!$G123)</f>
        <v>0</v>
      </c>
      <c r="AI123" s="361">
        <f>COUNTIF('enter-data'!Z$8:Z$94,'calc.disziplin'!$G123)</f>
        <v>0</v>
      </c>
      <c r="AJ123" s="428">
        <f>COUNTIF('enter-data'!AA$8:AA$94,'calc.disziplin'!$G123)</f>
        <v>0</v>
      </c>
      <c r="AK123" s="429">
        <f>COUNTIF('enter-data'!AB$8:AB$94,'calc.disziplin'!$G123)</f>
        <v>0</v>
      </c>
      <c r="AL123" s="361">
        <f>COUNTIF('enter-data'!AC$8:AC$94,'calc.disziplin'!$G123)</f>
        <v>0</v>
      </c>
      <c r="AM123" s="428">
        <f>COUNTIF('enter-data'!AD$8:AD$94,'calc.disziplin'!$G123)</f>
        <v>0</v>
      </c>
      <c r="AN123" s="429">
        <f>COUNTIF('enter-data'!AE$8:AE$94,'calc.disziplin'!$G123)</f>
        <v>0</v>
      </c>
      <c r="AO123" s="361">
        <f>COUNTIF('enter-data'!AF$8:AF$94,'calc.disziplin'!$G123)</f>
        <v>0</v>
      </c>
      <c r="AP123" s="430">
        <f>COUNTIF('enter-data'!AG$8:AG$94,'calc.disziplin'!$G123)</f>
        <v>0</v>
      </c>
      <c r="AR123" s="429">
        <f>COUNTIF('enter-data'!AI$8:AI$94,'calc.disziplin'!$G123)</f>
        <v>0</v>
      </c>
      <c r="AS123" s="361">
        <f>COUNTIF('enter-data'!AJ$8:AJ$94,'calc.disziplin'!$G123)</f>
        <v>0</v>
      </c>
      <c r="AT123" s="428">
        <f>COUNTIF('enter-data'!AK$8:AK$94,'calc.disziplin'!$G123)</f>
        <v>1</v>
      </c>
      <c r="AU123" s="429">
        <f>COUNTIF('enter-data'!AL$8:AL$94,'calc.disziplin'!$G123)</f>
        <v>0</v>
      </c>
      <c r="AV123" s="361">
        <f>COUNTIF('enter-data'!AM$8:AM$94,'calc.disziplin'!$G123)</f>
        <v>0</v>
      </c>
      <c r="AW123" s="428">
        <f>COUNTIF('enter-data'!AN$8:AN$94,'calc.disziplin'!$G123)</f>
        <v>0</v>
      </c>
      <c r="AX123" s="429">
        <f>COUNTIF('enter-data'!AO$8:AO$94,'calc.disziplin'!$G123)</f>
        <v>0</v>
      </c>
      <c r="AY123" s="361">
        <f>COUNTIF('enter-data'!AP$8:AP$94,'calc.disziplin'!$G123)</f>
        <v>0</v>
      </c>
      <c r="AZ123" s="428">
        <f>COUNTIF('enter-data'!AQ$8:AQ$94,'calc.disziplin'!$G123)</f>
        <v>0</v>
      </c>
      <c r="BA123" s="429">
        <f>COUNTIF('enter-data'!AR$8:AR$94,'calc.disziplin'!$G123)</f>
        <v>0</v>
      </c>
      <c r="BB123" s="361">
        <f>COUNTIF('enter-data'!AS$8:AS$94,'calc.disziplin'!$G123)</f>
        <v>0</v>
      </c>
      <c r="BC123" s="428">
        <f>COUNTIF('enter-data'!AT$8:AT$94,'calc.disziplin'!$G123)</f>
        <v>0</v>
      </c>
      <c r="BD123" s="429">
        <f>COUNTIF('enter-data'!AU$8:AU$94,'calc.disziplin'!$G123)</f>
        <v>0</v>
      </c>
      <c r="BE123" s="361">
        <f>COUNTIF('enter-data'!AV$8:AV$94,'calc.disziplin'!$G123)</f>
        <v>1</v>
      </c>
      <c r="BF123" s="428">
        <f>COUNTIF('enter-data'!AW$8:AW$94,'calc.disziplin'!$G123)</f>
        <v>0</v>
      </c>
      <c r="BG123" s="429">
        <f>COUNTIF('enter-data'!AX$8:AX$94,'calc.disziplin'!$G123)</f>
        <v>0</v>
      </c>
      <c r="BH123" s="361">
        <f>COUNTIF('enter-data'!AY$8:AY$94,'calc.disziplin'!$G123)</f>
        <v>0</v>
      </c>
      <c r="BI123" s="428">
        <f>COUNTIF('enter-data'!AZ$8:AZ$94,'calc.disziplin'!$G123)</f>
        <v>0</v>
      </c>
      <c r="BJ123" s="429">
        <f>COUNTIF('enter-data'!BA$8:BA$94,'calc.disziplin'!$G123)</f>
        <v>0</v>
      </c>
      <c r="BK123" s="361">
        <f>COUNTIF('enter-data'!BB$8:BB$94,'calc.disziplin'!$G123)</f>
        <v>0</v>
      </c>
      <c r="BL123" s="428">
        <f>COUNTIF('enter-data'!BC$8:BC$94,'calc.disziplin'!$G123)</f>
        <v>0</v>
      </c>
      <c r="BM123" s="429">
        <f>COUNTIF('enter-data'!BD$8:BD$94,'calc.disziplin'!$G123)</f>
        <v>0</v>
      </c>
      <c r="BN123" s="361">
        <f>COUNTIF('enter-data'!BE$8:BE$94,'calc.disziplin'!$G123)</f>
        <v>0</v>
      </c>
      <c r="BO123" s="428">
        <f>COUNTIF('enter-data'!BF$8:BF$94,'calc.disziplin'!$G123)</f>
        <v>0</v>
      </c>
      <c r="BP123" s="429">
        <f>COUNTIF('enter-data'!BG$8:BG$94,'calc.disziplin'!$G123)</f>
        <v>0</v>
      </c>
      <c r="BQ123" s="361">
        <f>COUNTIF('enter-data'!BH$8:BH$94,'calc.disziplin'!$G123)</f>
        <v>0</v>
      </c>
      <c r="BR123" s="430">
        <f>COUNTIF('enter-data'!BI$8:BI$94,'calc.disziplin'!$G123)</f>
        <v>0</v>
      </c>
    </row>
    <row r="124" spans="1:70" ht="18" customHeight="1" x14ac:dyDescent="0.25">
      <c r="A124" s="392">
        <v>122</v>
      </c>
      <c r="B124" s="431">
        <f t="shared" si="12"/>
        <v>0.122</v>
      </c>
      <c r="C124" s="392" t="e">
        <f t="shared" si="20"/>
        <v>#N/A</v>
      </c>
      <c r="D124" s="392" t="e">
        <f t="shared" si="13"/>
        <v>#N/A</v>
      </c>
      <c r="E124" s="421" t="e">
        <f t="shared" si="14"/>
        <v>#N/A</v>
      </c>
      <c r="F124" s="422" t="s">
        <v>219</v>
      </c>
      <c r="G124" s="423" t="s">
        <v>38</v>
      </c>
      <c r="H124" s="424" t="e" cm="1">
        <f t="array" ref="H124">INDEX($P$3:$BR$142,ROW()-2,MATCH(H$1,$P$1:$BR$1,0))</f>
        <v>#N/A</v>
      </c>
      <c r="I124" s="424" t="e" cm="1">
        <f t="array" ref="I124">INDEX($P$3:$BR$142,ROW()-2,MATCH(I$1,$P$1:$BR$1,0))</f>
        <v>#N/A</v>
      </c>
      <c r="J124" s="424" t="e" cm="1">
        <f t="array" ref="J124">INDEX($P$3:$BR$142,ROW()-2,MATCH(J$1,$P$1:$BR$1,0))</f>
        <v>#N/A</v>
      </c>
      <c r="K124" s="424" t="e">
        <f t="shared" si="15"/>
        <v>#N/A</v>
      </c>
      <c r="L124" s="425" t="e">
        <f t="shared" si="16"/>
        <v>#N/A</v>
      </c>
      <c r="M124" s="425" t="e">
        <f t="shared" si="17"/>
        <v>#N/A</v>
      </c>
      <c r="N124" s="425" t="e">
        <f t="shared" si="18"/>
        <v>#N/A</v>
      </c>
      <c r="O124" s="426" t="e">
        <f t="shared" si="19"/>
        <v>#N/A</v>
      </c>
      <c r="P124" s="427">
        <f>COUNTIF('enter-data'!G$8:G$94,'calc.disziplin'!$G124)</f>
        <v>0</v>
      </c>
      <c r="Q124" s="361">
        <f>COUNTIF('enter-data'!H$8:H$94,'calc.disziplin'!$G124)</f>
        <v>0</v>
      </c>
      <c r="R124" s="428">
        <f>COUNTIF('enter-data'!I$8:I$94,'calc.disziplin'!$G124)</f>
        <v>2</v>
      </c>
      <c r="S124" s="429">
        <f>COUNTIF('enter-data'!J$8:J$94,'calc.disziplin'!$G124)</f>
        <v>0</v>
      </c>
      <c r="T124" s="361">
        <f>COUNTIF('enter-data'!K$8:K$94,'calc.disziplin'!$G124)</f>
        <v>0</v>
      </c>
      <c r="U124" s="428">
        <f>COUNTIF('enter-data'!L$8:L$94,'calc.disziplin'!$G124)</f>
        <v>0</v>
      </c>
      <c r="V124" s="429">
        <f>COUNTIF('enter-data'!M$8:M$94,'calc.disziplin'!$G124)</f>
        <v>1</v>
      </c>
      <c r="W124" s="361">
        <f>COUNTIF('enter-data'!N$8:N$94,'calc.disziplin'!$G124)</f>
        <v>0</v>
      </c>
      <c r="X124" s="428">
        <f>COUNTIF('enter-data'!O$8:O$94,'calc.disziplin'!$G124)</f>
        <v>1</v>
      </c>
      <c r="Y124" s="429">
        <f>COUNTIF('enter-data'!P$8:P$94,'calc.disziplin'!$G124)</f>
        <v>1</v>
      </c>
      <c r="Z124" s="361">
        <f>COUNTIF('enter-data'!Q$8:Q$94,'calc.disziplin'!$G124)</f>
        <v>1</v>
      </c>
      <c r="AA124" s="428">
        <f>COUNTIF('enter-data'!R$8:R$94,'calc.disziplin'!$G124)</f>
        <v>3</v>
      </c>
      <c r="AB124" s="429">
        <f>COUNTIF('enter-data'!S$8:S$94,'calc.disziplin'!$G124)</f>
        <v>2</v>
      </c>
      <c r="AC124" s="361">
        <f>COUNTIF('enter-data'!T$8:T$94,'calc.disziplin'!$G124)</f>
        <v>5</v>
      </c>
      <c r="AD124" s="428">
        <f>COUNTIF('enter-data'!U$8:U$94,'calc.disziplin'!$G124)</f>
        <v>5</v>
      </c>
      <c r="AE124" s="429">
        <f>COUNTIF('enter-data'!V$8:V$94,'calc.disziplin'!$G124)</f>
        <v>0</v>
      </c>
      <c r="AF124" s="361">
        <f>COUNTIF('enter-data'!W$8:W$94,'calc.disziplin'!$G124)</f>
        <v>1</v>
      </c>
      <c r="AG124" s="428">
        <f>COUNTIF('enter-data'!X$8:X$94,'calc.disziplin'!$G124)</f>
        <v>5</v>
      </c>
      <c r="AH124" s="429">
        <f>COUNTIF('enter-data'!Y$8:Y$94,'calc.disziplin'!$G124)</f>
        <v>0</v>
      </c>
      <c r="AI124" s="361">
        <f>COUNTIF('enter-data'!Z$8:Z$94,'calc.disziplin'!$G124)</f>
        <v>0</v>
      </c>
      <c r="AJ124" s="428">
        <f>COUNTIF('enter-data'!AA$8:AA$94,'calc.disziplin'!$G124)</f>
        <v>0</v>
      </c>
      <c r="AK124" s="429">
        <f>COUNTIF('enter-data'!AB$8:AB$94,'calc.disziplin'!$G124)</f>
        <v>0</v>
      </c>
      <c r="AL124" s="361">
        <f>COUNTIF('enter-data'!AC$8:AC$94,'calc.disziplin'!$G124)</f>
        <v>0</v>
      </c>
      <c r="AM124" s="428">
        <f>COUNTIF('enter-data'!AD$8:AD$94,'calc.disziplin'!$G124)</f>
        <v>0</v>
      </c>
      <c r="AN124" s="429">
        <f>COUNTIF('enter-data'!AE$8:AE$94,'calc.disziplin'!$G124)</f>
        <v>0</v>
      </c>
      <c r="AO124" s="361">
        <f>COUNTIF('enter-data'!AF$8:AF$94,'calc.disziplin'!$G124)</f>
        <v>0</v>
      </c>
      <c r="AP124" s="430">
        <f>COUNTIF('enter-data'!AG$8:AG$94,'calc.disziplin'!$G124)</f>
        <v>0</v>
      </c>
      <c r="AR124" s="429">
        <f>COUNTIF('enter-data'!AI$8:AI$94,'calc.disziplin'!$G124)</f>
        <v>2</v>
      </c>
      <c r="AS124" s="361">
        <f>COUNTIF('enter-data'!AJ$8:AJ$94,'calc.disziplin'!$G124)</f>
        <v>1</v>
      </c>
      <c r="AT124" s="428">
        <f>COUNTIF('enter-data'!AK$8:AK$94,'calc.disziplin'!$G124)</f>
        <v>1</v>
      </c>
      <c r="AU124" s="429">
        <f>COUNTIF('enter-data'!AL$8:AL$94,'calc.disziplin'!$G124)</f>
        <v>1</v>
      </c>
      <c r="AV124" s="361">
        <f>COUNTIF('enter-data'!AM$8:AM$94,'calc.disziplin'!$G124)</f>
        <v>0</v>
      </c>
      <c r="AW124" s="428">
        <f>COUNTIF('enter-data'!AN$8:AN$94,'calc.disziplin'!$G124)</f>
        <v>5</v>
      </c>
      <c r="AX124" s="429">
        <f>COUNTIF('enter-data'!AO$8:AO$94,'calc.disziplin'!$G124)</f>
        <v>1</v>
      </c>
      <c r="AY124" s="361">
        <f>COUNTIF('enter-data'!AP$8:AP$94,'calc.disziplin'!$G124)</f>
        <v>1</v>
      </c>
      <c r="AZ124" s="428">
        <f>COUNTIF('enter-data'!AQ$8:AQ$94,'calc.disziplin'!$G124)</f>
        <v>2</v>
      </c>
      <c r="BA124" s="429">
        <f>COUNTIF('enter-data'!AR$8:AR$94,'calc.disziplin'!$G124)</f>
        <v>1</v>
      </c>
      <c r="BB124" s="361">
        <f>COUNTIF('enter-data'!AS$8:AS$94,'calc.disziplin'!$G124)</f>
        <v>0</v>
      </c>
      <c r="BC124" s="428">
        <f>COUNTIF('enter-data'!AT$8:AT$94,'calc.disziplin'!$G124)</f>
        <v>1</v>
      </c>
      <c r="BD124" s="429">
        <f>COUNTIF('enter-data'!AU$8:AU$94,'calc.disziplin'!$G124)</f>
        <v>0</v>
      </c>
      <c r="BE124" s="361">
        <f>COUNTIF('enter-data'!AV$8:AV$94,'calc.disziplin'!$G124)</f>
        <v>0</v>
      </c>
      <c r="BF124" s="428">
        <f>COUNTIF('enter-data'!AW$8:AW$94,'calc.disziplin'!$G124)</f>
        <v>2</v>
      </c>
      <c r="BG124" s="429">
        <f>COUNTIF('enter-data'!AX$8:AX$94,'calc.disziplin'!$G124)</f>
        <v>0</v>
      </c>
      <c r="BH124" s="361">
        <f>COUNTIF('enter-data'!AY$8:AY$94,'calc.disziplin'!$G124)</f>
        <v>1</v>
      </c>
      <c r="BI124" s="428">
        <f>COUNTIF('enter-data'!AZ$8:AZ$94,'calc.disziplin'!$G124)</f>
        <v>3</v>
      </c>
      <c r="BJ124" s="429">
        <f>COUNTIF('enter-data'!BA$8:BA$94,'calc.disziplin'!$G124)</f>
        <v>0</v>
      </c>
      <c r="BK124" s="361">
        <f>COUNTIF('enter-data'!BB$8:BB$94,'calc.disziplin'!$G124)</f>
        <v>0</v>
      </c>
      <c r="BL124" s="428">
        <f>COUNTIF('enter-data'!BC$8:BC$94,'calc.disziplin'!$G124)</f>
        <v>0</v>
      </c>
      <c r="BM124" s="429">
        <f>COUNTIF('enter-data'!BD$8:BD$94,'calc.disziplin'!$G124)</f>
        <v>0</v>
      </c>
      <c r="BN124" s="361">
        <f>COUNTIF('enter-data'!BE$8:BE$94,'calc.disziplin'!$G124)</f>
        <v>0</v>
      </c>
      <c r="BO124" s="428">
        <f>COUNTIF('enter-data'!BF$8:BF$94,'calc.disziplin'!$G124)</f>
        <v>0</v>
      </c>
      <c r="BP124" s="429">
        <f>COUNTIF('enter-data'!BG$8:BG$94,'calc.disziplin'!$G124)</f>
        <v>0</v>
      </c>
      <c r="BQ124" s="361">
        <f>COUNTIF('enter-data'!BH$8:BH$94,'calc.disziplin'!$G124)</f>
        <v>0</v>
      </c>
      <c r="BR124" s="430">
        <f>COUNTIF('enter-data'!BI$8:BI$94,'calc.disziplin'!$G124)</f>
        <v>0</v>
      </c>
    </row>
    <row r="125" spans="1:70" ht="18" customHeight="1" x14ac:dyDescent="0.25">
      <c r="A125" s="392">
        <v>123</v>
      </c>
      <c r="B125" s="431">
        <f t="shared" si="12"/>
        <v>0.123</v>
      </c>
      <c r="C125" s="392" t="e">
        <f t="shared" si="20"/>
        <v>#N/A</v>
      </c>
      <c r="D125" s="392" t="e">
        <f t="shared" si="13"/>
        <v>#N/A</v>
      </c>
      <c r="E125" s="421" t="e">
        <f t="shared" si="14"/>
        <v>#N/A</v>
      </c>
      <c r="F125" s="422" t="s">
        <v>546</v>
      </c>
      <c r="G125" s="423" t="s">
        <v>547</v>
      </c>
      <c r="H125" s="424" t="e" cm="1">
        <f t="array" ref="H125">INDEX($P$3:$BR$142,ROW()-2,MATCH(H$1,$P$1:$BR$1,0))</f>
        <v>#N/A</v>
      </c>
      <c r="I125" s="424" t="e" cm="1">
        <f t="array" ref="I125">INDEX($P$3:$BR$142,ROW()-2,MATCH(I$1,$P$1:$BR$1,0))</f>
        <v>#N/A</v>
      </c>
      <c r="J125" s="424" t="e" cm="1">
        <f t="array" ref="J125">INDEX($P$3:$BR$142,ROW()-2,MATCH(J$1,$P$1:$BR$1,0))</f>
        <v>#N/A</v>
      </c>
      <c r="K125" s="424" t="e">
        <f t="shared" si="15"/>
        <v>#N/A</v>
      </c>
      <c r="L125" s="425" t="e">
        <f t="shared" si="16"/>
        <v>#N/A</v>
      </c>
      <c r="M125" s="425" t="e">
        <f t="shared" si="17"/>
        <v>#N/A</v>
      </c>
      <c r="N125" s="425" t="e">
        <f t="shared" si="18"/>
        <v>#N/A</v>
      </c>
      <c r="O125" s="426" t="e">
        <f t="shared" si="19"/>
        <v>#N/A</v>
      </c>
      <c r="P125" s="427">
        <f>COUNTIF('enter-data'!G$8:G$94,'calc.disziplin'!$G125)</f>
        <v>0</v>
      </c>
      <c r="Q125" s="361">
        <f>COUNTIF('enter-data'!H$8:H$94,'calc.disziplin'!$G125)</f>
        <v>0</v>
      </c>
      <c r="R125" s="428">
        <f>COUNTIF('enter-data'!I$8:I$94,'calc.disziplin'!$G125)</f>
        <v>0</v>
      </c>
      <c r="S125" s="429">
        <f>COUNTIF('enter-data'!J$8:J$94,'calc.disziplin'!$G125)</f>
        <v>0</v>
      </c>
      <c r="T125" s="361">
        <f>COUNTIF('enter-data'!K$8:K$94,'calc.disziplin'!$G125)</f>
        <v>0</v>
      </c>
      <c r="U125" s="428">
        <f>COUNTIF('enter-data'!L$8:L$94,'calc.disziplin'!$G125)</f>
        <v>0</v>
      </c>
      <c r="V125" s="429">
        <f>COUNTIF('enter-data'!M$8:M$94,'calc.disziplin'!$G125)</f>
        <v>0</v>
      </c>
      <c r="W125" s="361">
        <f>COUNTIF('enter-data'!N$8:N$94,'calc.disziplin'!$G125)</f>
        <v>0</v>
      </c>
      <c r="X125" s="428">
        <f>COUNTIF('enter-data'!O$8:O$94,'calc.disziplin'!$G125)</f>
        <v>0</v>
      </c>
      <c r="Y125" s="429">
        <f>COUNTIF('enter-data'!P$8:P$94,'calc.disziplin'!$G125)</f>
        <v>0</v>
      </c>
      <c r="Z125" s="361">
        <f>COUNTIF('enter-data'!Q$8:Q$94,'calc.disziplin'!$G125)</f>
        <v>0</v>
      </c>
      <c r="AA125" s="428">
        <f>COUNTIF('enter-data'!R$8:R$94,'calc.disziplin'!$G125)</f>
        <v>0</v>
      </c>
      <c r="AB125" s="429">
        <f>COUNTIF('enter-data'!S$8:S$94,'calc.disziplin'!$G125)</f>
        <v>0</v>
      </c>
      <c r="AC125" s="361">
        <f>COUNTIF('enter-data'!T$8:T$94,'calc.disziplin'!$G125)</f>
        <v>0</v>
      </c>
      <c r="AD125" s="428">
        <f>COUNTIF('enter-data'!U$8:U$94,'calc.disziplin'!$G125)</f>
        <v>0</v>
      </c>
      <c r="AE125" s="429">
        <f>COUNTIF('enter-data'!V$8:V$94,'calc.disziplin'!$G125)</f>
        <v>0</v>
      </c>
      <c r="AF125" s="361">
        <f>COUNTIF('enter-data'!W$8:W$94,'calc.disziplin'!$G125)</f>
        <v>0</v>
      </c>
      <c r="AG125" s="428">
        <f>COUNTIF('enter-data'!X$8:X$94,'calc.disziplin'!$G125)</f>
        <v>0</v>
      </c>
      <c r="AH125" s="429">
        <f>COUNTIF('enter-data'!Y$8:Y$94,'calc.disziplin'!$G125)</f>
        <v>0</v>
      </c>
      <c r="AI125" s="361">
        <f>COUNTIF('enter-data'!Z$8:Z$94,'calc.disziplin'!$G125)</f>
        <v>0</v>
      </c>
      <c r="AJ125" s="428">
        <f>COUNTIF('enter-data'!AA$8:AA$94,'calc.disziplin'!$G125)</f>
        <v>0</v>
      </c>
      <c r="AK125" s="429">
        <f>COUNTIF('enter-data'!AB$8:AB$94,'calc.disziplin'!$G125)</f>
        <v>0</v>
      </c>
      <c r="AL125" s="361">
        <f>COUNTIF('enter-data'!AC$8:AC$94,'calc.disziplin'!$G125)</f>
        <v>0</v>
      </c>
      <c r="AM125" s="428">
        <f>COUNTIF('enter-data'!AD$8:AD$94,'calc.disziplin'!$G125)</f>
        <v>0</v>
      </c>
      <c r="AN125" s="429">
        <f>COUNTIF('enter-data'!AE$8:AE$94,'calc.disziplin'!$G125)</f>
        <v>0</v>
      </c>
      <c r="AO125" s="361">
        <f>COUNTIF('enter-data'!AF$8:AF$94,'calc.disziplin'!$G125)</f>
        <v>0</v>
      </c>
      <c r="AP125" s="430">
        <f>COUNTIF('enter-data'!AG$8:AG$94,'calc.disziplin'!$G125)</f>
        <v>0</v>
      </c>
      <c r="AR125" s="429">
        <f>COUNTIF('enter-data'!AI$8:AI$94,'calc.disziplin'!$G125)</f>
        <v>0</v>
      </c>
      <c r="AS125" s="361">
        <f>COUNTIF('enter-data'!AJ$8:AJ$94,'calc.disziplin'!$G125)</f>
        <v>0</v>
      </c>
      <c r="AT125" s="428">
        <f>COUNTIF('enter-data'!AK$8:AK$94,'calc.disziplin'!$G125)</f>
        <v>0</v>
      </c>
      <c r="AU125" s="429">
        <f>COUNTIF('enter-data'!AL$8:AL$94,'calc.disziplin'!$G125)</f>
        <v>0</v>
      </c>
      <c r="AV125" s="361">
        <f>COUNTIF('enter-data'!AM$8:AM$94,'calc.disziplin'!$G125)</f>
        <v>0</v>
      </c>
      <c r="AW125" s="428">
        <f>COUNTIF('enter-data'!AN$8:AN$94,'calc.disziplin'!$G125)</f>
        <v>0</v>
      </c>
      <c r="AX125" s="429">
        <f>COUNTIF('enter-data'!AO$8:AO$94,'calc.disziplin'!$G125)</f>
        <v>0</v>
      </c>
      <c r="AY125" s="361">
        <f>COUNTIF('enter-data'!AP$8:AP$94,'calc.disziplin'!$G125)</f>
        <v>0</v>
      </c>
      <c r="AZ125" s="428">
        <f>COUNTIF('enter-data'!AQ$8:AQ$94,'calc.disziplin'!$G125)</f>
        <v>0</v>
      </c>
      <c r="BA125" s="429">
        <f>COUNTIF('enter-data'!AR$8:AR$94,'calc.disziplin'!$G125)</f>
        <v>0</v>
      </c>
      <c r="BB125" s="361">
        <f>COUNTIF('enter-data'!AS$8:AS$94,'calc.disziplin'!$G125)</f>
        <v>0</v>
      </c>
      <c r="BC125" s="428">
        <f>COUNTIF('enter-data'!AT$8:AT$94,'calc.disziplin'!$G125)</f>
        <v>0</v>
      </c>
      <c r="BD125" s="429">
        <f>COUNTIF('enter-data'!AU$8:AU$94,'calc.disziplin'!$G125)</f>
        <v>0</v>
      </c>
      <c r="BE125" s="361">
        <f>COUNTIF('enter-data'!AV$8:AV$94,'calc.disziplin'!$G125)</f>
        <v>0</v>
      </c>
      <c r="BF125" s="428">
        <f>COUNTIF('enter-data'!AW$8:AW$94,'calc.disziplin'!$G125)</f>
        <v>0</v>
      </c>
      <c r="BG125" s="429">
        <f>COUNTIF('enter-data'!AX$8:AX$94,'calc.disziplin'!$G125)</f>
        <v>0</v>
      </c>
      <c r="BH125" s="361">
        <f>COUNTIF('enter-data'!AY$8:AY$94,'calc.disziplin'!$G125)</f>
        <v>0</v>
      </c>
      <c r="BI125" s="428">
        <f>COUNTIF('enter-data'!AZ$8:AZ$94,'calc.disziplin'!$G125)</f>
        <v>0</v>
      </c>
      <c r="BJ125" s="429">
        <f>COUNTIF('enter-data'!BA$8:BA$94,'calc.disziplin'!$G125)</f>
        <v>0</v>
      </c>
      <c r="BK125" s="361">
        <f>COUNTIF('enter-data'!BB$8:BB$94,'calc.disziplin'!$G125)</f>
        <v>0</v>
      </c>
      <c r="BL125" s="428">
        <f>COUNTIF('enter-data'!BC$8:BC$94,'calc.disziplin'!$G125)</f>
        <v>0</v>
      </c>
      <c r="BM125" s="429">
        <f>COUNTIF('enter-data'!BD$8:BD$94,'calc.disziplin'!$G125)</f>
        <v>0</v>
      </c>
      <c r="BN125" s="361">
        <f>COUNTIF('enter-data'!BE$8:BE$94,'calc.disziplin'!$G125)</f>
        <v>0</v>
      </c>
      <c r="BO125" s="428">
        <f>COUNTIF('enter-data'!BF$8:BF$94,'calc.disziplin'!$G125)</f>
        <v>0</v>
      </c>
      <c r="BP125" s="429">
        <f>COUNTIF('enter-data'!BG$8:BG$94,'calc.disziplin'!$G125)</f>
        <v>0</v>
      </c>
      <c r="BQ125" s="361">
        <f>COUNTIF('enter-data'!BH$8:BH$94,'calc.disziplin'!$G125)</f>
        <v>0</v>
      </c>
      <c r="BR125" s="430">
        <f>COUNTIF('enter-data'!BI$8:BI$94,'calc.disziplin'!$G125)</f>
        <v>0</v>
      </c>
    </row>
    <row r="126" spans="1:70" ht="18" customHeight="1" x14ac:dyDescent="0.25">
      <c r="A126" s="392">
        <v>124</v>
      </c>
      <c r="B126" s="431">
        <f t="shared" si="12"/>
        <v>0.124</v>
      </c>
      <c r="C126" s="392" t="e">
        <f t="shared" si="20"/>
        <v>#N/A</v>
      </c>
      <c r="D126" s="392" t="e">
        <f t="shared" si="13"/>
        <v>#N/A</v>
      </c>
      <c r="E126" s="421" t="e">
        <f t="shared" si="14"/>
        <v>#N/A</v>
      </c>
      <c r="F126" s="422" t="s">
        <v>548</v>
      </c>
      <c r="G126" s="423" t="s">
        <v>250</v>
      </c>
      <c r="H126" s="424" t="e" cm="1">
        <f t="array" ref="H126">INDEX($P$3:$BR$142,ROW()-2,MATCH(H$1,$P$1:$BR$1,0))</f>
        <v>#N/A</v>
      </c>
      <c r="I126" s="424" t="e" cm="1">
        <f t="array" ref="I126">INDEX($P$3:$BR$142,ROW()-2,MATCH(I$1,$P$1:$BR$1,0))</f>
        <v>#N/A</v>
      </c>
      <c r="J126" s="424" t="e" cm="1">
        <f t="array" ref="J126">INDEX($P$3:$BR$142,ROW()-2,MATCH(J$1,$P$1:$BR$1,0))</f>
        <v>#N/A</v>
      </c>
      <c r="K126" s="424" t="e">
        <f t="shared" si="15"/>
        <v>#N/A</v>
      </c>
      <c r="L126" s="425" t="e">
        <f t="shared" si="16"/>
        <v>#N/A</v>
      </c>
      <c r="M126" s="425" t="e">
        <f t="shared" si="17"/>
        <v>#N/A</v>
      </c>
      <c r="N126" s="425" t="e">
        <f t="shared" si="18"/>
        <v>#N/A</v>
      </c>
      <c r="O126" s="426" t="e">
        <f t="shared" si="19"/>
        <v>#N/A</v>
      </c>
      <c r="P126" s="427">
        <f>COUNTIF('enter-data'!G$8:G$94,'calc.disziplin'!$G126)</f>
        <v>0</v>
      </c>
      <c r="Q126" s="361">
        <f>COUNTIF('enter-data'!H$8:H$94,'calc.disziplin'!$G126)</f>
        <v>0</v>
      </c>
      <c r="R126" s="428">
        <f>COUNTIF('enter-data'!I$8:I$94,'calc.disziplin'!$G126)</f>
        <v>0</v>
      </c>
      <c r="S126" s="429">
        <f>COUNTIF('enter-data'!J$8:J$94,'calc.disziplin'!$G126)</f>
        <v>0</v>
      </c>
      <c r="T126" s="361">
        <f>COUNTIF('enter-data'!K$8:K$94,'calc.disziplin'!$G126)</f>
        <v>0</v>
      </c>
      <c r="U126" s="428">
        <f>COUNTIF('enter-data'!L$8:L$94,'calc.disziplin'!$G126)</f>
        <v>0</v>
      </c>
      <c r="V126" s="429">
        <f>COUNTIF('enter-data'!M$8:M$94,'calc.disziplin'!$G126)</f>
        <v>0</v>
      </c>
      <c r="W126" s="361">
        <f>COUNTIF('enter-data'!N$8:N$94,'calc.disziplin'!$G126)</f>
        <v>0</v>
      </c>
      <c r="X126" s="428">
        <f>COUNTIF('enter-data'!O$8:O$94,'calc.disziplin'!$G126)</f>
        <v>0</v>
      </c>
      <c r="Y126" s="429">
        <f>COUNTIF('enter-data'!P$8:P$94,'calc.disziplin'!$G126)</f>
        <v>0</v>
      </c>
      <c r="Z126" s="361">
        <f>COUNTIF('enter-data'!Q$8:Q$94,'calc.disziplin'!$G126)</f>
        <v>0</v>
      </c>
      <c r="AA126" s="428">
        <f>COUNTIF('enter-data'!R$8:R$94,'calc.disziplin'!$G126)</f>
        <v>0</v>
      </c>
      <c r="AB126" s="429">
        <f>COUNTIF('enter-data'!S$8:S$94,'calc.disziplin'!$G126)</f>
        <v>0</v>
      </c>
      <c r="AC126" s="361">
        <f>COUNTIF('enter-data'!T$8:T$94,'calc.disziplin'!$G126)</f>
        <v>0</v>
      </c>
      <c r="AD126" s="428">
        <f>COUNTIF('enter-data'!U$8:U$94,'calc.disziplin'!$G126)</f>
        <v>0</v>
      </c>
      <c r="AE126" s="429">
        <f>COUNTIF('enter-data'!V$8:V$94,'calc.disziplin'!$G126)</f>
        <v>0</v>
      </c>
      <c r="AF126" s="361">
        <f>COUNTIF('enter-data'!W$8:W$94,'calc.disziplin'!$G126)</f>
        <v>0</v>
      </c>
      <c r="AG126" s="428">
        <f>COUNTIF('enter-data'!X$8:X$94,'calc.disziplin'!$G126)</f>
        <v>0</v>
      </c>
      <c r="AH126" s="429">
        <f>COUNTIF('enter-data'!Y$8:Y$94,'calc.disziplin'!$G126)</f>
        <v>0</v>
      </c>
      <c r="AI126" s="361">
        <f>COUNTIF('enter-data'!Z$8:Z$94,'calc.disziplin'!$G126)</f>
        <v>0</v>
      </c>
      <c r="AJ126" s="428">
        <f>COUNTIF('enter-data'!AA$8:AA$94,'calc.disziplin'!$G126)</f>
        <v>0</v>
      </c>
      <c r="AK126" s="429">
        <f>COUNTIF('enter-data'!AB$8:AB$94,'calc.disziplin'!$G126)</f>
        <v>0</v>
      </c>
      <c r="AL126" s="361">
        <f>COUNTIF('enter-data'!AC$8:AC$94,'calc.disziplin'!$G126)</f>
        <v>0</v>
      </c>
      <c r="AM126" s="428">
        <f>COUNTIF('enter-data'!AD$8:AD$94,'calc.disziplin'!$G126)</f>
        <v>0</v>
      </c>
      <c r="AN126" s="429">
        <f>COUNTIF('enter-data'!AE$8:AE$94,'calc.disziplin'!$G126)</f>
        <v>0</v>
      </c>
      <c r="AO126" s="361">
        <f>COUNTIF('enter-data'!AF$8:AF$94,'calc.disziplin'!$G126)</f>
        <v>0</v>
      </c>
      <c r="AP126" s="430">
        <f>COUNTIF('enter-data'!AG$8:AG$94,'calc.disziplin'!$G126)</f>
        <v>0</v>
      </c>
      <c r="AR126" s="429">
        <f>COUNTIF('enter-data'!AI$8:AI$94,'calc.disziplin'!$G126)</f>
        <v>0</v>
      </c>
      <c r="AS126" s="361">
        <f>COUNTIF('enter-data'!AJ$8:AJ$94,'calc.disziplin'!$G126)</f>
        <v>0</v>
      </c>
      <c r="AT126" s="428">
        <f>COUNTIF('enter-data'!AK$8:AK$94,'calc.disziplin'!$G126)</f>
        <v>0</v>
      </c>
      <c r="AU126" s="429">
        <f>COUNTIF('enter-data'!AL$8:AL$94,'calc.disziplin'!$G126)</f>
        <v>0</v>
      </c>
      <c r="AV126" s="361">
        <f>COUNTIF('enter-data'!AM$8:AM$94,'calc.disziplin'!$G126)</f>
        <v>0</v>
      </c>
      <c r="AW126" s="428">
        <f>COUNTIF('enter-data'!AN$8:AN$94,'calc.disziplin'!$G126)</f>
        <v>0</v>
      </c>
      <c r="AX126" s="429">
        <f>COUNTIF('enter-data'!AO$8:AO$94,'calc.disziplin'!$G126)</f>
        <v>0</v>
      </c>
      <c r="AY126" s="361">
        <f>COUNTIF('enter-data'!AP$8:AP$94,'calc.disziplin'!$G126)</f>
        <v>0</v>
      </c>
      <c r="AZ126" s="428">
        <f>COUNTIF('enter-data'!AQ$8:AQ$94,'calc.disziplin'!$G126)</f>
        <v>0</v>
      </c>
      <c r="BA126" s="429">
        <f>COUNTIF('enter-data'!AR$8:AR$94,'calc.disziplin'!$G126)</f>
        <v>0</v>
      </c>
      <c r="BB126" s="361">
        <f>COUNTIF('enter-data'!AS$8:AS$94,'calc.disziplin'!$G126)</f>
        <v>0</v>
      </c>
      <c r="BC126" s="428">
        <f>COUNTIF('enter-data'!AT$8:AT$94,'calc.disziplin'!$G126)</f>
        <v>0</v>
      </c>
      <c r="BD126" s="429">
        <f>COUNTIF('enter-data'!AU$8:AU$94,'calc.disziplin'!$G126)</f>
        <v>0</v>
      </c>
      <c r="BE126" s="361">
        <f>COUNTIF('enter-data'!AV$8:AV$94,'calc.disziplin'!$G126)</f>
        <v>0</v>
      </c>
      <c r="BF126" s="428">
        <f>COUNTIF('enter-data'!AW$8:AW$94,'calc.disziplin'!$G126)</f>
        <v>0</v>
      </c>
      <c r="BG126" s="429">
        <f>COUNTIF('enter-data'!AX$8:AX$94,'calc.disziplin'!$G126)</f>
        <v>0</v>
      </c>
      <c r="BH126" s="361">
        <f>COUNTIF('enter-data'!AY$8:AY$94,'calc.disziplin'!$G126)</f>
        <v>0</v>
      </c>
      <c r="BI126" s="428">
        <f>COUNTIF('enter-data'!AZ$8:AZ$94,'calc.disziplin'!$G126)</f>
        <v>0</v>
      </c>
      <c r="BJ126" s="429">
        <f>COUNTIF('enter-data'!BA$8:BA$94,'calc.disziplin'!$G126)</f>
        <v>0</v>
      </c>
      <c r="BK126" s="361">
        <f>COUNTIF('enter-data'!BB$8:BB$94,'calc.disziplin'!$G126)</f>
        <v>0</v>
      </c>
      <c r="BL126" s="428">
        <f>COUNTIF('enter-data'!BC$8:BC$94,'calc.disziplin'!$G126)</f>
        <v>0</v>
      </c>
      <c r="BM126" s="429">
        <f>COUNTIF('enter-data'!BD$8:BD$94,'calc.disziplin'!$G126)</f>
        <v>0</v>
      </c>
      <c r="BN126" s="361">
        <f>COUNTIF('enter-data'!BE$8:BE$94,'calc.disziplin'!$G126)</f>
        <v>0</v>
      </c>
      <c r="BO126" s="428">
        <f>COUNTIF('enter-data'!BF$8:BF$94,'calc.disziplin'!$G126)</f>
        <v>0</v>
      </c>
      <c r="BP126" s="429">
        <f>COUNTIF('enter-data'!BG$8:BG$94,'calc.disziplin'!$G126)</f>
        <v>0</v>
      </c>
      <c r="BQ126" s="361">
        <f>COUNTIF('enter-data'!BH$8:BH$94,'calc.disziplin'!$G126)</f>
        <v>0</v>
      </c>
      <c r="BR126" s="430">
        <f>COUNTIF('enter-data'!BI$8:BI$94,'calc.disziplin'!$G126)</f>
        <v>0</v>
      </c>
    </row>
    <row r="127" spans="1:70" ht="18" customHeight="1" x14ac:dyDescent="0.25">
      <c r="A127" s="392">
        <v>125</v>
      </c>
      <c r="B127" s="431">
        <f t="shared" si="12"/>
        <v>0.125</v>
      </c>
      <c r="C127" s="392" t="e">
        <f t="shared" si="20"/>
        <v>#N/A</v>
      </c>
      <c r="D127" s="392" t="e">
        <f t="shared" si="13"/>
        <v>#N/A</v>
      </c>
      <c r="E127" s="421" t="e">
        <f t="shared" si="14"/>
        <v>#N/A</v>
      </c>
      <c r="F127" s="422" t="s">
        <v>549</v>
      </c>
      <c r="G127" s="423" t="s">
        <v>550</v>
      </c>
      <c r="H127" s="424" t="e" cm="1">
        <f t="array" ref="H127">INDEX($P$3:$BR$142,ROW()-2,MATCH(H$1,$P$1:$BR$1,0))</f>
        <v>#N/A</v>
      </c>
      <c r="I127" s="424" t="e" cm="1">
        <f t="array" ref="I127">INDEX($P$3:$BR$142,ROW()-2,MATCH(I$1,$P$1:$BR$1,0))</f>
        <v>#N/A</v>
      </c>
      <c r="J127" s="424" t="e" cm="1">
        <f t="array" ref="J127">INDEX($P$3:$BR$142,ROW()-2,MATCH(J$1,$P$1:$BR$1,0))</f>
        <v>#N/A</v>
      </c>
      <c r="K127" s="424" t="e">
        <f t="shared" si="15"/>
        <v>#N/A</v>
      </c>
      <c r="L127" s="425" t="e">
        <f t="shared" si="16"/>
        <v>#N/A</v>
      </c>
      <c r="M127" s="425" t="e">
        <f t="shared" si="17"/>
        <v>#N/A</v>
      </c>
      <c r="N127" s="425" t="e">
        <f t="shared" si="18"/>
        <v>#N/A</v>
      </c>
      <c r="O127" s="426" t="e">
        <f t="shared" si="19"/>
        <v>#N/A</v>
      </c>
      <c r="P127" s="427">
        <f>COUNTIF('enter-data'!G$8:G$94,'calc.disziplin'!$G127)</f>
        <v>0</v>
      </c>
      <c r="Q127" s="361">
        <f>COUNTIF('enter-data'!H$8:H$94,'calc.disziplin'!$G127)</f>
        <v>0</v>
      </c>
      <c r="R127" s="428">
        <f>COUNTIF('enter-data'!I$8:I$94,'calc.disziplin'!$G127)</f>
        <v>0</v>
      </c>
      <c r="S127" s="429">
        <f>COUNTIF('enter-data'!J$8:J$94,'calc.disziplin'!$G127)</f>
        <v>0</v>
      </c>
      <c r="T127" s="361">
        <f>COUNTIF('enter-data'!K$8:K$94,'calc.disziplin'!$G127)</f>
        <v>0</v>
      </c>
      <c r="U127" s="428">
        <f>COUNTIF('enter-data'!L$8:L$94,'calc.disziplin'!$G127)</f>
        <v>0</v>
      </c>
      <c r="V127" s="429">
        <f>COUNTIF('enter-data'!M$8:M$94,'calc.disziplin'!$G127)</f>
        <v>0</v>
      </c>
      <c r="W127" s="361">
        <f>COUNTIF('enter-data'!N$8:N$94,'calc.disziplin'!$G127)</f>
        <v>0</v>
      </c>
      <c r="X127" s="428">
        <f>COUNTIF('enter-data'!O$8:O$94,'calc.disziplin'!$G127)</f>
        <v>0</v>
      </c>
      <c r="Y127" s="429">
        <f>COUNTIF('enter-data'!P$8:P$94,'calc.disziplin'!$G127)</f>
        <v>0</v>
      </c>
      <c r="Z127" s="361">
        <f>COUNTIF('enter-data'!Q$8:Q$94,'calc.disziplin'!$G127)</f>
        <v>0</v>
      </c>
      <c r="AA127" s="428">
        <f>COUNTIF('enter-data'!R$8:R$94,'calc.disziplin'!$G127)</f>
        <v>0</v>
      </c>
      <c r="AB127" s="429">
        <f>COUNTIF('enter-data'!S$8:S$94,'calc.disziplin'!$G127)</f>
        <v>0</v>
      </c>
      <c r="AC127" s="361">
        <f>COUNTIF('enter-data'!T$8:T$94,'calc.disziplin'!$G127)</f>
        <v>0</v>
      </c>
      <c r="AD127" s="428">
        <f>COUNTIF('enter-data'!U$8:U$94,'calc.disziplin'!$G127)</f>
        <v>0</v>
      </c>
      <c r="AE127" s="429">
        <f>COUNTIF('enter-data'!V$8:V$94,'calc.disziplin'!$G127)</f>
        <v>0</v>
      </c>
      <c r="AF127" s="361">
        <f>COUNTIF('enter-data'!W$8:W$94,'calc.disziplin'!$G127)</f>
        <v>0</v>
      </c>
      <c r="AG127" s="428">
        <f>COUNTIF('enter-data'!X$8:X$94,'calc.disziplin'!$G127)</f>
        <v>0</v>
      </c>
      <c r="AH127" s="429">
        <f>COUNTIF('enter-data'!Y$8:Y$94,'calc.disziplin'!$G127)</f>
        <v>0</v>
      </c>
      <c r="AI127" s="361">
        <f>COUNTIF('enter-data'!Z$8:Z$94,'calc.disziplin'!$G127)</f>
        <v>0</v>
      </c>
      <c r="AJ127" s="428">
        <f>COUNTIF('enter-data'!AA$8:AA$94,'calc.disziplin'!$G127)</f>
        <v>0</v>
      </c>
      <c r="AK127" s="429">
        <f>COUNTIF('enter-data'!AB$8:AB$94,'calc.disziplin'!$G127)</f>
        <v>0</v>
      </c>
      <c r="AL127" s="361">
        <f>COUNTIF('enter-data'!AC$8:AC$94,'calc.disziplin'!$G127)</f>
        <v>0</v>
      </c>
      <c r="AM127" s="428">
        <f>COUNTIF('enter-data'!AD$8:AD$94,'calc.disziplin'!$G127)</f>
        <v>0</v>
      </c>
      <c r="AN127" s="429">
        <f>COUNTIF('enter-data'!AE$8:AE$94,'calc.disziplin'!$G127)</f>
        <v>0</v>
      </c>
      <c r="AO127" s="361">
        <f>COUNTIF('enter-data'!AF$8:AF$94,'calc.disziplin'!$G127)</f>
        <v>0</v>
      </c>
      <c r="AP127" s="430">
        <f>COUNTIF('enter-data'!AG$8:AG$94,'calc.disziplin'!$G127)</f>
        <v>0</v>
      </c>
      <c r="AR127" s="429">
        <f>COUNTIF('enter-data'!AI$8:AI$94,'calc.disziplin'!$G127)</f>
        <v>0</v>
      </c>
      <c r="AS127" s="361">
        <f>COUNTIF('enter-data'!AJ$8:AJ$94,'calc.disziplin'!$G127)</f>
        <v>0</v>
      </c>
      <c r="AT127" s="428">
        <f>COUNTIF('enter-data'!AK$8:AK$94,'calc.disziplin'!$G127)</f>
        <v>0</v>
      </c>
      <c r="AU127" s="429">
        <f>COUNTIF('enter-data'!AL$8:AL$94,'calc.disziplin'!$G127)</f>
        <v>0</v>
      </c>
      <c r="AV127" s="361">
        <f>COUNTIF('enter-data'!AM$8:AM$94,'calc.disziplin'!$G127)</f>
        <v>0</v>
      </c>
      <c r="AW127" s="428">
        <f>COUNTIF('enter-data'!AN$8:AN$94,'calc.disziplin'!$G127)</f>
        <v>0</v>
      </c>
      <c r="AX127" s="429">
        <f>COUNTIF('enter-data'!AO$8:AO$94,'calc.disziplin'!$G127)</f>
        <v>0</v>
      </c>
      <c r="AY127" s="361">
        <f>COUNTIF('enter-data'!AP$8:AP$94,'calc.disziplin'!$G127)</f>
        <v>0</v>
      </c>
      <c r="AZ127" s="428">
        <f>COUNTIF('enter-data'!AQ$8:AQ$94,'calc.disziplin'!$G127)</f>
        <v>0</v>
      </c>
      <c r="BA127" s="429">
        <f>COUNTIF('enter-data'!AR$8:AR$94,'calc.disziplin'!$G127)</f>
        <v>0</v>
      </c>
      <c r="BB127" s="361">
        <f>COUNTIF('enter-data'!AS$8:AS$94,'calc.disziplin'!$G127)</f>
        <v>0</v>
      </c>
      <c r="BC127" s="428">
        <f>COUNTIF('enter-data'!AT$8:AT$94,'calc.disziplin'!$G127)</f>
        <v>0</v>
      </c>
      <c r="BD127" s="429">
        <f>COUNTIF('enter-data'!AU$8:AU$94,'calc.disziplin'!$G127)</f>
        <v>0</v>
      </c>
      <c r="BE127" s="361">
        <f>COUNTIF('enter-data'!AV$8:AV$94,'calc.disziplin'!$G127)</f>
        <v>0</v>
      </c>
      <c r="BF127" s="428">
        <f>COUNTIF('enter-data'!AW$8:AW$94,'calc.disziplin'!$G127)</f>
        <v>0</v>
      </c>
      <c r="BG127" s="429">
        <f>COUNTIF('enter-data'!AX$8:AX$94,'calc.disziplin'!$G127)</f>
        <v>0</v>
      </c>
      <c r="BH127" s="361">
        <f>COUNTIF('enter-data'!AY$8:AY$94,'calc.disziplin'!$G127)</f>
        <v>0</v>
      </c>
      <c r="BI127" s="428">
        <f>COUNTIF('enter-data'!AZ$8:AZ$94,'calc.disziplin'!$G127)</f>
        <v>0</v>
      </c>
      <c r="BJ127" s="429">
        <f>COUNTIF('enter-data'!BA$8:BA$94,'calc.disziplin'!$G127)</f>
        <v>0</v>
      </c>
      <c r="BK127" s="361">
        <f>COUNTIF('enter-data'!BB$8:BB$94,'calc.disziplin'!$G127)</f>
        <v>0</v>
      </c>
      <c r="BL127" s="428">
        <f>COUNTIF('enter-data'!BC$8:BC$94,'calc.disziplin'!$G127)</f>
        <v>0</v>
      </c>
      <c r="BM127" s="429">
        <f>COUNTIF('enter-data'!BD$8:BD$94,'calc.disziplin'!$G127)</f>
        <v>0</v>
      </c>
      <c r="BN127" s="361">
        <f>COUNTIF('enter-data'!BE$8:BE$94,'calc.disziplin'!$G127)</f>
        <v>0</v>
      </c>
      <c r="BO127" s="428">
        <f>COUNTIF('enter-data'!BF$8:BF$94,'calc.disziplin'!$G127)</f>
        <v>0</v>
      </c>
      <c r="BP127" s="429">
        <f>COUNTIF('enter-data'!BG$8:BG$94,'calc.disziplin'!$G127)</f>
        <v>0</v>
      </c>
      <c r="BQ127" s="361">
        <f>COUNTIF('enter-data'!BH$8:BH$94,'calc.disziplin'!$G127)</f>
        <v>0</v>
      </c>
      <c r="BR127" s="430">
        <f>COUNTIF('enter-data'!BI$8:BI$94,'calc.disziplin'!$G127)</f>
        <v>0</v>
      </c>
    </row>
    <row r="128" spans="1:70" ht="18" customHeight="1" x14ac:dyDescent="0.25">
      <c r="A128" s="392">
        <v>126</v>
      </c>
      <c r="B128" s="431">
        <f t="shared" si="12"/>
        <v>0.126</v>
      </c>
      <c r="C128" s="392" t="e">
        <f t="shared" si="20"/>
        <v>#N/A</v>
      </c>
      <c r="D128" s="392" t="e">
        <f t="shared" si="13"/>
        <v>#N/A</v>
      </c>
      <c r="E128" s="421" t="e">
        <f t="shared" si="14"/>
        <v>#N/A</v>
      </c>
      <c r="F128" s="422" t="s">
        <v>551</v>
      </c>
      <c r="G128" s="423" t="s">
        <v>552</v>
      </c>
      <c r="H128" s="424" t="e" cm="1">
        <f t="array" ref="H128">INDEX($P$3:$BR$142,ROW()-2,MATCH(H$1,$P$1:$BR$1,0))</f>
        <v>#N/A</v>
      </c>
      <c r="I128" s="424" t="e" cm="1">
        <f t="array" ref="I128">INDEX($P$3:$BR$142,ROW()-2,MATCH(I$1,$P$1:$BR$1,0))</f>
        <v>#N/A</v>
      </c>
      <c r="J128" s="424" t="e" cm="1">
        <f t="array" ref="J128">INDEX($P$3:$BR$142,ROW()-2,MATCH(J$1,$P$1:$BR$1,0))</f>
        <v>#N/A</v>
      </c>
      <c r="K128" s="424" t="e">
        <f t="shared" si="15"/>
        <v>#N/A</v>
      </c>
      <c r="L128" s="425" t="e">
        <f t="shared" si="16"/>
        <v>#N/A</v>
      </c>
      <c r="M128" s="425" t="e">
        <f t="shared" si="17"/>
        <v>#N/A</v>
      </c>
      <c r="N128" s="425" t="e">
        <f t="shared" si="18"/>
        <v>#N/A</v>
      </c>
      <c r="O128" s="426" t="e">
        <f t="shared" si="19"/>
        <v>#N/A</v>
      </c>
      <c r="P128" s="427">
        <f>COUNTIF('enter-data'!G$8:G$94,'calc.disziplin'!$G128)</f>
        <v>0</v>
      </c>
      <c r="Q128" s="361">
        <f>COUNTIF('enter-data'!H$8:H$94,'calc.disziplin'!$G128)</f>
        <v>0</v>
      </c>
      <c r="R128" s="428">
        <f>COUNTIF('enter-data'!I$8:I$94,'calc.disziplin'!$G128)</f>
        <v>0</v>
      </c>
      <c r="S128" s="429">
        <f>COUNTIF('enter-data'!J$8:J$94,'calc.disziplin'!$G128)</f>
        <v>0</v>
      </c>
      <c r="T128" s="361">
        <f>COUNTIF('enter-data'!K$8:K$94,'calc.disziplin'!$G128)</f>
        <v>0</v>
      </c>
      <c r="U128" s="428">
        <f>COUNTIF('enter-data'!L$8:L$94,'calc.disziplin'!$G128)</f>
        <v>0</v>
      </c>
      <c r="V128" s="429">
        <f>COUNTIF('enter-data'!M$8:M$94,'calc.disziplin'!$G128)</f>
        <v>0</v>
      </c>
      <c r="W128" s="361">
        <f>COUNTIF('enter-data'!N$8:N$94,'calc.disziplin'!$G128)</f>
        <v>0</v>
      </c>
      <c r="X128" s="428">
        <f>COUNTIF('enter-data'!O$8:O$94,'calc.disziplin'!$G128)</f>
        <v>0</v>
      </c>
      <c r="Y128" s="429">
        <f>COUNTIF('enter-data'!P$8:P$94,'calc.disziplin'!$G128)</f>
        <v>0</v>
      </c>
      <c r="Z128" s="361">
        <f>COUNTIF('enter-data'!Q$8:Q$94,'calc.disziplin'!$G128)</f>
        <v>0</v>
      </c>
      <c r="AA128" s="428">
        <f>COUNTIF('enter-data'!R$8:R$94,'calc.disziplin'!$G128)</f>
        <v>0</v>
      </c>
      <c r="AB128" s="429">
        <f>COUNTIF('enter-data'!S$8:S$94,'calc.disziplin'!$G128)</f>
        <v>0</v>
      </c>
      <c r="AC128" s="361">
        <f>COUNTIF('enter-data'!T$8:T$94,'calc.disziplin'!$G128)</f>
        <v>0</v>
      </c>
      <c r="AD128" s="428">
        <f>COUNTIF('enter-data'!U$8:U$94,'calc.disziplin'!$G128)</f>
        <v>0</v>
      </c>
      <c r="AE128" s="429">
        <f>COUNTIF('enter-data'!V$8:V$94,'calc.disziplin'!$G128)</f>
        <v>0</v>
      </c>
      <c r="AF128" s="361">
        <f>COUNTIF('enter-data'!W$8:W$94,'calc.disziplin'!$G128)</f>
        <v>0</v>
      </c>
      <c r="AG128" s="428">
        <f>COUNTIF('enter-data'!X$8:X$94,'calc.disziplin'!$G128)</f>
        <v>0</v>
      </c>
      <c r="AH128" s="429">
        <f>COUNTIF('enter-data'!Y$8:Y$94,'calc.disziplin'!$G128)</f>
        <v>0</v>
      </c>
      <c r="AI128" s="361">
        <f>COUNTIF('enter-data'!Z$8:Z$94,'calc.disziplin'!$G128)</f>
        <v>0</v>
      </c>
      <c r="AJ128" s="428">
        <f>COUNTIF('enter-data'!AA$8:AA$94,'calc.disziplin'!$G128)</f>
        <v>0</v>
      </c>
      <c r="AK128" s="429">
        <f>COUNTIF('enter-data'!AB$8:AB$94,'calc.disziplin'!$G128)</f>
        <v>0</v>
      </c>
      <c r="AL128" s="361">
        <f>COUNTIF('enter-data'!AC$8:AC$94,'calc.disziplin'!$G128)</f>
        <v>0</v>
      </c>
      <c r="AM128" s="428">
        <f>COUNTIF('enter-data'!AD$8:AD$94,'calc.disziplin'!$G128)</f>
        <v>0</v>
      </c>
      <c r="AN128" s="429">
        <f>COUNTIF('enter-data'!AE$8:AE$94,'calc.disziplin'!$G128)</f>
        <v>0</v>
      </c>
      <c r="AO128" s="361">
        <f>COUNTIF('enter-data'!AF$8:AF$94,'calc.disziplin'!$G128)</f>
        <v>0</v>
      </c>
      <c r="AP128" s="430">
        <f>COUNTIF('enter-data'!AG$8:AG$94,'calc.disziplin'!$G128)</f>
        <v>0</v>
      </c>
      <c r="AR128" s="429">
        <f>COUNTIF('enter-data'!AI$8:AI$94,'calc.disziplin'!$G128)</f>
        <v>0</v>
      </c>
      <c r="AS128" s="361">
        <f>COUNTIF('enter-data'!AJ$8:AJ$94,'calc.disziplin'!$G128)</f>
        <v>0</v>
      </c>
      <c r="AT128" s="428">
        <f>COUNTIF('enter-data'!AK$8:AK$94,'calc.disziplin'!$G128)</f>
        <v>0</v>
      </c>
      <c r="AU128" s="429">
        <f>COUNTIF('enter-data'!AL$8:AL$94,'calc.disziplin'!$G128)</f>
        <v>0</v>
      </c>
      <c r="AV128" s="361">
        <f>COUNTIF('enter-data'!AM$8:AM$94,'calc.disziplin'!$G128)</f>
        <v>0</v>
      </c>
      <c r="AW128" s="428">
        <f>COUNTIF('enter-data'!AN$8:AN$94,'calc.disziplin'!$G128)</f>
        <v>0</v>
      </c>
      <c r="AX128" s="429">
        <f>COUNTIF('enter-data'!AO$8:AO$94,'calc.disziplin'!$G128)</f>
        <v>0</v>
      </c>
      <c r="AY128" s="361">
        <f>COUNTIF('enter-data'!AP$8:AP$94,'calc.disziplin'!$G128)</f>
        <v>0</v>
      </c>
      <c r="AZ128" s="428">
        <f>COUNTIF('enter-data'!AQ$8:AQ$94,'calc.disziplin'!$G128)</f>
        <v>0</v>
      </c>
      <c r="BA128" s="429">
        <f>COUNTIF('enter-data'!AR$8:AR$94,'calc.disziplin'!$G128)</f>
        <v>0</v>
      </c>
      <c r="BB128" s="361">
        <f>COUNTIF('enter-data'!AS$8:AS$94,'calc.disziplin'!$G128)</f>
        <v>0</v>
      </c>
      <c r="BC128" s="428">
        <f>COUNTIF('enter-data'!AT$8:AT$94,'calc.disziplin'!$G128)</f>
        <v>0</v>
      </c>
      <c r="BD128" s="429">
        <f>COUNTIF('enter-data'!AU$8:AU$94,'calc.disziplin'!$G128)</f>
        <v>0</v>
      </c>
      <c r="BE128" s="361">
        <f>COUNTIF('enter-data'!AV$8:AV$94,'calc.disziplin'!$G128)</f>
        <v>0</v>
      </c>
      <c r="BF128" s="428">
        <f>COUNTIF('enter-data'!AW$8:AW$94,'calc.disziplin'!$G128)</f>
        <v>0</v>
      </c>
      <c r="BG128" s="429">
        <f>COUNTIF('enter-data'!AX$8:AX$94,'calc.disziplin'!$G128)</f>
        <v>0</v>
      </c>
      <c r="BH128" s="361">
        <f>COUNTIF('enter-data'!AY$8:AY$94,'calc.disziplin'!$G128)</f>
        <v>0</v>
      </c>
      <c r="BI128" s="428">
        <f>COUNTIF('enter-data'!AZ$8:AZ$94,'calc.disziplin'!$G128)</f>
        <v>0</v>
      </c>
      <c r="BJ128" s="429">
        <f>COUNTIF('enter-data'!BA$8:BA$94,'calc.disziplin'!$G128)</f>
        <v>0</v>
      </c>
      <c r="BK128" s="361">
        <f>COUNTIF('enter-data'!BB$8:BB$94,'calc.disziplin'!$G128)</f>
        <v>0</v>
      </c>
      <c r="BL128" s="428">
        <f>COUNTIF('enter-data'!BC$8:BC$94,'calc.disziplin'!$G128)</f>
        <v>0</v>
      </c>
      <c r="BM128" s="429">
        <f>COUNTIF('enter-data'!BD$8:BD$94,'calc.disziplin'!$G128)</f>
        <v>0</v>
      </c>
      <c r="BN128" s="361">
        <f>COUNTIF('enter-data'!BE$8:BE$94,'calc.disziplin'!$G128)</f>
        <v>0</v>
      </c>
      <c r="BO128" s="428">
        <f>COUNTIF('enter-data'!BF$8:BF$94,'calc.disziplin'!$G128)</f>
        <v>0</v>
      </c>
      <c r="BP128" s="429">
        <f>COUNTIF('enter-data'!BG$8:BG$94,'calc.disziplin'!$G128)</f>
        <v>0</v>
      </c>
      <c r="BQ128" s="361">
        <f>COUNTIF('enter-data'!BH$8:BH$94,'calc.disziplin'!$G128)</f>
        <v>0</v>
      </c>
      <c r="BR128" s="430">
        <f>COUNTIF('enter-data'!BI$8:BI$94,'calc.disziplin'!$G128)</f>
        <v>0</v>
      </c>
    </row>
    <row r="129" spans="1:70" ht="18" customHeight="1" x14ac:dyDescent="0.25">
      <c r="A129" s="392">
        <v>127</v>
      </c>
      <c r="B129" s="431">
        <f t="shared" si="12"/>
        <v>0.127</v>
      </c>
      <c r="C129" s="392" t="e">
        <f t="shared" si="20"/>
        <v>#N/A</v>
      </c>
      <c r="D129" s="392" t="e">
        <f t="shared" si="13"/>
        <v>#N/A</v>
      </c>
      <c r="E129" s="421" t="e">
        <f t="shared" si="14"/>
        <v>#N/A</v>
      </c>
      <c r="F129" s="422" t="s">
        <v>553</v>
      </c>
      <c r="G129" s="423" t="s">
        <v>200</v>
      </c>
      <c r="H129" s="424" t="e" cm="1">
        <f t="array" ref="H129">INDEX($P$3:$BR$142,ROW()-2,MATCH(H$1,$P$1:$BR$1,0))</f>
        <v>#N/A</v>
      </c>
      <c r="I129" s="424" t="e" cm="1">
        <f t="array" ref="I129">INDEX($P$3:$BR$142,ROW()-2,MATCH(I$1,$P$1:$BR$1,0))</f>
        <v>#N/A</v>
      </c>
      <c r="J129" s="424" t="e" cm="1">
        <f t="array" ref="J129">INDEX($P$3:$BR$142,ROW()-2,MATCH(J$1,$P$1:$BR$1,0))</f>
        <v>#N/A</v>
      </c>
      <c r="K129" s="424" t="e">
        <f t="shared" si="15"/>
        <v>#N/A</v>
      </c>
      <c r="L129" s="425" t="e">
        <f t="shared" si="16"/>
        <v>#N/A</v>
      </c>
      <c r="M129" s="425" t="e">
        <f t="shared" si="17"/>
        <v>#N/A</v>
      </c>
      <c r="N129" s="425" t="e">
        <f t="shared" si="18"/>
        <v>#N/A</v>
      </c>
      <c r="O129" s="426" t="e">
        <f t="shared" si="19"/>
        <v>#N/A</v>
      </c>
      <c r="P129" s="427">
        <f>COUNTIF('enter-data'!G$8:G$94,'calc.disziplin'!$G129)</f>
        <v>2</v>
      </c>
      <c r="Q129" s="361">
        <f>COUNTIF('enter-data'!H$8:H$94,'calc.disziplin'!$G129)</f>
        <v>3</v>
      </c>
      <c r="R129" s="428">
        <f>COUNTIF('enter-data'!I$8:I$94,'calc.disziplin'!$G129)</f>
        <v>3</v>
      </c>
      <c r="S129" s="429">
        <f>COUNTIF('enter-data'!J$8:J$94,'calc.disziplin'!$G129)</f>
        <v>4</v>
      </c>
      <c r="T129" s="361">
        <f>COUNTIF('enter-data'!K$8:K$94,'calc.disziplin'!$G129)</f>
        <v>6</v>
      </c>
      <c r="U129" s="428">
        <f>COUNTIF('enter-data'!L$8:L$94,'calc.disziplin'!$G129)</f>
        <v>1</v>
      </c>
      <c r="V129" s="429">
        <f>COUNTIF('enter-data'!M$8:M$94,'calc.disziplin'!$G129)</f>
        <v>1</v>
      </c>
      <c r="W129" s="361">
        <f>COUNTIF('enter-data'!N$8:N$94,'calc.disziplin'!$G129)</f>
        <v>4</v>
      </c>
      <c r="X129" s="428">
        <f>COUNTIF('enter-data'!O$8:O$94,'calc.disziplin'!$G129)</f>
        <v>1</v>
      </c>
      <c r="Y129" s="429">
        <f>COUNTIF('enter-data'!P$8:P$94,'calc.disziplin'!$G129)</f>
        <v>6</v>
      </c>
      <c r="Z129" s="361">
        <f>COUNTIF('enter-data'!Q$8:Q$94,'calc.disziplin'!$G129)</f>
        <v>2</v>
      </c>
      <c r="AA129" s="428">
        <f>COUNTIF('enter-data'!R$8:R$94,'calc.disziplin'!$G129)</f>
        <v>3</v>
      </c>
      <c r="AB129" s="429">
        <f>COUNTIF('enter-data'!S$8:S$94,'calc.disziplin'!$G129)</f>
        <v>0</v>
      </c>
      <c r="AC129" s="361">
        <f>COUNTIF('enter-data'!T$8:T$94,'calc.disziplin'!$G129)</f>
        <v>0</v>
      </c>
      <c r="AD129" s="428">
        <f>COUNTIF('enter-data'!U$8:U$94,'calc.disziplin'!$G129)</f>
        <v>0</v>
      </c>
      <c r="AE129" s="429">
        <f>COUNTIF('enter-data'!V$8:V$94,'calc.disziplin'!$G129)</f>
        <v>2</v>
      </c>
      <c r="AF129" s="361">
        <f>COUNTIF('enter-data'!W$8:W$94,'calc.disziplin'!$G129)</f>
        <v>11</v>
      </c>
      <c r="AG129" s="428">
        <f>COUNTIF('enter-data'!X$8:X$94,'calc.disziplin'!$G129)</f>
        <v>4</v>
      </c>
      <c r="AH129" s="429">
        <f>COUNTIF('enter-data'!Y$8:Y$94,'calc.disziplin'!$G129)</f>
        <v>0</v>
      </c>
      <c r="AI129" s="361">
        <f>COUNTIF('enter-data'!Z$8:Z$94,'calc.disziplin'!$G129)</f>
        <v>0</v>
      </c>
      <c r="AJ129" s="428">
        <f>COUNTIF('enter-data'!AA$8:AA$94,'calc.disziplin'!$G129)</f>
        <v>1</v>
      </c>
      <c r="AK129" s="429">
        <f>COUNTIF('enter-data'!AB$8:AB$94,'calc.disziplin'!$G129)</f>
        <v>0</v>
      </c>
      <c r="AL129" s="361">
        <f>COUNTIF('enter-data'!AC$8:AC$94,'calc.disziplin'!$G129)</f>
        <v>0</v>
      </c>
      <c r="AM129" s="428">
        <f>COUNTIF('enter-data'!AD$8:AD$94,'calc.disziplin'!$G129)</f>
        <v>1</v>
      </c>
      <c r="AN129" s="429">
        <f>COUNTIF('enter-data'!AE$8:AE$94,'calc.disziplin'!$G129)</f>
        <v>0</v>
      </c>
      <c r="AO129" s="361">
        <f>COUNTIF('enter-data'!AF$8:AF$94,'calc.disziplin'!$G129)</f>
        <v>0</v>
      </c>
      <c r="AP129" s="430">
        <f>COUNTIF('enter-data'!AG$8:AG$94,'calc.disziplin'!$G129)</f>
        <v>1</v>
      </c>
      <c r="AR129" s="429">
        <f>COUNTIF('enter-data'!AI$8:AI$94,'calc.disziplin'!$G129)</f>
        <v>0</v>
      </c>
      <c r="AS129" s="361">
        <f>COUNTIF('enter-data'!AJ$8:AJ$94,'calc.disziplin'!$G129)</f>
        <v>0</v>
      </c>
      <c r="AT129" s="428">
        <f>COUNTIF('enter-data'!AK$8:AK$94,'calc.disziplin'!$G129)</f>
        <v>0</v>
      </c>
      <c r="AU129" s="429">
        <f>COUNTIF('enter-data'!AL$8:AL$94,'calc.disziplin'!$G129)</f>
        <v>0</v>
      </c>
      <c r="AV129" s="361">
        <f>COUNTIF('enter-data'!AM$8:AM$94,'calc.disziplin'!$G129)</f>
        <v>0</v>
      </c>
      <c r="AW129" s="428">
        <f>COUNTIF('enter-data'!AN$8:AN$94,'calc.disziplin'!$G129)</f>
        <v>0</v>
      </c>
      <c r="AX129" s="429">
        <f>COUNTIF('enter-data'!AO$8:AO$94,'calc.disziplin'!$G129)</f>
        <v>0</v>
      </c>
      <c r="AY129" s="361">
        <f>COUNTIF('enter-data'!AP$8:AP$94,'calc.disziplin'!$G129)</f>
        <v>0</v>
      </c>
      <c r="AZ129" s="428">
        <f>COUNTIF('enter-data'!AQ$8:AQ$94,'calc.disziplin'!$G129)</f>
        <v>0</v>
      </c>
      <c r="BA129" s="429">
        <f>COUNTIF('enter-data'!AR$8:AR$94,'calc.disziplin'!$G129)</f>
        <v>0</v>
      </c>
      <c r="BB129" s="361">
        <f>COUNTIF('enter-data'!AS$8:AS$94,'calc.disziplin'!$G129)</f>
        <v>0</v>
      </c>
      <c r="BC129" s="428">
        <f>COUNTIF('enter-data'!AT$8:AT$94,'calc.disziplin'!$G129)</f>
        <v>0</v>
      </c>
      <c r="BD129" s="429">
        <f>COUNTIF('enter-data'!AU$8:AU$94,'calc.disziplin'!$G129)</f>
        <v>0</v>
      </c>
      <c r="BE129" s="361">
        <f>COUNTIF('enter-data'!AV$8:AV$94,'calc.disziplin'!$G129)</f>
        <v>0</v>
      </c>
      <c r="BF129" s="428">
        <f>COUNTIF('enter-data'!AW$8:AW$94,'calc.disziplin'!$G129)</f>
        <v>0</v>
      </c>
      <c r="BG129" s="429">
        <f>COUNTIF('enter-data'!AX$8:AX$94,'calc.disziplin'!$G129)</f>
        <v>0</v>
      </c>
      <c r="BH129" s="361">
        <f>COUNTIF('enter-data'!AY$8:AY$94,'calc.disziplin'!$G129)</f>
        <v>0</v>
      </c>
      <c r="BI129" s="428">
        <f>COUNTIF('enter-data'!AZ$8:AZ$94,'calc.disziplin'!$G129)</f>
        <v>0</v>
      </c>
      <c r="BJ129" s="429">
        <f>COUNTIF('enter-data'!BA$8:BA$94,'calc.disziplin'!$G129)</f>
        <v>0</v>
      </c>
      <c r="BK129" s="361">
        <f>COUNTIF('enter-data'!BB$8:BB$94,'calc.disziplin'!$G129)</f>
        <v>0</v>
      </c>
      <c r="BL129" s="428">
        <f>COUNTIF('enter-data'!BC$8:BC$94,'calc.disziplin'!$G129)</f>
        <v>0</v>
      </c>
      <c r="BM129" s="429">
        <f>COUNTIF('enter-data'!BD$8:BD$94,'calc.disziplin'!$G129)</f>
        <v>0</v>
      </c>
      <c r="BN129" s="361">
        <f>COUNTIF('enter-data'!BE$8:BE$94,'calc.disziplin'!$G129)</f>
        <v>0</v>
      </c>
      <c r="BO129" s="428">
        <f>COUNTIF('enter-data'!BF$8:BF$94,'calc.disziplin'!$G129)</f>
        <v>0</v>
      </c>
      <c r="BP129" s="429">
        <f>COUNTIF('enter-data'!BG$8:BG$94,'calc.disziplin'!$G129)</f>
        <v>0</v>
      </c>
      <c r="BQ129" s="361">
        <f>COUNTIF('enter-data'!BH$8:BH$94,'calc.disziplin'!$G129)</f>
        <v>0</v>
      </c>
      <c r="BR129" s="430">
        <f>COUNTIF('enter-data'!BI$8:BI$94,'calc.disziplin'!$G129)</f>
        <v>0</v>
      </c>
    </row>
    <row r="130" spans="1:70" ht="18" customHeight="1" x14ac:dyDescent="0.25">
      <c r="A130" s="392">
        <v>128</v>
      </c>
      <c r="B130" s="431">
        <f t="shared" si="12"/>
        <v>0.128</v>
      </c>
      <c r="C130" s="392" t="e">
        <f t="shared" si="20"/>
        <v>#N/A</v>
      </c>
      <c r="D130" s="392" t="e">
        <f t="shared" si="13"/>
        <v>#N/A</v>
      </c>
      <c r="E130" s="421" t="e">
        <f t="shared" si="14"/>
        <v>#N/A</v>
      </c>
      <c r="F130" s="422" t="s">
        <v>233</v>
      </c>
      <c r="G130" s="423" t="s">
        <v>198</v>
      </c>
      <c r="H130" s="424" t="e" cm="1">
        <f t="array" ref="H130">INDEX($P$3:$BR$142,ROW()-2,MATCH(H$1,$P$1:$BR$1,0))</f>
        <v>#N/A</v>
      </c>
      <c r="I130" s="424" t="e" cm="1">
        <f t="array" ref="I130">INDEX($P$3:$BR$142,ROW()-2,MATCH(I$1,$P$1:$BR$1,0))</f>
        <v>#N/A</v>
      </c>
      <c r="J130" s="424" t="e" cm="1">
        <f t="array" ref="J130">INDEX($P$3:$BR$142,ROW()-2,MATCH(J$1,$P$1:$BR$1,0))</f>
        <v>#N/A</v>
      </c>
      <c r="K130" s="424" t="e">
        <f t="shared" si="15"/>
        <v>#N/A</v>
      </c>
      <c r="L130" s="425" t="e">
        <f t="shared" si="16"/>
        <v>#N/A</v>
      </c>
      <c r="M130" s="425" t="e">
        <f t="shared" si="17"/>
        <v>#N/A</v>
      </c>
      <c r="N130" s="425" t="e">
        <f t="shared" si="18"/>
        <v>#N/A</v>
      </c>
      <c r="O130" s="426" t="e">
        <f t="shared" si="19"/>
        <v>#N/A</v>
      </c>
      <c r="P130" s="427">
        <f>COUNTIF('enter-data'!G$8:G$94,'calc.disziplin'!$G130)</f>
        <v>0</v>
      </c>
      <c r="Q130" s="361">
        <f>COUNTIF('enter-data'!H$8:H$94,'calc.disziplin'!$G130)</f>
        <v>0</v>
      </c>
      <c r="R130" s="428">
        <f>COUNTIF('enter-data'!I$8:I$94,'calc.disziplin'!$G130)</f>
        <v>1</v>
      </c>
      <c r="S130" s="429">
        <f>COUNTIF('enter-data'!J$8:J$94,'calc.disziplin'!$G130)</f>
        <v>0</v>
      </c>
      <c r="T130" s="361">
        <f>COUNTIF('enter-data'!K$8:K$94,'calc.disziplin'!$G130)</f>
        <v>0</v>
      </c>
      <c r="U130" s="428">
        <f>COUNTIF('enter-data'!L$8:L$94,'calc.disziplin'!$G130)</f>
        <v>0</v>
      </c>
      <c r="V130" s="429">
        <f>COUNTIF('enter-data'!M$8:M$94,'calc.disziplin'!$G130)</f>
        <v>0</v>
      </c>
      <c r="W130" s="361">
        <f>COUNTIF('enter-data'!N$8:N$94,'calc.disziplin'!$G130)</f>
        <v>0</v>
      </c>
      <c r="X130" s="428">
        <f>COUNTIF('enter-data'!O$8:O$94,'calc.disziplin'!$G130)</f>
        <v>0</v>
      </c>
      <c r="Y130" s="429">
        <f>COUNTIF('enter-data'!P$8:P$94,'calc.disziplin'!$G130)</f>
        <v>0</v>
      </c>
      <c r="Z130" s="361">
        <f>COUNTIF('enter-data'!Q$8:Q$94,'calc.disziplin'!$G130)</f>
        <v>0</v>
      </c>
      <c r="AA130" s="428">
        <f>COUNTIF('enter-data'!R$8:R$94,'calc.disziplin'!$G130)</f>
        <v>1</v>
      </c>
      <c r="AB130" s="429">
        <f>COUNTIF('enter-data'!S$8:S$94,'calc.disziplin'!$G130)</f>
        <v>0</v>
      </c>
      <c r="AC130" s="361">
        <f>COUNTIF('enter-data'!T$8:T$94,'calc.disziplin'!$G130)</f>
        <v>0</v>
      </c>
      <c r="AD130" s="428">
        <f>COUNTIF('enter-data'!U$8:U$94,'calc.disziplin'!$G130)</f>
        <v>0</v>
      </c>
      <c r="AE130" s="429">
        <f>COUNTIF('enter-data'!V$8:V$94,'calc.disziplin'!$G130)</f>
        <v>0</v>
      </c>
      <c r="AF130" s="361">
        <f>COUNTIF('enter-data'!W$8:W$94,'calc.disziplin'!$G130)</f>
        <v>0</v>
      </c>
      <c r="AG130" s="428">
        <f>COUNTIF('enter-data'!X$8:X$94,'calc.disziplin'!$G130)</f>
        <v>0</v>
      </c>
      <c r="AH130" s="429">
        <f>COUNTIF('enter-data'!Y$8:Y$94,'calc.disziplin'!$G130)</f>
        <v>0</v>
      </c>
      <c r="AI130" s="361">
        <f>COUNTIF('enter-data'!Z$8:Z$94,'calc.disziplin'!$G130)</f>
        <v>0</v>
      </c>
      <c r="AJ130" s="428">
        <f>COUNTIF('enter-data'!AA$8:AA$94,'calc.disziplin'!$G130)</f>
        <v>0</v>
      </c>
      <c r="AK130" s="429">
        <f>COUNTIF('enter-data'!AB$8:AB$94,'calc.disziplin'!$G130)</f>
        <v>0</v>
      </c>
      <c r="AL130" s="361">
        <f>COUNTIF('enter-data'!AC$8:AC$94,'calc.disziplin'!$G130)</f>
        <v>0</v>
      </c>
      <c r="AM130" s="428">
        <f>COUNTIF('enter-data'!AD$8:AD$94,'calc.disziplin'!$G130)</f>
        <v>0</v>
      </c>
      <c r="AN130" s="429">
        <f>COUNTIF('enter-data'!AE$8:AE$94,'calc.disziplin'!$G130)</f>
        <v>0</v>
      </c>
      <c r="AO130" s="361">
        <f>COUNTIF('enter-data'!AF$8:AF$94,'calc.disziplin'!$G130)</f>
        <v>0</v>
      </c>
      <c r="AP130" s="430">
        <f>COUNTIF('enter-data'!AG$8:AG$94,'calc.disziplin'!$G130)</f>
        <v>0</v>
      </c>
      <c r="AR130" s="429">
        <f>COUNTIF('enter-data'!AI$8:AI$94,'calc.disziplin'!$G130)</f>
        <v>2</v>
      </c>
      <c r="AS130" s="361">
        <f>COUNTIF('enter-data'!AJ$8:AJ$94,'calc.disziplin'!$G130)</f>
        <v>1</v>
      </c>
      <c r="AT130" s="428">
        <f>COUNTIF('enter-data'!AK$8:AK$94,'calc.disziplin'!$G130)</f>
        <v>1</v>
      </c>
      <c r="AU130" s="429">
        <f>COUNTIF('enter-data'!AL$8:AL$94,'calc.disziplin'!$G130)</f>
        <v>0</v>
      </c>
      <c r="AV130" s="361">
        <f>COUNTIF('enter-data'!AM$8:AM$94,'calc.disziplin'!$G130)</f>
        <v>0</v>
      </c>
      <c r="AW130" s="428">
        <f>COUNTIF('enter-data'!AN$8:AN$94,'calc.disziplin'!$G130)</f>
        <v>0</v>
      </c>
      <c r="AX130" s="429">
        <f>COUNTIF('enter-data'!AO$8:AO$94,'calc.disziplin'!$G130)</f>
        <v>0</v>
      </c>
      <c r="AY130" s="361">
        <f>COUNTIF('enter-data'!AP$8:AP$94,'calc.disziplin'!$G130)</f>
        <v>0</v>
      </c>
      <c r="AZ130" s="428">
        <f>COUNTIF('enter-data'!AQ$8:AQ$94,'calc.disziplin'!$G130)</f>
        <v>0</v>
      </c>
      <c r="BA130" s="429">
        <f>COUNTIF('enter-data'!AR$8:AR$94,'calc.disziplin'!$G130)</f>
        <v>1</v>
      </c>
      <c r="BB130" s="361">
        <f>COUNTIF('enter-data'!AS$8:AS$94,'calc.disziplin'!$G130)</f>
        <v>1</v>
      </c>
      <c r="BC130" s="428">
        <f>COUNTIF('enter-data'!AT$8:AT$94,'calc.disziplin'!$G130)</f>
        <v>5</v>
      </c>
      <c r="BD130" s="429">
        <f>COUNTIF('enter-data'!AU$8:AU$94,'calc.disziplin'!$G130)</f>
        <v>0</v>
      </c>
      <c r="BE130" s="361">
        <f>COUNTIF('enter-data'!AV$8:AV$94,'calc.disziplin'!$G130)</f>
        <v>0</v>
      </c>
      <c r="BF130" s="428">
        <f>COUNTIF('enter-data'!AW$8:AW$94,'calc.disziplin'!$G130)</f>
        <v>0</v>
      </c>
      <c r="BG130" s="429">
        <f>COUNTIF('enter-data'!AX$8:AX$94,'calc.disziplin'!$G130)</f>
        <v>0</v>
      </c>
      <c r="BH130" s="361">
        <f>COUNTIF('enter-data'!AY$8:AY$94,'calc.disziplin'!$G130)</f>
        <v>0</v>
      </c>
      <c r="BI130" s="428">
        <f>COUNTIF('enter-data'!AZ$8:AZ$94,'calc.disziplin'!$G130)</f>
        <v>0</v>
      </c>
      <c r="BJ130" s="429">
        <f>COUNTIF('enter-data'!BA$8:BA$94,'calc.disziplin'!$G130)</f>
        <v>0</v>
      </c>
      <c r="BK130" s="361">
        <f>COUNTIF('enter-data'!BB$8:BB$94,'calc.disziplin'!$G130)</f>
        <v>0</v>
      </c>
      <c r="BL130" s="428">
        <f>COUNTIF('enter-data'!BC$8:BC$94,'calc.disziplin'!$G130)</f>
        <v>0</v>
      </c>
      <c r="BM130" s="429">
        <f>COUNTIF('enter-data'!BD$8:BD$94,'calc.disziplin'!$G130)</f>
        <v>0</v>
      </c>
      <c r="BN130" s="361">
        <f>COUNTIF('enter-data'!BE$8:BE$94,'calc.disziplin'!$G130)</f>
        <v>0</v>
      </c>
      <c r="BO130" s="428">
        <f>COUNTIF('enter-data'!BF$8:BF$94,'calc.disziplin'!$G130)</f>
        <v>0</v>
      </c>
      <c r="BP130" s="429">
        <f>COUNTIF('enter-data'!BG$8:BG$94,'calc.disziplin'!$G130)</f>
        <v>0</v>
      </c>
      <c r="BQ130" s="361">
        <f>COUNTIF('enter-data'!BH$8:BH$94,'calc.disziplin'!$G130)</f>
        <v>0</v>
      </c>
      <c r="BR130" s="430">
        <f>COUNTIF('enter-data'!BI$8:BI$94,'calc.disziplin'!$G130)</f>
        <v>0</v>
      </c>
    </row>
    <row r="131" spans="1:70" ht="18" customHeight="1" x14ac:dyDescent="0.25">
      <c r="A131" s="392">
        <v>129</v>
      </c>
      <c r="B131" s="431">
        <f t="shared" si="12"/>
        <v>0.129</v>
      </c>
      <c r="C131" s="392" t="e">
        <f t="shared" si="20"/>
        <v>#N/A</v>
      </c>
      <c r="D131" s="392" t="e">
        <f t="shared" si="13"/>
        <v>#N/A</v>
      </c>
      <c r="E131" s="421" t="e">
        <f t="shared" si="14"/>
        <v>#N/A</v>
      </c>
      <c r="F131" s="422" t="s">
        <v>319</v>
      </c>
      <c r="G131" s="423" t="s">
        <v>318</v>
      </c>
      <c r="H131" s="424" t="e" cm="1">
        <f t="array" ref="H131">INDEX($P$3:$BR$142,ROW()-2,MATCH(H$1,$P$1:$BR$1,0))</f>
        <v>#N/A</v>
      </c>
      <c r="I131" s="424" t="e" cm="1">
        <f t="array" ref="I131">INDEX($P$3:$BR$142,ROW()-2,MATCH(I$1,$P$1:$BR$1,0))</f>
        <v>#N/A</v>
      </c>
      <c r="J131" s="424" t="e" cm="1">
        <f t="array" ref="J131">INDEX($P$3:$BR$142,ROW()-2,MATCH(J$1,$P$1:$BR$1,0))</f>
        <v>#N/A</v>
      </c>
      <c r="K131" s="424" t="e">
        <f t="shared" si="15"/>
        <v>#N/A</v>
      </c>
      <c r="L131" s="425" t="e">
        <f t="shared" si="16"/>
        <v>#N/A</v>
      </c>
      <c r="M131" s="425" t="e">
        <f t="shared" si="17"/>
        <v>#N/A</v>
      </c>
      <c r="N131" s="425" t="e">
        <f t="shared" si="18"/>
        <v>#N/A</v>
      </c>
      <c r="O131" s="426" t="e">
        <f t="shared" si="19"/>
        <v>#N/A</v>
      </c>
      <c r="P131" s="427">
        <f>COUNTIF('enter-data'!G$8:G$94,'calc.disziplin'!$G131)</f>
        <v>0</v>
      </c>
      <c r="Q131" s="361">
        <f>COUNTIF('enter-data'!H$8:H$94,'calc.disziplin'!$G131)</f>
        <v>0</v>
      </c>
      <c r="R131" s="428">
        <f>COUNTIF('enter-data'!I$8:I$94,'calc.disziplin'!$G131)</f>
        <v>0</v>
      </c>
      <c r="S131" s="429">
        <f>COUNTIF('enter-data'!J$8:J$94,'calc.disziplin'!$G131)</f>
        <v>0</v>
      </c>
      <c r="T131" s="361">
        <f>COUNTIF('enter-data'!K$8:K$94,'calc.disziplin'!$G131)</f>
        <v>0</v>
      </c>
      <c r="U131" s="428">
        <f>COUNTIF('enter-data'!L$8:L$94,'calc.disziplin'!$G131)</f>
        <v>0</v>
      </c>
      <c r="V131" s="429">
        <f>COUNTIF('enter-data'!M$8:M$94,'calc.disziplin'!$G131)</f>
        <v>0</v>
      </c>
      <c r="W131" s="361">
        <f>COUNTIF('enter-data'!N$8:N$94,'calc.disziplin'!$G131)</f>
        <v>0</v>
      </c>
      <c r="X131" s="428">
        <f>COUNTIF('enter-data'!O$8:O$94,'calc.disziplin'!$G131)</f>
        <v>0</v>
      </c>
      <c r="Y131" s="429">
        <f>COUNTIF('enter-data'!P$8:P$94,'calc.disziplin'!$G131)</f>
        <v>0</v>
      </c>
      <c r="Z131" s="361">
        <f>COUNTIF('enter-data'!Q$8:Q$94,'calc.disziplin'!$G131)</f>
        <v>0</v>
      </c>
      <c r="AA131" s="428">
        <f>COUNTIF('enter-data'!R$8:R$94,'calc.disziplin'!$G131)</f>
        <v>0</v>
      </c>
      <c r="AB131" s="429">
        <f>COUNTIF('enter-data'!S$8:S$94,'calc.disziplin'!$G131)</f>
        <v>0</v>
      </c>
      <c r="AC131" s="361">
        <f>COUNTIF('enter-data'!T$8:T$94,'calc.disziplin'!$G131)</f>
        <v>0</v>
      </c>
      <c r="AD131" s="428">
        <f>COUNTIF('enter-data'!U$8:U$94,'calc.disziplin'!$G131)</f>
        <v>0</v>
      </c>
      <c r="AE131" s="429">
        <f>COUNTIF('enter-data'!V$8:V$94,'calc.disziplin'!$G131)</f>
        <v>0</v>
      </c>
      <c r="AF131" s="361">
        <f>COUNTIF('enter-data'!W$8:W$94,'calc.disziplin'!$G131)</f>
        <v>0</v>
      </c>
      <c r="AG131" s="428">
        <f>COUNTIF('enter-data'!X$8:X$94,'calc.disziplin'!$G131)</f>
        <v>0</v>
      </c>
      <c r="AH131" s="429">
        <f>COUNTIF('enter-data'!Y$8:Y$94,'calc.disziplin'!$G131)</f>
        <v>0</v>
      </c>
      <c r="AI131" s="361">
        <f>COUNTIF('enter-data'!Z$8:Z$94,'calc.disziplin'!$G131)</f>
        <v>0</v>
      </c>
      <c r="AJ131" s="428">
        <f>COUNTIF('enter-data'!AA$8:AA$94,'calc.disziplin'!$G131)</f>
        <v>0</v>
      </c>
      <c r="AK131" s="429">
        <f>COUNTIF('enter-data'!AB$8:AB$94,'calc.disziplin'!$G131)</f>
        <v>0</v>
      </c>
      <c r="AL131" s="361">
        <f>COUNTIF('enter-data'!AC$8:AC$94,'calc.disziplin'!$G131)</f>
        <v>0</v>
      </c>
      <c r="AM131" s="428">
        <f>COUNTIF('enter-data'!AD$8:AD$94,'calc.disziplin'!$G131)</f>
        <v>0</v>
      </c>
      <c r="AN131" s="429">
        <f>COUNTIF('enter-data'!AE$8:AE$94,'calc.disziplin'!$G131)</f>
        <v>0</v>
      </c>
      <c r="AO131" s="361">
        <f>COUNTIF('enter-data'!AF$8:AF$94,'calc.disziplin'!$G131)</f>
        <v>0</v>
      </c>
      <c r="AP131" s="430">
        <f>COUNTIF('enter-data'!AG$8:AG$94,'calc.disziplin'!$G131)</f>
        <v>0</v>
      </c>
      <c r="AR131" s="429">
        <f>COUNTIF('enter-data'!AI$8:AI$94,'calc.disziplin'!$G131)</f>
        <v>0</v>
      </c>
      <c r="AS131" s="361">
        <f>COUNTIF('enter-data'!AJ$8:AJ$94,'calc.disziplin'!$G131)</f>
        <v>0</v>
      </c>
      <c r="AT131" s="428">
        <f>COUNTIF('enter-data'!AK$8:AK$94,'calc.disziplin'!$G131)</f>
        <v>0</v>
      </c>
      <c r="AU131" s="429">
        <f>COUNTIF('enter-data'!AL$8:AL$94,'calc.disziplin'!$G131)</f>
        <v>0</v>
      </c>
      <c r="AV131" s="361">
        <f>COUNTIF('enter-data'!AM$8:AM$94,'calc.disziplin'!$G131)</f>
        <v>0</v>
      </c>
      <c r="AW131" s="428">
        <f>COUNTIF('enter-data'!AN$8:AN$94,'calc.disziplin'!$G131)</f>
        <v>0</v>
      </c>
      <c r="AX131" s="429">
        <f>COUNTIF('enter-data'!AO$8:AO$94,'calc.disziplin'!$G131)</f>
        <v>0</v>
      </c>
      <c r="AY131" s="361">
        <f>COUNTIF('enter-data'!AP$8:AP$94,'calc.disziplin'!$G131)</f>
        <v>0</v>
      </c>
      <c r="AZ131" s="428">
        <f>COUNTIF('enter-data'!AQ$8:AQ$94,'calc.disziplin'!$G131)</f>
        <v>0</v>
      </c>
      <c r="BA131" s="429">
        <f>COUNTIF('enter-data'!AR$8:AR$94,'calc.disziplin'!$G131)</f>
        <v>0</v>
      </c>
      <c r="BB131" s="361">
        <f>COUNTIF('enter-data'!AS$8:AS$94,'calc.disziplin'!$G131)</f>
        <v>0</v>
      </c>
      <c r="BC131" s="428">
        <f>COUNTIF('enter-data'!AT$8:AT$94,'calc.disziplin'!$G131)</f>
        <v>0</v>
      </c>
      <c r="BD131" s="429">
        <f>COUNTIF('enter-data'!AU$8:AU$94,'calc.disziplin'!$G131)</f>
        <v>0</v>
      </c>
      <c r="BE131" s="361">
        <f>COUNTIF('enter-data'!AV$8:AV$94,'calc.disziplin'!$G131)</f>
        <v>0</v>
      </c>
      <c r="BF131" s="428">
        <f>COUNTIF('enter-data'!AW$8:AW$94,'calc.disziplin'!$G131)</f>
        <v>0</v>
      </c>
      <c r="BG131" s="429">
        <f>COUNTIF('enter-data'!AX$8:AX$94,'calc.disziplin'!$G131)</f>
        <v>0</v>
      </c>
      <c r="BH131" s="361">
        <f>COUNTIF('enter-data'!AY$8:AY$94,'calc.disziplin'!$G131)</f>
        <v>0</v>
      </c>
      <c r="BI131" s="428">
        <f>COUNTIF('enter-data'!AZ$8:AZ$94,'calc.disziplin'!$G131)</f>
        <v>0</v>
      </c>
      <c r="BJ131" s="429">
        <f>COUNTIF('enter-data'!BA$8:BA$94,'calc.disziplin'!$G131)</f>
        <v>0</v>
      </c>
      <c r="BK131" s="361">
        <f>COUNTIF('enter-data'!BB$8:BB$94,'calc.disziplin'!$G131)</f>
        <v>0</v>
      </c>
      <c r="BL131" s="428">
        <f>COUNTIF('enter-data'!BC$8:BC$94,'calc.disziplin'!$G131)</f>
        <v>0</v>
      </c>
      <c r="BM131" s="429">
        <f>COUNTIF('enter-data'!BD$8:BD$94,'calc.disziplin'!$G131)</f>
        <v>0</v>
      </c>
      <c r="BN131" s="361">
        <f>COUNTIF('enter-data'!BE$8:BE$94,'calc.disziplin'!$G131)</f>
        <v>0</v>
      </c>
      <c r="BO131" s="428">
        <f>COUNTIF('enter-data'!BF$8:BF$94,'calc.disziplin'!$G131)</f>
        <v>0</v>
      </c>
      <c r="BP131" s="429">
        <f>COUNTIF('enter-data'!BG$8:BG$94,'calc.disziplin'!$G131)</f>
        <v>0</v>
      </c>
      <c r="BQ131" s="361">
        <f>COUNTIF('enter-data'!BH$8:BH$94,'calc.disziplin'!$G131)</f>
        <v>0</v>
      </c>
      <c r="BR131" s="430">
        <f>COUNTIF('enter-data'!BI$8:BI$94,'calc.disziplin'!$G131)</f>
        <v>0</v>
      </c>
    </row>
    <row r="132" spans="1:70" ht="18" customHeight="1" x14ac:dyDescent="0.25">
      <c r="A132" s="392">
        <v>130</v>
      </c>
      <c r="B132" s="431">
        <f t="shared" ref="B132:B142" si="21">ROUND(A132/1000,3)</f>
        <v>0.13</v>
      </c>
      <c r="C132" s="392" t="e">
        <f t="shared" si="20"/>
        <v>#N/A</v>
      </c>
      <c r="D132" s="392" t="e">
        <f t="shared" ref="D132:D142" si="22">IF(O132&gt;0,RANK(C132,$C$3:$C$142,1)," ")</f>
        <v>#N/A</v>
      </c>
      <c r="E132" s="421" t="e">
        <f t="shared" ref="E132:E142" si="23">IF(O132&gt;0,RANK(O132,$O$3:$O$142)," ")</f>
        <v>#N/A</v>
      </c>
      <c r="F132" s="422" t="s">
        <v>554</v>
      </c>
      <c r="G132" s="423" t="s">
        <v>555</v>
      </c>
      <c r="H132" s="424" t="e" cm="1">
        <f t="array" ref="H132">INDEX($P$3:$BR$142,ROW()-2,MATCH(H$1,$P$1:$BR$1,0))</f>
        <v>#N/A</v>
      </c>
      <c r="I132" s="424" t="e" cm="1">
        <f t="array" ref="I132">INDEX($P$3:$BR$142,ROW()-2,MATCH(I$1,$P$1:$BR$1,0))</f>
        <v>#N/A</v>
      </c>
      <c r="J132" s="424" t="e" cm="1">
        <f t="array" ref="J132">INDEX($P$3:$BR$142,ROW()-2,MATCH(J$1,$P$1:$BR$1,0))</f>
        <v>#N/A</v>
      </c>
      <c r="K132" s="424" t="e">
        <f t="shared" ref="K132:K142" si="24">SUM(H132:J132)</f>
        <v>#N/A</v>
      </c>
      <c r="L132" s="425" t="e">
        <f t="shared" ref="L132:L142" si="25">H132*100</f>
        <v>#N/A</v>
      </c>
      <c r="M132" s="425" t="e">
        <f t="shared" ref="M132:M142" si="26">I132*10</f>
        <v>#N/A</v>
      </c>
      <c r="N132" s="425" t="e">
        <f t="shared" ref="N132:N142" si="27">J132</f>
        <v>#N/A</v>
      </c>
      <c r="O132" s="426" t="e">
        <f t="shared" ref="O132:O142" si="28">SUM(L132:N132)</f>
        <v>#N/A</v>
      </c>
      <c r="P132" s="427">
        <f>COUNTIF('enter-data'!G$8:G$94,'calc.disziplin'!$G132)</f>
        <v>0</v>
      </c>
      <c r="Q132" s="361">
        <f>COUNTIF('enter-data'!H$8:H$94,'calc.disziplin'!$G132)</f>
        <v>0</v>
      </c>
      <c r="R132" s="428">
        <f>COUNTIF('enter-data'!I$8:I$94,'calc.disziplin'!$G132)</f>
        <v>0</v>
      </c>
      <c r="S132" s="429">
        <f>COUNTIF('enter-data'!J$8:J$94,'calc.disziplin'!$G132)</f>
        <v>0</v>
      </c>
      <c r="T132" s="361">
        <f>COUNTIF('enter-data'!K$8:K$94,'calc.disziplin'!$G132)</f>
        <v>0</v>
      </c>
      <c r="U132" s="428">
        <f>COUNTIF('enter-data'!L$8:L$94,'calc.disziplin'!$G132)</f>
        <v>0</v>
      </c>
      <c r="V132" s="429">
        <f>COUNTIF('enter-data'!M$8:M$94,'calc.disziplin'!$G132)</f>
        <v>0</v>
      </c>
      <c r="W132" s="361">
        <f>COUNTIF('enter-data'!N$8:N$94,'calc.disziplin'!$G132)</f>
        <v>0</v>
      </c>
      <c r="X132" s="428">
        <f>COUNTIF('enter-data'!O$8:O$94,'calc.disziplin'!$G132)</f>
        <v>0</v>
      </c>
      <c r="Y132" s="429">
        <f>COUNTIF('enter-data'!P$8:P$94,'calc.disziplin'!$G132)</f>
        <v>0</v>
      </c>
      <c r="Z132" s="361">
        <f>COUNTIF('enter-data'!Q$8:Q$94,'calc.disziplin'!$G132)</f>
        <v>0</v>
      </c>
      <c r="AA132" s="428">
        <f>COUNTIF('enter-data'!R$8:R$94,'calc.disziplin'!$G132)</f>
        <v>0</v>
      </c>
      <c r="AB132" s="429">
        <f>COUNTIF('enter-data'!S$8:S$94,'calc.disziplin'!$G132)</f>
        <v>0</v>
      </c>
      <c r="AC132" s="361">
        <f>COUNTIF('enter-data'!T$8:T$94,'calc.disziplin'!$G132)</f>
        <v>0</v>
      </c>
      <c r="AD132" s="428">
        <f>COUNTIF('enter-data'!U$8:U$94,'calc.disziplin'!$G132)</f>
        <v>0</v>
      </c>
      <c r="AE132" s="429">
        <f>COUNTIF('enter-data'!V$8:V$94,'calc.disziplin'!$G132)</f>
        <v>0</v>
      </c>
      <c r="AF132" s="361">
        <f>COUNTIF('enter-data'!W$8:W$94,'calc.disziplin'!$G132)</f>
        <v>0</v>
      </c>
      <c r="AG132" s="428">
        <f>COUNTIF('enter-data'!X$8:X$94,'calc.disziplin'!$G132)</f>
        <v>0</v>
      </c>
      <c r="AH132" s="429">
        <f>COUNTIF('enter-data'!Y$8:Y$94,'calc.disziplin'!$G132)</f>
        <v>0</v>
      </c>
      <c r="AI132" s="361">
        <f>COUNTIF('enter-data'!Z$8:Z$94,'calc.disziplin'!$G132)</f>
        <v>0</v>
      </c>
      <c r="AJ132" s="428">
        <f>COUNTIF('enter-data'!AA$8:AA$94,'calc.disziplin'!$G132)</f>
        <v>0</v>
      </c>
      <c r="AK132" s="429">
        <f>COUNTIF('enter-data'!AB$8:AB$94,'calc.disziplin'!$G132)</f>
        <v>0</v>
      </c>
      <c r="AL132" s="361">
        <f>COUNTIF('enter-data'!AC$8:AC$94,'calc.disziplin'!$G132)</f>
        <v>0</v>
      </c>
      <c r="AM132" s="428">
        <f>COUNTIF('enter-data'!AD$8:AD$94,'calc.disziplin'!$G132)</f>
        <v>0</v>
      </c>
      <c r="AN132" s="429">
        <f>COUNTIF('enter-data'!AE$8:AE$94,'calc.disziplin'!$G132)</f>
        <v>0</v>
      </c>
      <c r="AO132" s="361">
        <f>COUNTIF('enter-data'!AF$8:AF$94,'calc.disziplin'!$G132)</f>
        <v>0</v>
      </c>
      <c r="AP132" s="430">
        <f>COUNTIF('enter-data'!AG$8:AG$94,'calc.disziplin'!$G132)</f>
        <v>0</v>
      </c>
      <c r="AR132" s="429">
        <f>COUNTIF('enter-data'!AI$8:AI$94,'calc.disziplin'!$G132)</f>
        <v>0</v>
      </c>
      <c r="AS132" s="361">
        <f>COUNTIF('enter-data'!AJ$8:AJ$94,'calc.disziplin'!$G132)</f>
        <v>0</v>
      </c>
      <c r="AT132" s="428">
        <f>COUNTIF('enter-data'!AK$8:AK$94,'calc.disziplin'!$G132)</f>
        <v>0</v>
      </c>
      <c r="AU132" s="429">
        <f>COUNTIF('enter-data'!AL$8:AL$94,'calc.disziplin'!$G132)</f>
        <v>0</v>
      </c>
      <c r="AV132" s="361">
        <f>COUNTIF('enter-data'!AM$8:AM$94,'calc.disziplin'!$G132)</f>
        <v>0</v>
      </c>
      <c r="AW132" s="428">
        <f>COUNTIF('enter-data'!AN$8:AN$94,'calc.disziplin'!$G132)</f>
        <v>0</v>
      </c>
      <c r="AX132" s="429">
        <f>COUNTIF('enter-data'!AO$8:AO$94,'calc.disziplin'!$G132)</f>
        <v>0</v>
      </c>
      <c r="AY132" s="361">
        <f>COUNTIF('enter-data'!AP$8:AP$94,'calc.disziplin'!$G132)</f>
        <v>0</v>
      </c>
      <c r="AZ132" s="428">
        <f>COUNTIF('enter-data'!AQ$8:AQ$94,'calc.disziplin'!$G132)</f>
        <v>0</v>
      </c>
      <c r="BA132" s="429">
        <f>COUNTIF('enter-data'!AR$8:AR$94,'calc.disziplin'!$G132)</f>
        <v>0</v>
      </c>
      <c r="BB132" s="361">
        <f>COUNTIF('enter-data'!AS$8:AS$94,'calc.disziplin'!$G132)</f>
        <v>0</v>
      </c>
      <c r="BC132" s="428">
        <f>COUNTIF('enter-data'!AT$8:AT$94,'calc.disziplin'!$G132)</f>
        <v>0</v>
      </c>
      <c r="BD132" s="429">
        <f>COUNTIF('enter-data'!AU$8:AU$94,'calc.disziplin'!$G132)</f>
        <v>0</v>
      </c>
      <c r="BE132" s="361">
        <f>COUNTIF('enter-data'!AV$8:AV$94,'calc.disziplin'!$G132)</f>
        <v>0</v>
      </c>
      <c r="BF132" s="428">
        <f>COUNTIF('enter-data'!AW$8:AW$94,'calc.disziplin'!$G132)</f>
        <v>0</v>
      </c>
      <c r="BG132" s="429">
        <f>COUNTIF('enter-data'!AX$8:AX$94,'calc.disziplin'!$G132)</f>
        <v>0</v>
      </c>
      <c r="BH132" s="361">
        <f>COUNTIF('enter-data'!AY$8:AY$94,'calc.disziplin'!$G132)</f>
        <v>0</v>
      </c>
      <c r="BI132" s="428">
        <f>COUNTIF('enter-data'!AZ$8:AZ$94,'calc.disziplin'!$G132)</f>
        <v>0</v>
      </c>
      <c r="BJ132" s="429">
        <f>COUNTIF('enter-data'!BA$8:BA$94,'calc.disziplin'!$G132)</f>
        <v>0</v>
      </c>
      <c r="BK132" s="361">
        <f>COUNTIF('enter-data'!BB$8:BB$94,'calc.disziplin'!$G132)</f>
        <v>0</v>
      </c>
      <c r="BL132" s="428">
        <f>COUNTIF('enter-data'!BC$8:BC$94,'calc.disziplin'!$G132)</f>
        <v>0</v>
      </c>
      <c r="BM132" s="429">
        <f>COUNTIF('enter-data'!BD$8:BD$94,'calc.disziplin'!$G132)</f>
        <v>0</v>
      </c>
      <c r="BN132" s="361">
        <f>COUNTIF('enter-data'!BE$8:BE$94,'calc.disziplin'!$G132)</f>
        <v>0</v>
      </c>
      <c r="BO132" s="428">
        <f>COUNTIF('enter-data'!BF$8:BF$94,'calc.disziplin'!$G132)</f>
        <v>0</v>
      </c>
      <c r="BP132" s="429">
        <f>COUNTIF('enter-data'!BG$8:BG$94,'calc.disziplin'!$G132)</f>
        <v>0</v>
      </c>
      <c r="BQ132" s="361">
        <f>COUNTIF('enter-data'!BH$8:BH$94,'calc.disziplin'!$G132)</f>
        <v>0</v>
      </c>
      <c r="BR132" s="430">
        <f>COUNTIF('enter-data'!BI$8:BI$94,'calc.disziplin'!$G132)</f>
        <v>0</v>
      </c>
    </row>
    <row r="133" spans="1:70" ht="18" customHeight="1" x14ac:dyDescent="0.25">
      <c r="A133" s="392">
        <v>131</v>
      </c>
      <c r="B133" s="431">
        <f t="shared" si="21"/>
        <v>0.13100000000000001</v>
      </c>
      <c r="C133" s="392" t="e">
        <f t="shared" si="20"/>
        <v>#N/A</v>
      </c>
      <c r="D133" s="392" t="e">
        <f t="shared" si="22"/>
        <v>#N/A</v>
      </c>
      <c r="E133" s="421" t="e">
        <f t="shared" si="23"/>
        <v>#N/A</v>
      </c>
      <c r="F133" s="422" t="s">
        <v>277</v>
      </c>
      <c r="G133" s="423" t="s">
        <v>276</v>
      </c>
      <c r="H133" s="424" t="e" cm="1">
        <f t="array" ref="H133">INDEX($P$3:$BR$142,ROW()-2,MATCH(H$1,$P$1:$BR$1,0))</f>
        <v>#N/A</v>
      </c>
      <c r="I133" s="424" t="e" cm="1">
        <f t="array" ref="I133">INDEX($P$3:$BR$142,ROW()-2,MATCH(I$1,$P$1:$BR$1,0))</f>
        <v>#N/A</v>
      </c>
      <c r="J133" s="424" t="e" cm="1">
        <f t="array" ref="J133">INDEX($P$3:$BR$142,ROW()-2,MATCH(J$1,$P$1:$BR$1,0))</f>
        <v>#N/A</v>
      </c>
      <c r="K133" s="424" t="e">
        <f t="shared" si="24"/>
        <v>#N/A</v>
      </c>
      <c r="L133" s="425" t="e">
        <f t="shared" si="25"/>
        <v>#N/A</v>
      </c>
      <c r="M133" s="425" t="e">
        <f t="shared" si="26"/>
        <v>#N/A</v>
      </c>
      <c r="N133" s="425" t="e">
        <f t="shared" si="27"/>
        <v>#N/A</v>
      </c>
      <c r="O133" s="426" t="e">
        <f t="shared" si="28"/>
        <v>#N/A</v>
      </c>
      <c r="P133" s="427">
        <f>COUNTIF('enter-data'!G$8:G$94,'calc.disziplin'!$G133)</f>
        <v>0</v>
      </c>
      <c r="Q133" s="361">
        <f>COUNTIF('enter-data'!H$8:H$94,'calc.disziplin'!$G133)</f>
        <v>0</v>
      </c>
      <c r="R133" s="428">
        <f>COUNTIF('enter-data'!I$8:I$94,'calc.disziplin'!$G133)</f>
        <v>0</v>
      </c>
      <c r="S133" s="429">
        <f>COUNTIF('enter-data'!J$8:J$94,'calc.disziplin'!$G133)</f>
        <v>0</v>
      </c>
      <c r="T133" s="361">
        <f>COUNTIF('enter-data'!K$8:K$94,'calc.disziplin'!$G133)</f>
        <v>0</v>
      </c>
      <c r="U133" s="428">
        <f>COUNTIF('enter-data'!L$8:L$94,'calc.disziplin'!$G133)</f>
        <v>0</v>
      </c>
      <c r="V133" s="429">
        <f>COUNTIF('enter-data'!M$8:M$94,'calc.disziplin'!$G133)</f>
        <v>0</v>
      </c>
      <c r="W133" s="361">
        <f>COUNTIF('enter-data'!N$8:N$94,'calc.disziplin'!$G133)</f>
        <v>0</v>
      </c>
      <c r="X133" s="428">
        <f>COUNTIF('enter-data'!O$8:O$94,'calc.disziplin'!$G133)</f>
        <v>0</v>
      </c>
      <c r="Y133" s="429">
        <f>COUNTIF('enter-data'!P$8:P$94,'calc.disziplin'!$G133)</f>
        <v>0</v>
      </c>
      <c r="Z133" s="361">
        <f>COUNTIF('enter-data'!Q$8:Q$94,'calc.disziplin'!$G133)</f>
        <v>0</v>
      </c>
      <c r="AA133" s="428">
        <f>COUNTIF('enter-data'!R$8:R$94,'calc.disziplin'!$G133)</f>
        <v>0</v>
      </c>
      <c r="AB133" s="429">
        <f>COUNTIF('enter-data'!S$8:S$94,'calc.disziplin'!$G133)</f>
        <v>0</v>
      </c>
      <c r="AC133" s="361">
        <f>COUNTIF('enter-data'!T$8:T$94,'calc.disziplin'!$G133)</f>
        <v>0</v>
      </c>
      <c r="AD133" s="428">
        <f>COUNTIF('enter-data'!U$8:U$94,'calc.disziplin'!$G133)</f>
        <v>0</v>
      </c>
      <c r="AE133" s="429">
        <f>COUNTIF('enter-data'!V$8:V$94,'calc.disziplin'!$G133)</f>
        <v>0</v>
      </c>
      <c r="AF133" s="361">
        <f>COUNTIF('enter-data'!W$8:W$94,'calc.disziplin'!$G133)</f>
        <v>0</v>
      </c>
      <c r="AG133" s="428">
        <f>COUNTIF('enter-data'!X$8:X$94,'calc.disziplin'!$G133)</f>
        <v>0</v>
      </c>
      <c r="AH133" s="429">
        <f>COUNTIF('enter-data'!Y$8:Y$94,'calc.disziplin'!$G133)</f>
        <v>0</v>
      </c>
      <c r="AI133" s="361">
        <f>COUNTIF('enter-data'!Z$8:Z$94,'calc.disziplin'!$G133)</f>
        <v>0</v>
      </c>
      <c r="AJ133" s="428">
        <f>COUNTIF('enter-data'!AA$8:AA$94,'calc.disziplin'!$G133)</f>
        <v>0</v>
      </c>
      <c r="AK133" s="429">
        <f>COUNTIF('enter-data'!AB$8:AB$94,'calc.disziplin'!$G133)</f>
        <v>0</v>
      </c>
      <c r="AL133" s="361">
        <f>COUNTIF('enter-data'!AC$8:AC$94,'calc.disziplin'!$G133)</f>
        <v>0</v>
      </c>
      <c r="AM133" s="428">
        <f>COUNTIF('enter-data'!AD$8:AD$94,'calc.disziplin'!$G133)</f>
        <v>0</v>
      </c>
      <c r="AN133" s="429">
        <f>COUNTIF('enter-data'!AE$8:AE$94,'calc.disziplin'!$G133)</f>
        <v>0</v>
      </c>
      <c r="AO133" s="361">
        <f>COUNTIF('enter-data'!AF$8:AF$94,'calc.disziplin'!$G133)</f>
        <v>0</v>
      </c>
      <c r="AP133" s="430">
        <f>COUNTIF('enter-data'!AG$8:AG$94,'calc.disziplin'!$G133)</f>
        <v>0</v>
      </c>
      <c r="AR133" s="429">
        <f>COUNTIF('enter-data'!AI$8:AI$94,'calc.disziplin'!$G133)</f>
        <v>0</v>
      </c>
      <c r="AS133" s="361">
        <f>COUNTIF('enter-data'!AJ$8:AJ$94,'calc.disziplin'!$G133)</f>
        <v>0</v>
      </c>
      <c r="AT133" s="428">
        <f>COUNTIF('enter-data'!AK$8:AK$94,'calc.disziplin'!$G133)</f>
        <v>0</v>
      </c>
      <c r="AU133" s="429">
        <f>COUNTIF('enter-data'!AL$8:AL$94,'calc.disziplin'!$G133)</f>
        <v>0</v>
      </c>
      <c r="AV133" s="361">
        <f>COUNTIF('enter-data'!AM$8:AM$94,'calc.disziplin'!$G133)</f>
        <v>0</v>
      </c>
      <c r="AW133" s="428">
        <f>COUNTIF('enter-data'!AN$8:AN$94,'calc.disziplin'!$G133)</f>
        <v>0</v>
      </c>
      <c r="AX133" s="429">
        <f>COUNTIF('enter-data'!AO$8:AO$94,'calc.disziplin'!$G133)</f>
        <v>0</v>
      </c>
      <c r="AY133" s="361">
        <f>COUNTIF('enter-data'!AP$8:AP$94,'calc.disziplin'!$G133)</f>
        <v>0</v>
      </c>
      <c r="AZ133" s="428">
        <f>COUNTIF('enter-data'!AQ$8:AQ$94,'calc.disziplin'!$G133)</f>
        <v>0</v>
      </c>
      <c r="BA133" s="429">
        <f>COUNTIF('enter-data'!AR$8:AR$94,'calc.disziplin'!$G133)</f>
        <v>0</v>
      </c>
      <c r="BB133" s="361">
        <f>COUNTIF('enter-data'!AS$8:AS$94,'calc.disziplin'!$G133)</f>
        <v>0</v>
      </c>
      <c r="BC133" s="428">
        <f>COUNTIF('enter-data'!AT$8:AT$94,'calc.disziplin'!$G133)</f>
        <v>0</v>
      </c>
      <c r="BD133" s="429">
        <f>COUNTIF('enter-data'!AU$8:AU$94,'calc.disziplin'!$G133)</f>
        <v>0</v>
      </c>
      <c r="BE133" s="361">
        <f>COUNTIF('enter-data'!AV$8:AV$94,'calc.disziplin'!$G133)</f>
        <v>0</v>
      </c>
      <c r="BF133" s="428">
        <f>COUNTIF('enter-data'!AW$8:AW$94,'calc.disziplin'!$G133)</f>
        <v>0</v>
      </c>
      <c r="BG133" s="429">
        <f>COUNTIF('enter-data'!AX$8:AX$94,'calc.disziplin'!$G133)</f>
        <v>0</v>
      </c>
      <c r="BH133" s="361">
        <f>COUNTIF('enter-data'!AY$8:AY$94,'calc.disziplin'!$G133)</f>
        <v>0</v>
      </c>
      <c r="BI133" s="428">
        <f>COUNTIF('enter-data'!AZ$8:AZ$94,'calc.disziplin'!$G133)</f>
        <v>0</v>
      </c>
      <c r="BJ133" s="429">
        <f>COUNTIF('enter-data'!BA$8:BA$94,'calc.disziplin'!$G133)</f>
        <v>0</v>
      </c>
      <c r="BK133" s="361">
        <f>COUNTIF('enter-data'!BB$8:BB$94,'calc.disziplin'!$G133)</f>
        <v>0</v>
      </c>
      <c r="BL133" s="428">
        <f>COUNTIF('enter-data'!BC$8:BC$94,'calc.disziplin'!$G133)</f>
        <v>0</v>
      </c>
      <c r="BM133" s="429">
        <f>COUNTIF('enter-data'!BD$8:BD$94,'calc.disziplin'!$G133)</f>
        <v>0</v>
      </c>
      <c r="BN133" s="361">
        <f>COUNTIF('enter-data'!BE$8:BE$94,'calc.disziplin'!$G133)</f>
        <v>0</v>
      </c>
      <c r="BO133" s="428">
        <f>COUNTIF('enter-data'!BF$8:BF$94,'calc.disziplin'!$G133)</f>
        <v>0</v>
      </c>
      <c r="BP133" s="429">
        <f>COUNTIF('enter-data'!BG$8:BG$94,'calc.disziplin'!$G133)</f>
        <v>0</v>
      </c>
      <c r="BQ133" s="361">
        <f>COUNTIF('enter-data'!BH$8:BH$94,'calc.disziplin'!$G133)</f>
        <v>0</v>
      </c>
      <c r="BR133" s="430">
        <f>COUNTIF('enter-data'!BI$8:BI$94,'calc.disziplin'!$G133)</f>
        <v>0</v>
      </c>
    </row>
    <row r="134" spans="1:70" ht="18" customHeight="1" x14ac:dyDescent="0.25">
      <c r="A134" s="392">
        <v>132</v>
      </c>
      <c r="B134" s="431">
        <f t="shared" si="21"/>
        <v>0.13200000000000001</v>
      </c>
      <c r="C134" s="392" t="e">
        <f t="shared" si="20"/>
        <v>#N/A</v>
      </c>
      <c r="D134" s="392" t="e">
        <f t="shared" si="22"/>
        <v>#N/A</v>
      </c>
      <c r="E134" s="421" t="e">
        <f t="shared" si="23"/>
        <v>#N/A</v>
      </c>
      <c r="F134" s="422" t="s">
        <v>556</v>
      </c>
      <c r="G134" s="423" t="s">
        <v>557</v>
      </c>
      <c r="H134" s="424" t="e" cm="1">
        <f t="array" ref="H134">INDEX($P$3:$BR$142,ROW()-2,MATCH(H$1,$P$1:$BR$1,0))</f>
        <v>#N/A</v>
      </c>
      <c r="I134" s="424" t="e" cm="1">
        <f t="array" ref="I134">INDEX($P$3:$BR$142,ROW()-2,MATCH(I$1,$P$1:$BR$1,0))</f>
        <v>#N/A</v>
      </c>
      <c r="J134" s="424" t="e" cm="1">
        <f t="array" ref="J134">INDEX($P$3:$BR$142,ROW()-2,MATCH(J$1,$P$1:$BR$1,0))</f>
        <v>#N/A</v>
      </c>
      <c r="K134" s="424" t="e">
        <f t="shared" si="24"/>
        <v>#N/A</v>
      </c>
      <c r="L134" s="425" t="e">
        <f t="shared" si="25"/>
        <v>#N/A</v>
      </c>
      <c r="M134" s="425" t="e">
        <f t="shared" si="26"/>
        <v>#N/A</v>
      </c>
      <c r="N134" s="425" t="e">
        <f t="shared" si="27"/>
        <v>#N/A</v>
      </c>
      <c r="O134" s="426" t="e">
        <f t="shared" si="28"/>
        <v>#N/A</v>
      </c>
      <c r="P134" s="427">
        <f>COUNTIF('enter-data'!G$8:G$94,'calc.disziplin'!$G134)</f>
        <v>0</v>
      </c>
      <c r="Q134" s="361">
        <f>COUNTIF('enter-data'!H$8:H$94,'calc.disziplin'!$G134)</f>
        <v>0</v>
      </c>
      <c r="R134" s="428">
        <f>COUNTIF('enter-data'!I$8:I$94,'calc.disziplin'!$G134)</f>
        <v>0</v>
      </c>
      <c r="S134" s="429">
        <f>COUNTIF('enter-data'!J$8:J$94,'calc.disziplin'!$G134)</f>
        <v>0</v>
      </c>
      <c r="T134" s="361">
        <f>COUNTIF('enter-data'!K$8:K$94,'calc.disziplin'!$G134)</f>
        <v>0</v>
      </c>
      <c r="U134" s="428">
        <f>COUNTIF('enter-data'!L$8:L$94,'calc.disziplin'!$G134)</f>
        <v>0</v>
      </c>
      <c r="V134" s="429">
        <f>COUNTIF('enter-data'!M$8:M$94,'calc.disziplin'!$G134)</f>
        <v>0</v>
      </c>
      <c r="W134" s="361">
        <f>COUNTIF('enter-data'!N$8:N$94,'calc.disziplin'!$G134)</f>
        <v>0</v>
      </c>
      <c r="X134" s="428">
        <f>COUNTIF('enter-data'!O$8:O$94,'calc.disziplin'!$G134)</f>
        <v>0</v>
      </c>
      <c r="Y134" s="429">
        <f>COUNTIF('enter-data'!P$8:P$94,'calc.disziplin'!$G134)</f>
        <v>0</v>
      </c>
      <c r="Z134" s="361">
        <f>COUNTIF('enter-data'!Q$8:Q$94,'calc.disziplin'!$G134)</f>
        <v>0</v>
      </c>
      <c r="AA134" s="428">
        <f>COUNTIF('enter-data'!R$8:R$94,'calc.disziplin'!$G134)</f>
        <v>0</v>
      </c>
      <c r="AB134" s="429">
        <f>COUNTIF('enter-data'!S$8:S$94,'calc.disziplin'!$G134)</f>
        <v>0</v>
      </c>
      <c r="AC134" s="361">
        <f>COUNTIF('enter-data'!T$8:T$94,'calc.disziplin'!$G134)</f>
        <v>0</v>
      </c>
      <c r="AD134" s="428">
        <f>COUNTIF('enter-data'!U$8:U$94,'calc.disziplin'!$G134)</f>
        <v>0</v>
      </c>
      <c r="AE134" s="429">
        <f>COUNTIF('enter-data'!V$8:V$94,'calc.disziplin'!$G134)</f>
        <v>0</v>
      </c>
      <c r="AF134" s="361">
        <f>COUNTIF('enter-data'!W$8:W$94,'calc.disziplin'!$G134)</f>
        <v>0</v>
      </c>
      <c r="AG134" s="428">
        <f>COUNTIF('enter-data'!X$8:X$94,'calc.disziplin'!$G134)</f>
        <v>0</v>
      </c>
      <c r="AH134" s="429">
        <f>COUNTIF('enter-data'!Y$8:Y$94,'calc.disziplin'!$G134)</f>
        <v>0</v>
      </c>
      <c r="AI134" s="361">
        <f>COUNTIF('enter-data'!Z$8:Z$94,'calc.disziplin'!$G134)</f>
        <v>0</v>
      </c>
      <c r="AJ134" s="428">
        <f>COUNTIF('enter-data'!AA$8:AA$94,'calc.disziplin'!$G134)</f>
        <v>0</v>
      </c>
      <c r="AK134" s="429">
        <f>COUNTIF('enter-data'!AB$8:AB$94,'calc.disziplin'!$G134)</f>
        <v>0</v>
      </c>
      <c r="AL134" s="361">
        <f>COUNTIF('enter-data'!AC$8:AC$94,'calc.disziplin'!$G134)</f>
        <v>0</v>
      </c>
      <c r="AM134" s="428">
        <f>COUNTIF('enter-data'!AD$8:AD$94,'calc.disziplin'!$G134)</f>
        <v>0</v>
      </c>
      <c r="AN134" s="429">
        <f>COUNTIF('enter-data'!AE$8:AE$94,'calc.disziplin'!$G134)</f>
        <v>0</v>
      </c>
      <c r="AO134" s="361">
        <f>COUNTIF('enter-data'!AF$8:AF$94,'calc.disziplin'!$G134)</f>
        <v>0</v>
      </c>
      <c r="AP134" s="430">
        <f>COUNTIF('enter-data'!AG$8:AG$94,'calc.disziplin'!$G134)</f>
        <v>0</v>
      </c>
      <c r="AR134" s="429">
        <f>COUNTIF('enter-data'!AI$8:AI$94,'calc.disziplin'!$G134)</f>
        <v>0</v>
      </c>
      <c r="AS134" s="361">
        <f>COUNTIF('enter-data'!AJ$8:AJ$94,'calc.disziplin'!$G134)</f>
        <v>0</v>
      </c>
      <c r="AT134" s="428">
        <f>COUNTIF('enter-data'!AK$8:AK$94,'calc.disziplin'!$G134)</f>
        <v>0</v>
      </c>
      <c r="AU134" s="429">
        <f>COUNTIF('enter-data'!AL$8:AL$94,'calc.disziplin'!$G134)</f>
        <v>0</v>
      </c>
      <c r="AV134" s="361">
        <f>COUNTIF('enter-data'!AM$8:AM$94,'calc.disziplin'!$G134)</f>
        <v>0</v>
      </c>
      <c r="AW134" s="428">
        <f>COUNTIF('enter-data'!AN$8:AN$94,'calc.disziplin'!$G134)</f>
        <v>0</v>
      </c>
      <c r="AX134" s="429">
        <f>COUNTIF('enter-data'!AO$8:AO$94,'calc.disziplin'!$G134)</f>
        <v>0</v>
      </c>
      <c r="AY134" s="361">
        <f>COUNTIF('enter-data'!AP$8:AP$94,'calc.disziplin'!$G134)</f>
        <v>0</v>
      </c>
      <c r="AZ134" s="428">
        <f>COUNTIF('enter-data'!AQ$8:AQ$94,'calc.disziplin'!$G134)</f>
        <v>0</v>
      </c>
      <c r="BA134" s="429">
        <f>COUNTIF('enter-data'!AR$8:AR$94,'calc.disziplin'!$G134)</f>
        <v>0</v>
      </c>
      <c r="BB134" s="361">
        <f>COUNTIF('enter-data'!AS$8:AS$94,'calc.disziplin'!$G134)</f>
        <v>0</v>
      </c>
      <c r="BC134" s="428">
        <f>COUNTIF('enter-data'!AT$8:AT$94,'calc.disziplin'!$G134)</f>
        <v>0</v>
      </c>
      <c r="BD134" s="429">
        <f>COUNTIF('enter-data'!AU$8:AU$94,'calc.disziplin'!$G134)</f>
        <v>0</v>
      </c>
      <c r="BE134" s="361">
        <f>COUNTIF('enter-data'!AV$8:AV$94,'calc.disziplin'!$G134)</f>
        <v>0</v>
      </c>
      <c r="BF134" s="428">
        <f>COUNTIF('enter-data'!AW$8:AW$94,'calc.disziplin'!$G134)</f>
        <v>0</v>
      </c>
      <c r="BG134" s="429">
        <f>COUNTIF('enter-data'!AX$8:AX$94,'calc.disziplin'!$G134)</f>
        <v>0</v>
      </c>
      <c r="BH134" s="361">
        <f>COUNTIF('enter-data'!AY$8:AY$94,'calc.disziplin'!$G134)</f>
        <v>0</v>
      </c>
      <c r="BI134" s="428">
        <f>COUNTIF('enter-data'!AZ$8:AZ$94,'calc.disziplin'!$G134)</f>
        <v>0</v>
      </c>
      <c r="BJ134" s="429">
        <f>COUNTIF('enter-data'!BA$8:BA$94,'calc.disziplin'!$G134)</f>
        <v>0</v>
      </c>
      <c r="BK134" s="361">
        <f>COUNTIF('enter-data'!BB$8:BB$94,'calc.disziplin'!$G134)</f>
        <v>0</v>
      </c>
      <c r="BL134" s="428">
        <f>COUNTIF('enter-data'!BC$8:BC$94,'calc.disziplin'!$G134)</f>
        <v>0</v>
      </c>
      <c r="BM134" s="429">
        <f>COUNTIF('enter-data'!BD$8:BD$94,'calc.disziplin'!$G134)</f>
        <v>0</v>
      </c>
      <c r="BN134" s="361">
        <f>COUNTIF('enter-data'!BE$8:BE$94,'calc.disziplin'!$G134)</f>
        <v>0</v>
      </c>
      <c r="BO134" s="428">
        <f>COUNTIF('enter-data'!BF$8:BF$94,'calc.disziplin'!$G134)</f>
        <v>0</v>
      </c>
      <c r="BP134" s="429">
        <f>COUNTIF('enter-data'!BG$8:BG$94,'calc.disziplin'!$G134)</f>
        <v>0</v>
      </c>
      <c r="BQ134" s="361">
        <f>COUNTIF('enter-data'!BH$8:BH$94,'calc.disziplin'!$G134)</f>
        <v>0</v>
      </c>
      <c r="BR134" s="430">
        <f>COUNTIF('enter-data'!BI$8:BI$94,'calc.disziplin'!$G134)</f>
        <v>0</v>
      </c>
    </row>
    <row r="135" spans="1:70" ht="18" customHeight="1" x14ac:dyDescent="0.25">
      <c r="A135" s="392">
        <v>133</v>
      </c>
      <c r="B135" s="431">
        <f t="shared" si="21"/>
        <v>0.13300000000000001</v>
      </c>
      <c r="C135" s="392" t="e">
        <f t="shared" si="20"/>
        <v>#N/A</v>
      </c>
      <c r="D135" s="392" t="e">
        <f t="shared" si="22"/>
        <v>#N/A</v>
      </c>
      <c r="E135" s="421" t="e">
        <f t="shared" si="23"/>
        <v>#N/A</v>
      </c>
      <c r="F135" s="422" t="s">
        <v>242</v>
      </c>
      <c r="G135" s="423" t="s">
        <v>56</v>
      </c>
      <c r="H135" s="424" t="e" cm="1">
        <f t="array" ref="H135">INDEX($P$3:$BR$142,ROW()-2,MATCH(H$1,$P$1:$BR$1,0))</f>
        <v>#N/A</v>
      </c>
      <c r="I135" s="424" t="e" cm="1">
        <f t="array" ref="I135">INDEX($P$3:$BR$142,ROW()-2,MATCH(I$1,$P$1:$BR$1,0))</f>
        <v>#N/A</v>
      </c>
      <c r="J135" s="424" t="e" cm="1">
        <f t="array" ref="J135">INDEX($P$3:$BR$142,ROW()-2,MATCH(J$1,$P$1:$BR$1,0))</f>
        <v>#N/A</v>
      </c>
      <c r="K135" s="424" t="e">
        <f t="shared" si="24"/>
        <v>#N/A</v>
      </c>
      <c r="L135" s="425" t="e">
        <f t="shared" si="25"/>
        <v>#N/A</v>
      </c>
      <c r="M135" s="425" t="e">
        <f t="shared" si="26"/>
        <v>#N/A</v>
      </c>
      <c r="N135" s="425" t="e">
        <f t="shared" si="27"/>
        <v>#N/A</v>
      </c>
      <c r="O135" s="426" t="e">
        <f t="shared" si="28"/>
        <v>#N/A</v>
      </c>
      <c r="P135" s="427">
        <f>COUNTIF('enter-data'!G$8:G$94,'calc.disziplin'!$G135)</f>
        <v>0</v>
      </c>
      <c r="Q135" s="361">
        <f>COUNTIF('enter-data'!H$8:H$94,'calc.disziplin'!$G135)</f>
        <v>0</v>
      </c>
      <c r="R135" s="428">
        <f>COUNTIF('enter-data'!I$8:I$94,'calc.disziplin'!$G135)</f>
        <v>0</v>
      </c>
      <c r="S135" s="429">
        <f>COUNTIF('enter-data'!J$8:J$94,'calc.disziplin'!$G135)</f>
        <v>0</v>
      </c>
      <c r="T135" s="361">
        <f>COUNTIF('enter-data'!K$8:K$94,'calc.disziplin'!$G135)</f>
        <v>0</v>
      </c>
      <c r="U135" s="428">
        <f>COUNTIF('enter-data'!L$8:L$94,'calc.disziplin'!$G135)</f>
        <v>0</v>
      </c>
      <c r="V135" s="429">
        <f>COUNTIF('enter-data'!M$8:M$94,'calc.disziplin'!$G135)</f>
        <v>0</v>
      </c>
      <c r="W135" s="361">
        <f>COUNTIF('enter-data'!N$8:N$94,'calc.disziplin'!$G135)</f>
        <v>0</v>
      </c>
      <c r="X135" s="428">
        <f>COUNTIF('enter-data'!O$8:O$94,'calc.disziplin'!$G135)</f>
        <v>0</v>
      </c>
      <c r="Y135" s="429">
        <f>COUNTIF('enter-data'!P$8:P$94,'calc.disziplin'!$G135)</f>
        <v>0</v>
      </c>
      <c r="Z135" s="361">
        <f>COUNTIF('enter-data'!Q$8:Q$94,'calc.disziplin'!$G135)</f>
        <v>0</v>
      </c>
      <c r="AA135" s="428">
        <f>COUNTIF('enter-data'!R$8:R$94,'calc.disziplin'!$G135)</f>
        <v>0</v>
      </c>
      <c r="AB135" s="429">
        <f>COUNTIF('enter-data'!S$8:S$94,'calc.disziplin'!$G135)</f>
        <v>0</v>
      </c>
      <c r="AC135" s="361">
        <f>COUNTIF('enter-data'!T$8:T$94,'calc.disziplin'!$G135)</f>
        <v>0</v>
      </c>
      <c r="AD135" s="428">
        <f>COUNTIF('enter-data'!U$8:U$94,'calc.disziplin'!$G135)</f>
        <v>0</v>
      </c>
      <c r="AE135" s="429">
        <f>COUNTIF('enter-data'!V$8:V$94,'calc.disziplin'!$G135)</f>
        <v>0</v>
      </c>
      <c r="AF135" s="361">
        <f>COUNTIF('enter-data'!W$8:W$94,'calc.disziplin'!$G135)</f>
        <v>0</v>
      </c>
      <c r="AG135" s="428">
        <f>COUNTIF('enter-data'!X$8:X$94,'calc.disziplin'!$G135)</f>
        <v>0</v>
      </c>
      <c r="AH135" s="429">
        <f>COUNTIF('enter-data'!Y$8:Y$94,'calc.disziplin'!$G135)</f>
        <v>0</v>
      </c>
      <c r="AI135" s="361">
        <f>COUNTIF('enter-data'!Z$8:Z$94,'calc.disziplin'!$G135)</f>
        <v>0</v>
      </c>
      <c r="AJ135" s="428">
        <f>COUNTIF('enter-data'!AA$8:AA$94,'calc.disziplin'!$G135)</f>
        <v>0</v>
      </c>
      <c r="AK135" s="429">
        <f>COUNTIF('enter-data'!AB$8:AB$94,'calc.disziplin'!$G135)</f>
        <v>0</v>
      </c>
      <c r="AL135" s="361">
        <f>COUNTIF('enter-data'!AC$8:AC$94,'calc.disziplin'!$G135)</f>
        <v>0</v>
      </c>
      <c r="AM135" s="428">
        <f>COUNTIF('enter-data'!AD$8:AD$94,'calc.disziplin'!$G135)</f>
        <v>0</v>
      </c>
      <c r="AN135" s="429">
        <f>COUNTIF('enter-data'!AE$8:AE$94,'calc.disziplin'!$G135)</f>
        <v>0</v>
      </c>
      <c r="AO135" s="361">
        <f>COUNTIF('enter-data'!AF$8:AF$94,'calc.disziplin'!$G135)</f>
        <v>0</v>
      </c>
      <c r="AP135" s="430">
        <f>COUNTIF('enter-data'!AG$8:AG$94,'calc.disziplin'!$G135)</f>
        <v>0</v>
      </c>
      <c r="AR135" s="429">
        <f>COUNTIF('enter-data'!AI$8:AI$94,'calc.disziplin'!$G135)</f>
        <v>0</v>
      </c>
      <c r="AS135" s="361">
        <f>COUNTIF('enter-data'!AJ$8:AJ$94,'calc.disziplin'!$G135)</f>
        <v>0</v>
      </c>
      <c r="AT135" s="428">
        <f>COUNTIF('enter-data'!AK$8:AK$94,'calc.disziplin'!$G135)</f>
        <v>0</v>
      </c>
      <c r="AU135" s="429">
        <f>COUNTIF('enter-data'!AL$8:AL$94,'calc.disziplin'!$G135)</f>
        <v>0</v>
      </c>
      <c r="AV135" s="361">
        <f>COUNTIF('enter-data'!AM$8:AM$94,'calc.disziplin'!$G135)</f>
        <v>0</v>
      </c>
      <c r="AW135" s="428">
        <f>COUNTIF('enter-data'!AN$8:AN$94,'calc.disziplin'!$G135)</f>
        <v>0</v>
      </c>
      <c r="AX135" s="429">
        <f>COUNTIF('enter-data'!AO$8:AO$94,'calc.disziplin'!$G135)</f>
        <v>0</v>
      </c>
      <c r="AY135" s="361">
        <f>COUNTIF('enter-data'!AP$8:AP$94,'calc.disziplin'!$G135)</f>
        <v>0</v>
      </c>
      <c r="AZ135" s="428">
        <f>COUNTIF('enter-data'!AQ$8:AQ$94,'calc.disziplin'!$G135)</f>
        <v>0</v>
      </c>
      <c r="BA135" s="429">
        <f>COUNTIF('enter-data'!AR$8:AR$94,'calc.disziplin'!$G135)</f>
        <v>0</v>
      </c>
      <c r="BB135" s="361">
        <f>COUNTIF('enter-data'!AS$8:AS$94,'calc.disziplin'!$G135)</f>
        <v>0</v>
      </c>
      <c r="BC135" s="428">
        <f>COUNTIF('enter-data'!AT$8:AT$94,'calc.disziplin'!$G135)</f>
        <v>0</v>
      </c>
      <c r="BD135" s="429">
        <f>COUNTIF('enter-data'!AU$8:AU$94,'calc.disziplin'!$G135)</f>
        <v>0</v>
      </c>
      <c r="BE135" s="361">
        <f>COUNTIF('enter-data'!AV$8:AV$94,'calc.disziplin'!$G135)</f>
        <v>0</v>
      </c>
      <c r="BF135" s="428">
        <f>COUNTIF('enter-data'!AW$8:AW$94,'calc.disziplin'!$G135)</f>
        <v>0</v>
      </c>
      <c r="BG135" s="429">
        <f>COUNTIF('enter-data'!AX$8:AX$94,'calc.disziplin'!$G135)</f>
        <v>0</v>
      </c>
      <c r="BH135" s="361">
        <f>COUNTIF('enter-data'!AY$8:AY$94,'calc.disziplin'!$G135)</f>
        <v>0</v>
      </c>
      <c r="BI135" s="428">
        <f>COUNTIF('enter-data'!AZ$8:AZ$94,'calc.disziplin'!$G135)</f>
        <v>0</v>
      </c>
      <c r="BJ135" s="429">
        <f>COUNTIF('enter-data'!BA$8:BA$94,'calc.disziplin'!$G135)</f>
        <v>0</v>
      </c>
      <c r="BK135" s="361">
        <f>COUNTIF('enter-data'!BB$8:BB$94,'calc.disziplin'!$G135)</f>
        <v>0</v>
      </c>
      <c r="BL135" s="428">
        <f>COUNTIF('enter-data'!BC$8:BC$94,'calc.disziplin'!$G135)</f>
        <v>0</v>
      </c>
      <c r="BM135" s="429">
        <f>COUNTIF('enter-data'!BD$8:BD$94,'calc.disziplin'!$G135)</f>
        <v>0</v>
      </c>
      <c r="BN135" s="361">
        <f>COUNTIF('enter-data'!BE$8:BE$94,'calc.disziplin'!$G135)</f>
        <v>0</v>
      </c>
      <c r="BO135" s="428">
        <f>COUNTIF('enter-data'!BF$8:BF$94,'calc.disziplin'!$G135)</f>
        <v>0</v>
      </c>
      <c r="BP135" s="429">
        <f>COUNTIF('enter-data'!BG$8:BG$94,'calc.disziplin'!$G135)</f>
        <v>0</v>
      </c>
      <c r="BQ135" s="361">
        <f>COUNTIF('enter-data'!BH$8:BH$94,'calc.disziplin'!$G135)</f>
        <v>0</v>
      </c>
      <c r="BR135" s="430">
        <f>COUNTIF('enter-data'!BI$8:BI$94,'calc.disziplin'!$G135)</f>
        <v>0</v>
      </c>
    </row>
    <row r="136" spans="1:70" ht="18" customHeight="1" x14ac:dyDescent="0.25">
      <c r="A136" s="392">
        <v>134</v>
      </c>
      <c r="B136" s="431">
        <f t="shared" si="21"/>
        <v>0.13400000000000001</v>
      </c>
      <c r="C136" s="392" t="e">
        <f t="shared" ref="C136:C142" si="29">IF(O136&gt;0,E136+B136," ")</f>
        <v>#N/A</v>
      </c>
      <c r="D136" s="392" t="e">
        <f t="shared" si="22"/>
        <v>#N/A</v>
      </c>
      <c r="E136" s="421" t="e">
        <f t="shared" si="23"/>
        <v>#N/A</v>
      </c>
      <c r="F136" s="422" t="s">
        <v>263</v>
      </c>
      <c r="G136" s="423" t="s">
        <v>262</v>
      </c>
      <c r="H136" s="424" t="e" cm="1">
        <f t="array" ref="H136">INDEX($P$3:$BR$142,ROW()-2,MATCH(H$1,$P$1:$BR$1,0))</f>
        <v>#N/A</v>
      </c>
      <c r="I136" s="424" t="e" cm="1">
        <f t="array" ref="I136">INDEX($P$3:$BR$142,ROW()-2,MATCH(I$1,$P$1:$BR$1,0))</f>
        <v>#N/A</v>
      </c>
      <c r="J136" s="424" t="e" cm="1">
        <f t="array" ref="J136">INDEX($P$3:$BR$142,ROW()-2,MATCH(J$1,$P$1:$BR$1,0))</f>
        <v>#N/A</v>
      </c>
      <c r="K136" s="424" t="e">
        <f t="shared" si="24"/>
        <v>#N/A</v>
      </c>
      <c r="L136" s="425" t="e">
        <f t="shared" si="25"/>
        <v>#N/A</v>
      </c>
      <c r="M136" s="425" t="e">
        <f t="shared" si="26"/>
        <v>#N/A</v>
      </c>
      <c r="N136" s="425" t="e">
        <f t="shared" si="27"/>
        <v>#N/A</v>
      </c>
      <c r="O136" s="426" t="e">
        <f t="shared" si="28"/>
        <v>#N/A</v>
      </c>
      <c r="P136" s="427">
        <f>COUNTIF('enter-data'!G$8:G$94,'calc.disziplin'!$G136)</f>
        <v>0</v>
      </c>
      <c r="Q136" s="361">
        <f>COUNTIF('enter-data'!H$8:H$94,'calc.disziplin'!$G136)</f>
        <v>0</v>
      </c>
      <c r="R136" s="428">
        <f>COUNTIF('enter-data'!I$8:I$94,'calc.disziplin'!$G136)</f>
        <v>0</v>
      </c>
      <c r="S136" s="429">
        <f>COUNTIF('enter-data'!J$8:J$94,'calc.disziplin'!$G136)</f>
        <v>0</v>
      </c>
      <c r="T136" s="361">
        <f>COUNTIF('enter-data'!K$8:K$94,'calc.disziplin'!$G136)</f>
        <v>0</v>
      </c>
      <c r="U136" s="428">
        <f>COUNTIF('enter-data'!L$8:L$94,'calc.disziplin'!$G136)</f>
        <v>0</v>
      </c>
      <c r="V136" s="429">
        <f>COUNTIF('enter-data'!M$8:M$94,'calc.disziplin'!$G136)</f>
        <v>0</v>
      </c>
      <c r="W136" s="361">
        <f>COUNTIF('enter-data'!N$8:N$94,'calc.disziplin'!$G136)</f>
        <v>0</v>
      </c>
      <c r="X136" s="428">
        <f>COUNTIF('enter-data'!O$8:O$94,'calc.disziplin'!$G136)</f>
        <v>0</v>
      </c>
      <c r="Y136" s="429">
        <f>COUNTIF('enter-data'!P$8:P$94,'calc.disziplin'!$G136)</f>
        <v>0</v>
      </c>
      <c r="Z136" s="361">
        <f>COUNTIF('enter-data'!Q$8:Q$94,'calc.disziplin'!$G136)</f>
        <v>0</v>
      </c>
      <c r="AA136" s="428">
        <f>COUNTIF('enter-data'!R$8:R$94,'calc.disziplin'!$G136)</f>
        <v>0</v>
      </c>
      <c r="AB136" s="429">
        <f>COUNTIF('enter-data'!S$8:S$94,'calc.disziplin'!$G136)</f>
        <v>0</v>
      </c>
      <c r="AC136" s="361">
        <f>COUNTIF('enter-data'!T$8:T$94,'calc.disziplin'!$G136)</f>
        <v>0</v>
      </c>
      <c r="AD136" s="428">
        <f>COUNTIF('enter-data'!U$8:U$94,'calc.disziplin'!$G136)</f>
        <v>0</v>
      </c>
      <c r="AE136" s="429">
        <f>COUNTIF('enter-data'!V$8:V$94,'calc.disziplin'!$G136)</f>
        <v>0</v>
      </c>
      <c r="AF136" s="361">
        <f>COUNTIF('enter-data'!W$8:W$94,'calc.disziplin'!$G136)</f>
        <v>0</v>
      </c>
      <c r="AG136" s="428">
        <f>COUNTIF('enter-data'!X$8:X$94,'calc.disziplin'!$G136)</f>
        <v>0</v>
      </c>
      <c r="AH136" s="429">
        <f>COUNTIF('enter-data'!Y$8:Y$94,'calc.disziplin'!$G136)</f>
        <v>0</v>
      </c>
      <c r="AI136" s="361">
        <f>COUNTIF('enter-data'!Z$8:Z$94,'calc.disziplin'!$G136)</f>
        <v>0</v>
      </c>
      <c r="AJ136" s="428">
        <f>COUNTIF('enter-data'!AA$8:AA$94,'calc.disziplin'!$G136)</f>
        <v>0</v>
      </c>
      <c r="AK136" s="429">
        <f>COUNTIF('enter-data'!AB$8:AB$94,'calc.disziplin'!$G136)</f>
        <v>0</v>
      </c>
      <c r="AL136" s="361">
        <f>COUNTIF('enter-data'!AC$8:AC$94,'calc.disziplin'!$G136)</f>
        <v>0</v>
      </c>
      <c r="AM136" s="428">
        <f>COUNTIF('enter-data'!AD$8:AD$94,'calc.disziplin'!$G136)</f>
        <v>0</v>
      </c>
      <c r="AN136" s="429">
        <f>COUNTIF('enter-data'!AE$8:AE$94,'calc.disziplin'!$G136)</f>
        <v>0</v>
      </c>
      <c r="AO136" s="361">
        <f>COUNTIF('enter-data'!AF$8:AF$94,'calc.disziplin'!$G136)</f>
        <v>0</v>
      </c>
      <c r="AP136" s="430">
        <f>COUNTIF('enter-data'!AG$8:AG$94,'calc.disziplin'!$G136)</f>
        <v>0</v>
      </c>
      <c r="AR136" s="429">
        <f>COUNTIF('enter-data'!AI$8:AI$94,'calc.disziplin'!$G136)</f>
        <v>0</v>
      </c>
      <c r="AS136" s="361">
        <f>COUNTIF('enter-data'!AJ$8:AJ$94,'calc.disziplin'!$G136)</f>
        <v>0</v>
      </c>
      <c r="AT136" s="428">
        <f>COUNTIF('enter-data'!AK$8:AK$94,'calc.disziplin'!$G136)</f>
        <v>0</v>
      </c>
      <c r="AU136" s="429">
        <f>COUNTIF('enter-data'!AL$8:AL$94,'calc.disziplin'!$G136)</f>
        <v>0</v>
      </c>
      <c r="AV136" s="361">
        <f>COUNTIF('enter-data'!AM$8:AM$94,'calc.disziplin'!$G136)</f>
        <v>0</v>
      </c>
      <c r="AW136" s="428">
        <f>COUNTIF('enter-data'!AN$8:AN$94,'calc.disziplin'!$G136)</f>
        <v>0</v>
      </c>
      <c r="AX136" s="429">
        <f>COUNTIF('enter-data'!AO$8:AO$94,'calc.disziplin'!$G136)</f>
        <v>0</v>
      </c>
      <c r="AY136" s="361">
        <f>COUNTIF('enter-data'!AP$8:AP$94,'calc.disziplin'!$G136)</f>
        <v>0</v>
      </c>
      <c r="AZ136" s="428">
        <f>COUNTIF('enter-data'!AQ$8:AQ$94,'calc.disziplin'!$G136)</f>
        <v>0</v>
      </c>
      <c r="BA136" s="429">
        <f>COUNTIF('enter-data'!AR$8:AR$94,'calc.disziplin'!$G136)</f>
        <v>0</v>
      </c>
      <c r="BB136" s="361">
        <f>COUNTIF('enter-data'!AS$8:AS$94,'calc.disziplin'!$G136)</f>
        <v>0</v>
      </c>
      <c r="BC136" s="428">
        <f>COUNTIF('enter-data'!AT$8:AT$94,'calc.disziplin'!$G136)</f>
        <v>0</v>
      </c>
      <c r="BD136" s="429">
        <f>COUNTIF('enter-data'!AU$8:AU$94,'calc.disziplin'!$G136)</f>
        <v>0</v>
      </c>
      <c r="BE136" s="361">
        <f>COUNTIF('enter-data'!AV$8:AV$94,'calc.disziplin'!$G136)</f>
        <v>0</v>
      </c>
      <c r="BF136" s="428">
        <f>COUNTIF('enter-data'!AW$8:AW$94,'calc.disziplin'!$G136)</f>
        <v>0</v>
      </c>
      <c r="BG136" s="429">
        <f>COUNTIF('enter-data'!AX$8:AX$94,'calc.disziplin'!$G136)</f>
        <v>0</v>
      </c>
      <c r="BH136" s="361">
        <f>COUNTIF('enter-data'!AY$8:AY$94,'calc.disziplin'!$G136)</f>
        <v>0</v>
      </c>
      <c r="BI136" s="428">
        <f>COUNTIF('enter-data'!AZ$8:AZ$94,'calc.disziplin'!$G136)</f>
        <v>0</v>
      </c>
      <c r="BJ136" s="429">
        <f>COUNTIF('enter-data'!BA$8:BA$94,'calc.disziplin'!$G136)</f>
        <v>0</v>
      </c>
      <c r="BK136" s="361">
        <f>COUNTIF('enter-data'!BB$8:BB$94,'calc.disziplin'!$G136)</f>
        <v>0</v>
      </c>
      <c r="BL136" s="428">
        <f>COUNTIF('enter-data'!BC$8:BC$94,'calc.disziplin'!$G136)</f>
        <v>0</v>
      </c>
      <c r="BM136" s="429">
        <f>COUNTIF('enter-data'!BD$8:BD$94,'calc.disziplin'!$G136)</f>
        <v>0</v>
      </c>
      <c r="BN136" s="361">
        <f>COUNTIF('enter-data'!BE$8:BE$94,'calc.disziplin'!$G136)</f>
        <v>0</v>
      </c>
      <c r="BO136" s="428">
        <f>COUNTIF('enter-data'!BF$8:BF$94,'calc.disziplin'!$G136)</f>
        <v>0</v>
      </c>
      <c r="BP136" s="429">
        <f>COUNTIF('enter-data'!BG$8:BG$94,'calc.disziplin'!$G136)</f>
        <v>0</v>
      </c>
      <c r="BQ136" s="361">
        <f>COUNTIF('enter-data'!BH$8:BH$94,'calc.disziplin'!$G136)</f>
        <v>0</v>
      </c>
      <c r="BR136" s="430">
        <f>COUNTIF('enter-data'!BI$8:BI$94,'calc.disziplin'!$G136)</f>
        <v>0</v>
      </c>
    </row>
    <row r="137" spans="1:70" ht="18" customHeight="1" x14ac:dyDescent="0.25">
      <c r="A137" s="392">
        <v>135</v>
      </c>
      <c r="B137" s="431">
        <f t="shared" si="21"/>
        <v>0.13500000000000001</v>
      </c>
      <c r="C137" s="392" t="e">
        <f t="shared" si="29"/>
        <v>#N/A</v>
      </c>
      <c r="D137" s="392" t="e">
        <f t="shared" si="22"/>
        <v>#N/A</v>
      </c>
      <c r="E137" s="421" t="e">
        <f t="shared" si="23"/>
        <v>#N/A</v>
      </c>
      <c r="F137" s="422" t="s">
        <v>337</v>
      </c>
      <c r="G137" s="423" t="s">
        <v>336</v>
      </c>
      <c r="H137" s="424" t="e" cm="1">
        <f t="array" ref="H137">INDEX($P$3:$BR$142,ROW()-2,MATCH(H$1,$P$1:$BR$1,0))</f>
        <v>#N/A</v>
      </c>
      <c r="I137" s="424" t="e" cm="1">
        <f t="array" ref="I137">INDEX($P$3:$BR$142,ROW()-2,MATCH(I$1,$P$1:$BR$1,0))</f>
        <v>#N/A</v>
      </c>
      <c r="J137" s="424" t="e" cm="1">
        <f t="array" ref="J137">INDEX($P$3:$BR$142,ROW()-2,MATCH(J$1,$P$1:$BR$1,0))</f>
        <v>#N/A</v>
      </c>
      <c r="K137" s="424" t="e">
        <f t="shared" si="24"/>
        <v>#N/A</v>
      </c>
      <c r="L137" s="425" t="e">
        <f t="shared" si="25"/>
        <v>#N/A</v>
      </c>
      <c r="M137" s="425" t="e">
        <f t="shared" si="26"/>
        <v>#N/A</v>
      </c>
      <c r="N137" s="425" t="e">
        <f t="shared" si="27"/>
        <v>#N/A</v>
      </c>
      <c r="O137" s="426" t="e">
        <f t="shared" si="28"/>
        <v>#N/A</v>
      </c>
      <c r="P137" s="427">
        <f>COUNTIF('enter-data'!G$8:G$94,'calc.disziplin'!$G137)</f>
        <v>0</v>
      </c>
      <c r="Q137" s="361">
        <f>COUNTIF('enter-data'!H$8:H$94,'calc.disziplin'!$G137)</f>
        <v>0</v>
      </c>
      <c r="R137" s="428">
        <f>COUNTIF('enter-data'!I$8:I$94,'calc.disziplin'!$G137)</f>
        <v>0</v>
      </c>
      <c r="S137" s="429">
        <f>COUNTIF('enter-data'!J$8:J$94,'calc.disziplin'!$G137)</f>
        <v>0</v>
      </c>
      <c r="T137" s="361">
        <f>COUNTIF('enter-data'!K$8:K$94,'calc.disziplin'!$G137)</f>
        <v>0</v>
      </c>
      <c r="U137" s="428">
        <f>COUNTIF('enter-data'!L$8:L$94,'calc.disziplin'!$G137)</f>
        <v>0</v>
      </c>
      <c r="V137" s="429">
        <f>COUNTIF('enter-data'!M$8:M$94,'calc.disziplin'!$G137)</f>
        <v>0</v>
      </c>
      <c r="W137" s="361">
        <f>COUNTIF('enter-data'!N$8:N$94,'calc.disziplin'!$G137)</f>
        <v>0</v>
      </c>
      <c r="X137" s="428">
        <f>COUNTIF('enter-data'!O$8:O$94,'calc.disziplin'!$G137)</f>
        <v>0</v>
      </c>
      <c r="Y137" s="429">
        <f>COUNTIF('enter-data'!P$8:P$94,'calc.disziplin'!$G137)</f>
        <v>0</v>
      </c>
      <c r="Z137" s="361">
        <f>COUNTIF('enter-data'!Q$8:Q$94,'calc.disziplin'!$G137)</f>
        <v>0</v>
      </c>
      <c r="AA137" s="428">
        <f>COUNTIF('enter-data'!R$8:R$94,'calc.disziplin'!$G137)</f>
        <v>0</v>
      </c>
      <c r="AB137" s="429">
        <f>COUNTIF('enter-data'!S$8:S$94,'calc.disziplin'!$G137)</f>
        <v>0</v>
      </c>
      <c r="AC137" s="361">
        <f>COUNTIF('enter-data'!T$8:T$94,'calc.disziplin'!$G137)</f>
        <v>0</v>
      </c>
      <c r="AD137" s="428">
        <f>COUNTIF('enter-data'!U$8:U$94,'calc.disziplin'!$G137)</f>
        <v>0</v>
      </c>
      <c r="AE137" s="429">
        <f>COUNTIF('enter-data'!V$8:V$94,'calc.disziplin'!$G137)</f>
        <v>0</v>
      </c>
      <c r="AF137" s="361">
        <f>COUNTIF('enter-data'!W$8:W$94,'calc.disziplin'!$G137)</f>
        <v>0</v>
      </c>
      <c r="AG137" s="428">
        <f>COUNTIF('enter-data'!X$8:X$94,'calc.disziplin'!$G137)</f>
        <v>0</v>
      </c>
      <c r="AH137" s="429">
        <f>COUNTIF('enter-data'!Y$8:Y$94,'calc.disziplin'!$G137)</f>
        <v>0</v>
      </c>
      <c r="AI137" s="361">
        <f>COUNTIF('enter-data'!Z$8:Z$94,'calc.disziplin'!$G137)</f>
        <v>0</v>
      </c>
      <c r="AJ137" s="428">
        <f>COUNTIF('enter-data'!AA$8:AA$94,'calc.disziplin'!$G137)</f>
        <v>0</v>
      </c>
      <c r="AK137" s="429">
        <f>COUNTIF('enter-data'!AB$8:AB$94,'calc.disziplin'!$G137)</f>
        <v>0</v>
      </c>
      <c r="AL137" s="361">
        <f>COUNTIF('enter-data'!AC$8:AC$94,'calc.disziplin'!$G137)</f>
        <v>0</v>
      </c>
      <c r="AM137" s="428">
        <f>COUNTIF('enter-data'!AD$8:AD$94,'calc.disziplin'!$G137)</f>
        <v>0</v>
      </c>
      <c r="AN137" s="429">
        <f>COUNTIF('enter-data'!AE$8:AE$94,'calc.disziplin'!$G137)</f>
        <v>0</v>
      </c>
      <c r="AO137" s="361">
        <f>COUNTIF('enter-data'!AF$8:AF$94,'calc.disziplin'!$G137)</f>
        <v>0</v>
      </c>
      <c r="AP137" s="430">
        <f>COUNTIF('enter-data'!AG$8:AG$94,'calc.disziplin'!$G137)</f>
        <v>0</v>
      </c>
      <c r="AR137" s="429">
        <f>COUNTIF('enter-data'!AI$8:AI$94,'calc.disziplin'!$G137)</f>
        <v>0</v>
      </c>
      <c r="AS137" s="361">
        <f>COUNTIF('enter-data'!AJ$8:AJ$94,'calc.disziplin'!$G137)</f>
        <v>0</v>
      </c>
      <c r="AT137" s="428">
        <f>COUNTIF('enter-data'!AK$8:AK$94,'calc.disziplin'!$G137)</f>
        <v>0</v>
      </c>
      <c r="AU137" s="429">
        <f>COUNTIF('enter-data'!AL$8:AL$94,'calc.disziplin'!$G137)</f>
        <v>0</v>
      </c>
      <c r="AV137" s="361">
        <f>COUNTIF('enter-data'!AM$8:AM$94,'calc.disziplin'!$G137)</f>
        <v>0</v>
      </c>
      <c r="AW137" s="428">
        <f>COUNTIF('enter-data'!AN$8:AN$94,'calc.disziplin'!$G137)</f>
        <v>0</v>
      </c>
      <c r="AX137" s="429">
        <f>COUNTIF('enter-data'!AO$8:AO$94,'calc.disziplin'!$G137)</f>
        <v>0</v>
      </c>
      <c r="AY137" s="361">
        <f>COUNTIF('enter-data'!AP$8:AP$94,'calc.disziplin'!$G137)</f>
        <v>0</v>
      </c>
      <c r="AZ137" s="428">
        <f>COUNTIF('enter-data'!AQ$8:AQ$94,'calc.disziplin'!$G137)</f>
        <v>0</v>
      </c>
      <c r="BA137" s="429">
        <f>COUNTIF('enter-data'!AR$8:AR$94,'calc.disziplin'!$G137)</f>
        <v>0</v>
      </c>
      <c r="BB137" s="361">
        <f>COUNTIF('enter-data'!AS$8:AS$94,'calc.disziplin'!$G137)</f>
        <v>0</v>
      </c>
      <c r="BC137" s="428">
        <f>COUNTIF('enter-data'!AT$8:AT$94,'calc.disziplin'!$G137)</f>
        <v>0</v>
      </c>
      <c r="BD137" s="429">
        <f>COUNTIF('enter-data'!AU$8:AU$94,'calc.disziplin'!$G137)</f>
        <v>0</v>
      </c>
      <c r="BE137" s="361">
        <f>COUNTIF('enter-data'!AV$8:AV$94,'calc.disziplin'!$G137)</f>
        <v>0</v>
      </c>
      <c r="BF137" s="428">
        <f>COUNTIF('enter-data'!AW$8:AW$94,'calc.disziplin'!$G137)</f>
        <v>0</v>
      </c>
      <c r="BG137" s="429">
        <f>COUNTIF('enter-data'!AX$8:AX$94,'calc.disziplin'!$G137)</f>
        <v>0</v>
      </c>
      <c r="BH137" s="361">
        <f>COUNTIF('enter-data'!AY$8:AY$94,'calc.disziplin'!$G137)</f>
        <v>0</v>
      </c>
      <c r="BI137" s="428">
        <f>COUNTIF('enter-data'!AZ$8:AZ$94,'calc.disziplin'!$G137)</f>
        <v>0</v>
      </c>
      <c r="BJ137" s="429">
        <f>COUNTIF('enter-data'!BA$8:BA$94,'calc.disziplin'!$G137)</f>
        <v>0</v>
      </c>
      <c r="BK137" s="361">
        <f>COUNTIF('enter-data'!BB$8:BB$94,'calc.disziplin'!$G137)</f>
        <v>0</v>
      </c>
      <c r="BL137" s="428">
        <f>COUNTIF('enter-data'!BC$8:BC$94,'calc.disziplin'!$G137)</f>
        <v>0</v>
      </c>
      <c r="BM137" s="429">
        <f>COUNTIF('enter-data'!BD$8:BD$94,'calc.disziplin'!$G137)</f>
        <v>0</v>
      </c>
      <c r="BN137" s="361">
        <f>COUNTIF('enter-data'!BE$8:BE$94,'calc.disziplin'!$G137)</f>
        <v>0</v>
      </c>
      <c r="BO137" s="428">
        <f>COUNTIF('enter-data'!BF$8:BF$94,'calc.disziplin'!$G137)</f>
        <v>0</v>
      </c>
      <c r="BP137" s="429">
        <f>COUNTIF('enter-data'!BG$8:BG$94,'calc.disziplin'!$G137)</f>
        <v>0</v>
      </c>
      <c r="BQ137" s="361">
        <f>COUNTIF('enter-data'!BH$8:BH$94,'calc.disziplin'!$G137)</f>
        <v>0</v>
      </c>
      <c r="BR137" s="430">
        <f>COUNTIF('enter-data'!BI$8:BI$94,'calc.disziplin'!$G137)</f>
        <v>0</v>
      </c>
    </row>
    <row r="138" spans="1:70" ht="18" customHeight="1" x14ac:dyDescent="0.25">
      <c r="A138" s="392">
        <v>136</v>
      </c>
      <c r="B138" s="431">
        <f t="shared" si="21"/>
        <v>0.13600000000000001</v>
      </c>
      <c r="C138" s="392" t="e">
        <f t="shared" si="29"/>
        <v>#N/A</v>
      </c>
      <c r="D138" s="392" t="e">
        <f t="shared" si="22"/>
        <v>#N/A</v>
      </c>
      <c r="E138" s="421" t="e">
        <f t="shared" si="23"/>
        <v>#N/A</v>
      </c>
      <c r="F138" s="422" t="s">
        <v>295</v>
      </c>
      <c r="G138" s="423" t="s">
        <v>294</v>
      </c>
      <c r="H138" s="424" t="e" cm="1">
        <f t="array" ref="H138">INDEX($P$3:$BR$142,ROW()-2,MATCH(H$1,$P$1:$BR$1,0))</f>
        <v>#N/A</v>
      </c>
      <c r="I138" s="424" t="e" cm="1">
        <f t="array" ref="I138">INDEX($P$3:$BR$142,ROW()-2,MATCH(I$1,$P$1:$BR$1,0))</f>
        <v>#N/A</v>
      </c>
      <c r="J138" s="424" t="e" cm="1">
        <f t="array" ref="J138">INDEX($P$3:$BR$142,ROW()-2,MATCH(J$1,$P$1:$BR$1,0))</f>
        <v>#N/A</v>
      </c>
      <c r="K138" s="424" t="e">
        <f t="shared" si="24"/>
        <v>#N/A</v>
      </c>
      <c r="L138" s="425" t="e">
        <f t="shared" si="25"/>
        <v>#N/A</v>
      </c>
      <c r="M138" s="425" t="e">
        <f t="shared" si="26"/>
        <v>#N/A</v>
      </c>
      <c r="N138" s="425" t="e">
        <f t="shared" si="27"/>
        <v>#N/A</v>
      </c>
      <c r="O138" s="426" t="e">
        <f t="shared" si="28"/>
        <v>#N/A</v>
      </c>
      <c r="P138" s="427">
        <f>COUNTIF('enter-data'!G$8:G$94,'calc.disziplin'!$G138)</f>
        <v>0</v>
      </c>
      <c r="Q138" s="361">
        <f>COUNTIF('enter-data'!H$8:H$94,'calc.disziplin'!$G138)</f>
        <v>0</v>
      </c>
      <c r="R138" s="428">
        <f>COUNTIF('enter-data'!I$8:I$94,'calc.disziplin'!$G138)</f>
        <v>0</v>
      </c>
      <c r="S138" s="429">
        <f>COUNTIF('enter-data'!J$8:J$94,'calc.disziplin'!$G138)</f>
        <v>0</v>
      </c>
      <c r="T138" s="361">
        <f>COUNTIF('enter-data'!K$8:K$94,'calc.disziplin'!$G138)</f>
        <v>0</v>
      </c>
      <c r="U138" s="428">
        <f>COUNTIF('enter-data'!L$8:L$94,'calc.disziplin'!$G138)</f>
        <v>0</v>
      </c>
      <c r="V138" s="429">
        <f>COUNTIF('enter-data'!M$8:M$94,'calc.disziplin'!$G138)</f>
        <v>0</v>
      </c>
      <c r="W138" s="361">
        <f>COUNTIF('enter-data'!N$8:N$94,'calc.disziplin'!$G138)</f>
        <v>0</v>
      </c>
      <c r="X138" s="428">
        <f>COUNTIF('enter-data'!O$8:O$94,'calc.disziplin'!$G138)</f>
        <v>0</v>
      </c>
      <c r="Y138" s="429">
        <f>COUNTIF('enter-data'!P$8:P$94,'calc.disziplin'!$G138)</f>
        <v>0</v>
      </c>
      <c r="Z138" s="361">
        <f>COUNTIF('enter-data'!Q$8:Q$94,'calc.disziplin'!$G138)</f>
        <v>0</v>
      </c>
      <c r="AA138" s="428">
        <f>COUNTIF('enter-data'!R$8:R$94,'calc.disziplin'!$G138)</f>
        <v>0</v>
      </c>
      <c r="AB138" s="429">
        <f>COUNTIF('enter-data'!S$8:S$94,'calc.disziplin'!$G138)</f>
        <v>0</v>
      </c>
      <c r="AC138" s="361">
        <f>COUNTIF('enter-data'!T$8:T$94,'calc.disziplin'!$G138)</f>
        <v>0</v>
      </c>
      <c r="AD138" s="428">
        <f>COUNTIF('enter-data'!U$8:U$94,'calc.disziplin'!$G138)</f>
        <v>0</v>
      </c>
      <c r="AE138" s="429">
        <f>COUNTIF('enter-data'!V$8:V$94,'calc.disziplin'!$G138)</f>
        <v>0</v>
      </c>
      <c r="AF138" s="361">
        <f>COUNTIF('enter-data'!W$8:W$94,'calc.disziplin'!$G138)</f>
        <v>0</v>
      </c>
      <c r="AG138" s="428">
        <f>COUNTIF('enter-data'!X$8:X$94,'calc.disziplin'!$G138)</f>
        <v>0</v>
      </c>
      <c r="AH138" s="429">
        <f>COUNTIF('enter-data'!Y$8:Y$94,'calc.disziplin'!$G138)</f>
        <v>0</v>
      </c>
      <c r="AI138" s="361">
        <f>COUNTIF('enter-data'!Z$8:Z$94,'calc.disziplin'!$G138)</f>
        <v>0</v>
      </c>
      <c r="AJ138" s="428">
        <f>COUNTIF('enter-data'!AA$8:AA$94,'calc.disziplin'!$G138)</f>
        <v>0</v>
      </c>
      <c r="AK138" s="429">
        <f>COUNTIF('enter-data'!AB$8:AB$94,'calc.disziplin'!$G138)</f>
        <v>0</v>
      </c>
      <c r="AL138" s="361">
        <f>COUNTIF('enter-data'!AC$8:AC$94,'calc.disziplin'!$G138)</f>
        <v>0</v>
      </c>
      <c r="AM138" s="428">
        <f>COUNTIF('enter-data'!AD$8:AD$94,'calc.disziplin'!$G138)</f>
        <v>0</v>
      </c>
      <c r="AN138" s="429">
        <f>COUNTIF('enter-data'!AE$8:AE$94,'calc.disziplin'!$G138)</f>
        <v>0</v>
      </c>
      <c r="AO138" s="361">
        <f>COUNTIF('enter-data'!AF$8:AF$94,'calc.disziplin'!$G138)</f>
        <v>0</v>
      </c>
      <c r="AP138" s="430">
        <f>COUNTIF('enter-data'!AG$8:AG$94,'calc.disziplin'!$G138)</f>
        <v>0</v>
      </c>
      <c r="AR138" s="429">
        <f>COUNTIF('enter-data'!AI$8:AI$94,'calc.disziplin'!$G138)</f>
        <v>0</v>
      </c>
      <c r="AS138" s="361">
        <f>COUNTIF('enter-data'!AJ$8:AJ$94,'calc.disziplin'!$G138)</f>
        <v>0</v>
      </c>
      <c r="AT138" s="428">
        <f>COUNTIF('enter-data'!AK$8:AK$94,'calc.disziplin'!$G138)</f>
        <v>0</v>
      </c>
      <c r="AU138" s="429">
        <f>COUNTIF('enter-data'!AL$8:AL$94,'calc.disziplin'!$G138)</f>
        <v>0</v>
      </c>
      <c r="AV138" s="361">
        <f>COUNTIF('enter-data'!AM$8:AM$94,'calc.disziplin'!$G138)</f>
        <v>0</v>
      </c>
      <c r="AW138" s="428">
        <f>COUNTIF('enter-data'!AN$8:AN$94,'calc.disziplin'!$G138)</f>
        <v>0</v>
      </c>
      <c r="AX138" s="429">
        <f>COUNTIF('enter-data'!AO$8:AO$94,'calc.disziplin'!$G138)</f>
        <v>0</v>
      </c>
      <c r="AY138" s="361">
        <f>COUNTIF('enter-data'!AP$8:AP$94,'calc.disziplin'!$G138)</f>
        <v>0</v>
      </c>
      <c r="AZ138" s="428">
        <f>COUNTIF('enter-data'!AQ$8:AQ$94,'calc.disziplin'!$G138)</f>
        <v>0</v>
      </c>
      <c r="BA138" s="429">
        <f>COUNTIF('enter-data'!AR$8:AR$94,'calc.disziplin'!$G138)</f>
        <v>0</v>
      </c>
      <c r="BB138" s="361">
        <f>COUNTIF('enter-data'!AS$8:AS$94,'calc.disziplin'!$G138)</f>
        <v>0</v>
      </c>
      <c r="BC138" s="428">
        <f>COUNTIF('enter-data'!AT$8:AT$94,'calc.disziplin'!$G138)</f>
        <v>0</v>
      </c>
      <c r="BD138" s="429">
        <f>COUNTIF('enter-data'!AU$8:AU$94,'calc.disziplin'!$G138)</f>
        <v>0</v>
      </c>
      <c r="BE138" s="361">
        <f>COUNTIF('enter-data'!AV$8:AV$94,'calc.disziplin'!$G138)</f>
        <v>0</v>
      </c>
      <c r="BF138" s="428">
        <f>COUNTIF('enter-data'!AW$8:AW$94,'calc.disziplin'!$G138)</f>
        <v>0</v>
      </c>
      <c r="BG138" s="429">
        <f>COUNTIF('enter-data'!AX$8:AX$94,'calc.disziplin'!$G138)</f>
        <v>0</v>
      </c>
      <c r="BH138" s="361">
        <f>COUNTIF('enter-data'!AY$8:AY$94,'calc.disziplin'!$G138)</f>
        <v>0</v>
      </c>
      <c r="BI138" s="428">
        <f>COUNTIF('enter-data'!AZ$8:AZ$94,'calc.disziplin'!$G138)</f>
        <v>0</v>
      </c>
      <c r="BJ138" s="429">
        <f>COUNTIF('enter-data'!BA$8:BA$94,'calc.disziplin'!$G138)</f>
        <v>0</v>
      </c>
      <c r="BK138" s="361">
        <f>COUNTIF('enter-data'!BB$8:BB$94,'calc.disziplin'!$G138)</f>
        <v>0</v>
      </c>
      <c r="BL138" s="428">
        <f>COUNTIF('enter-data'!BC$8:BC$94,'calc.disziplin'!$G138)</f>
        <v>0</v>
      </c>
      <c r="BM138" s="429">
        <f>COUNTIF('enter-data'!BD$8:BD$94,'calc.disziplin'!$G138)</f>
        <v>0</v>
      </c>
      <c r="BN138" s="361">
        <f>COUNTIF('enter-data'!BE$8:BE$94,'calc.disziplin'!$G138)</f>
        <v>0</v>
      </c>
      <c r="BO138" s="428">
        <f>COUNTIF('enter-data'!BF$8:BF$94,'calc.disziplin'!$G138)</f>
        <v>0</v>
      </c>
      <c r="BP138" s="429">
        <f>COUNTIF('enter-data'!BG$8:BG$94,'calc.disziplin'!$G138)</f>
        <v>0</v>
      </c>
      <c r="BQ138" s="361">
        <f>COUNTIF('enter-data'!BH$8:BH$94,'calc.disziplin'!$G138)</f>
        <v>0</v>
      </c>
      <c r="BR138" s="430">
        <f>COUNTIF('enter-data'!BI$8:BI$94,'calc.disziplin'!$G138)</f>
        <v>0</v>
      </c>
    </row>
    <row r="139" spans="1:70" ht="18" customHeight="1" x14ac:dyDescent="0.25">
      <c r="A139" s="392">
        <v>137</v>
      </c>
      <c r="B139" s="431">
        <f t="shared" si="21"/>
        <v>0.13700000000000001</v>
      </c>
      <c r="C139" s="392" t="e">
        <f t="shared" si="29"/>
        <v>#N/A</v>
      </c>
      <c r="D139" s="392" t="e">
        <f t="shared" si="22"/>
        <v>#N/A</v>
      </c>
      <c r="E139" s="421" t="e">
        <f t="shared" si="23"/>
        <v>#N/A</v>
      </c>
      <c r="F139" s="422" t="s">
        <v>321</v>
      </c>
      <c r="G139" s="423" t="s">
        <v>320</v>
      </c>
      <c r="H139" s="424" t="e" cm="1">
        <f t="array" ref="H139">INDEX($P$3:$BR$142,ROW()-2,MATCH(H$1,$P$1:$BR$1,0))</f>
        <v>#N/A</v>
      </c>
      <c r="I139" s="424" t="e" cm="1">
        <f t="array" ref="I139">INDEX($P$3:$BR$142,ROW()-2,MATCH(I$1,$P$1:$BR$1,0))</f>
        <v>#N/A</v>
      </c>
      <c r="J139" s="424" t="e" cm="1">
        <f t="array" ref="J139">INDEX($P$3:$BR$142,ROW()-2,MATCH(J$1,$P$1:$BR$1,0))</f>
        <v>#N/A</v>
      </c>
      <c r="K139" s="424" t="e">
        <f t="shared" si="24"/>
        <v>#N/A</v>
      </c>
      <c r="L139" s="425" t="e">
        <f t="shared" si="25"/>
        <v>#N/A</v>
      </c>
      <c r="M139" s="425" t="e">
        <f t="shared" si="26"/>
        <v>#N/A</v>
      </c>
      <c r="N139" s="425" t="e">
        <f t="shared" si="27"/>
        <v>#N/A</v>
      </c>
      <c r="O139" s="426" t="e">
        <f t="shared" si="28"/>
        <v>#N/A</v>
      </c>
      <c r="P139" s="427">
        <f>COUNTIF('enter-data'!G$8:G$94,'calc.disziplin'!$G139)</f>
        <v>0</v>
      </c>
      <c r="Q139" s="361">
        <f>COUNTIF('enter-data'!H$8:H$94,'calc.disziplin'!$G139)</f>
        <v>0</v>
      </c>
      <c r="R139" s="428">
        <f>COUNTIF('enter-data'!I$8:I$94,'calc.disziplin'!$G139)</f>
        <v>0</v>
      </c>
      <c r="S139" s="429">
        <f>COUNTIF('enter-data'!J$8:J$94,'calc.disziplin'!$G139)</f>
        <v>0</v>
      </c>
      <c r="T139" s="361">
        <f>COUNTIF('enter-data'!K$8:K$94,'calc.disziplin'!$G139)</f>
        <v>0</v>
      </c>
      <c r="U139" s="428">
        <f>COUNTIF('enter-data'!L$8:L$94,'calc.disziplin'!$G139)</f>
        <v>0</v>
      </c>
      <c r="V139" s="429">
        <f>COUNTIF('enter-data'!M$8:M$94,'calc.disziplin'!$G139)</f>
        <v>0</v>
      </c>
      <c r="W139" s="361">
        <f>COUNTIF('enter-data'!N$8:N$94,'calc.disziplin'!$G139)</f>
        <v>0</v>
      </c>
      <c r="X139" s="428">
        <f>COUNTIF('enter-data'!O$8:O$94,'calc.disziplin'!$G139)</f>
        <v>0</v>
      </c>
      <c r="Y139" s="429">
        <f>COUNTIF('enter-data'!P$8:P$94,'calc.disziplin'!$G139)</f>
        <v>0</v>
      </c>
      <c r="Z139" s="361">
        <f>COUNTIF('enter-data'!Q$8:Q$94,'calc.disziplin'!$G139)</f>
        <v>0</v>
      </c>
      <c r="AA139" s="428">
        <f>COUNTIF('enter-data'!R$8:R$94,'calc.disziplin'!$G139)</f>
        <v>0</v>
      </c>
      <c r="AB139" s="429">
        <f>COUNTIF('enter-data'!S$8:S$94,'calc.disziplin'!$G139)</f>
        <v>0</v>
      </c>
      <c r="AC139" s="361">
        <f>COUNTIF('enter-data'!T$8:T$94,'calc.disziplin'!$G139)</f>
        <v>0</v>
      </c>
      <c r="AD139" s="428">
        <f>COUNTIF('enter-data'!U$8:U$94,'calc.disziplin'!$G139)</f>
        <v>0</v>
      </c>
      <c r="AE139" s="429">
        <f>COUNTIF('enter-data'!V$8:V$94,'calc.disziplin'!$G139)</f>
        <v>0</v>
      </c>
      <c r="AF139" s="361">
        <f>COUNTIF('enter-data'!W$8:W$94,'calc.disziplin'!$G139)</f>
        <v>0</v>
      </c>
      <c r="AG139" s="428">
        <f>COUNTIF('enter-data'!X$8:X$94,'calc.disziplin'!$G139)</f>
        <v>0</v>
      </c>
      <c r="AH139" s="429">
        <f>COUNTIF('enter-data'!Y$8:Y$94,'calc.disziplin'!$G139)</f>
        <v>0</v>
      </c>
      <c r="AI139" s="361">
        <f>COUNTIF('enter-data'!Z$8:Z$94,'calc.disziplin'!$G139)</f>
        <v>0</v>
      </c>
      <c r="AJ139" s="428">
        <f>COUNTIF('enter-data'!AA$8:AA$94,'calc.disziplin'!$G139)</f>
        <v>0</v>
      </c>
      <c r="AK139" s="429">
        <f>COUNTIF('enter-data'!AB$8:AB$94,'calc.disziplin'!$G139)</f>
        <v>0</v>
      </c>
      <c r="AL139" s="361">
        <f>COUNTIF('enter-data'!AC$8:AC$94,'calc.disziplin'!$G139)</f>
        <v>0</v>
      </c>
      <c r="AM139" s="428">
        <f>COUNTIF('enter-data'!AD$8:AD$94,'calc.disziplin'!$G139)</f>
        <v>0</v>
      </c>
      <c r="AN139" s="429">
        <f>COUNTIF('enter-data'!AE$8:AE$94,'calc.disziplin'!$G139)</f>
        <v>0</v>
      </c>
      <c r="AO139" s="361">
        <f>COUNTIF('enter-data'!AF$8:AF$94,'calc.disziplin'!$G139)</f>
        <v>0</v>
      </c>
      <c r="AP139" s="430">
        <f>COUNTIF('enter-data'!AG$8:AG$94,'calc.disziplin'!$G139)</f>
        <v>0</v>
      </c>
      <c r="AR139" s="429">
        <f>COUNTIF('enter-data'!AI$8:AI$94,'calc.disziplin'!$G139)</f>
        <v>0</v>
      </c>
      <c r="AS139" s="361">
        <f>COUNTIF('enter-data'!AJ$8:AJ$94,'calc.disziplin'!$G139)</f>
        <v>0</v>
      </c>
      <c r="AT139" s="428">
        <f>COUNTIF('enter-data'!AK$8:AK$94,'calc.disziplin'!$G139)</f>
        <v>0</v>
      </c>
      <c r="AU139" s="429">
        <f>COUNTIF('enter-data'!AL$8:AL$94,'calc.disziplin'!$G139)</f>
        <v>0</v>
      </c>
      <c r="AV139" s="361">
        <f>COUNTIF('enter-data'!AM$8:AM$94,'calc.disziplin'!$G139)</f>
        <v>0</v>
      </c>
      <c r="AW139" s="428">
        <f>COUNTIF('enter-data'!AN$8:AN$94,'calc.disziplin'!$G139)</f>
        <v>0</v>
      </c>
      <c r="AX139" s="429">
        <f>COUNTIF('enter-data'!AO$8:AO$94,'calc.disziplin'!$G139)</f>
        <v>0</v>
      </c>
      <c r="AY139" s="361">
        <f>COUNTIF('enter-data'!AP$8:AP$94,'calc.disziplin'!$G139)</f>
        <v>0</v>
      </c>
      <c r="AZ139" s="428">
        <f>COUNTIF('enter-data'!AQ$8:AQ$94,'calc.disziplin'!$G139)</f>
        <v>0</v>
      </c>
      <c r="BA139" s="429">
        <f>COUNTIF('enter-data'!AR$8:AR$94,'calc.disziplin'!$G139)</f>
        <v>0</v>
      </c>
      <c r="BB139" s="361">
        <f>COUNTIF('enter-data'!AS$8:AS$94,'calc.disziplin'!$G139)</f>
        <v>0</v>
      </c>
      <c r="BC139" s="428">
        <f>COUNTIF('enter-data'!AT$8:AT$94,'calc.disziplin'!$G139)</f>
        <v>0</v>
      </c>
      <c r="BD139" s="429">
        <f>COUNTIF('enter-data'!AU$8:AU$94,'calc.disziplin'!$G139)</f>
        <v>0</v>
      </c>
      <c r="BE139" s="361">
        <f>COUNTIF('enter-data'!AV$8:AV$94,'calc.disziplin'!$G139)</f>
        <v>0</v>
      </c>
      <c r="BF139" s="428">
        <f>COUNTIF('enter-data'!AW$8:AW$94,'calc.disziplin'!$G139)</f>
        <v>0</v>
      </c>
      <c r="BG139" s="429">
        <f>COUNTIF('enter-data'!AX$8:AX$94,'calc.disziplin'!$G139)</f>
        <v>0</v>
      </c>
      <c r="BH139" s="361">
        <f>COUNTIF('enter-data'!AY$8:AY$94,'calc.disziplin'!$G139)</f>
        <v>0</v>
      </c>
      <c r="BI139" s="428">
        <f>COUNTIF('enter-data'!AZ$8:AZ$94,'calc.disziplin'!$G139)</f>
        <v>0</v>
      </c>
      <c r="BJ139" s="429">
        <f>COUNTIF('enter-data'!BA$8:BA$94,'calc.disziplin'!$G139)</f>
        <v>0</v>
      </c>
      <c r="BK139" s="361">
        <f>COUNTIF('enter-data'!BB$8:BB$94,'calc.disziplin'!$G139)</f>
        <v>0</v>
      </c>
      <c r="BL139" s="428">
        <f>COUNTIF('enter-data'!BC$8:BC$94,'calc.disziplin'!$G139)</f>
        <v>0</v>
      </c>
      <c r="BM139" s="429">
        <f>COUNTIF('enter-data'!BD$8:BD$94,'calc.disziplin'!$G139)</f>
        <v>0</v>
      </c>
      <c r="BN139" s="361">
        <f>COUNTIF('enter-data'!BE$8:BE$94,'calc.disziplin'!$G139)</f>
        <v>0</v>
      </c>
      <c r="BO139" s="428">
        <f>COUNTIF('enter-data'!BF$8:BF$94,'calc.disziplin'!$G139)</f>
        <v>0</v>
      </c>
      <c r="BP139" s="429">
        <f>COUNTIF('enter-data'!BG$8:BG$94,'calc.disziplin'!$G139)</f>
        <v>0</v>
      </c>
      <c r="BQ139" s="361">
        <f>COUNTIF('enter-data'!BH$8:BH$94,'calc.disziplin'!$G139)</f>
        <v>0</v>
      </c>
      <c r="BR139" s="430">
        <f>COUNTIF('enter-data'!BI$8:BI$94,'calc.disziplin'!$G139)</f>
        <v>0</v>
      </c>
    </row>
    <row r="140" spans="1:70" ht="18" customHeight="1" x14ac:dyDescent="0.25">
      <c r="A140" s="392">
        <v>138</v>
      </c>
      <c r="B140" s="431">
        <f t="shared" si="21"/>
        <v>0.13800000000000001</v>
      </c>
      <c r="C140" s="392" t="e">
        <f t="shared" si="29"/>
        <v>#N/A</v>
      </c>
      <c r="D140" s="392" t="e">
        <f t="shared" si="22"/>
        <v>#N/A</v>
      </c>
      <c r="E140" s="421" t="e">
        <f t="shared" si="23"/>
        <v>#N/A</v>
      </c>
      <c r="F140" s="422" t="s">
        <v>297</v>
      </c>
      <c r="G140" s="423" t="s">
        <v>296</v>
      </c>
      <c r="H140" s="424" t="e" cm="1">
        <f t="array" ref="H140">INDEX($P$3:$BR$142,ROW()-2,MATCH(H$1,$P$1:$BR$1,0))</f>
        <v>#N/A</v>
      </c>
      <c r="I140" s="424" t="e" cm="1">
        <f t="array" ref="I140">INDEX($P$3:$BR$142,ROW()-2,MATCH(I$1,$P$1:$BR$1,0))</f>
        <v>#N/A</v>
      </c>
      <c r="J140" s="424" t="e" cm="1">
        <f t="array" ref="J140">INDEX($P$3:$BR$142,ROW()-2,MATCH(J$1,$P$1:$BR$1,0))</f>
        <v>#N/A</v>
      </c>
      <c r="K140" s="424" t="e">
        <f t="shared" si="24"/>
        <v>#N/A</v>
      </c>
      <c r="L140" s="425" t="e">
        <f t="shared" si="25"/>
        <v>#N/A</v>
      </c>
      <c r="M140" s="425" t="e">
        <f t="shared" si="26"/>
        <v>#N/A</v>
      </c>
      <c r="N140" s="425" t="e">
        <f t="shared" si="27"/>
        <v>#N/A</v>
      </c>
      <c r="O140" s="426" t="e">
        <f t="shared" si="28"/>
        <v>#N/A</v>
      </c>
      <c r="P140" s="427">
        <f>COUNTIF('enter-data'!G$8:G$94,'calc.disziplin'!$G140)</f>
        <v>0</v>
      </c>
      <c r="Q140" s="361">
        <f>COUNTIF('enter-data'!H$8:H$94,'calc.disziplin'!$G140)</f>
        <v>0</v>
      </c>
      <c r="R140" s="428">
        <f>COUNTIF('enter-data'!I$8:I$94,'calc.disziplin'!$G140)</f>
        <v>0</v>
      </c>
      <c r="S140" s="429">
        <f>COUNTIF('enter-data'!J$8:J$94,'calc.disziplin'!$G140)</f>
        <v>0</v>
      </c>
      <c r="T140" s="361">
        <f>COUNTIF('enter-data'!K$8:K$94,'calc.disziplin'!$G140)</f>
        <v>0</v>
      </c>
      <c r="U140" s="428">
        <f>COUNTIF('enter-data'!L$8:L$94,'calc.disziplin'!$G140)</f>
        <v>0</v>
      </c>
      <c r="V140" s="429">
        <f>COUNTIF('enter-data'!M$8:M$94,'calc.disziplin'!$G140)</f>
        <v>0</v>
      </c>
      <c r="W140" s="361">
        <f>COUNTIF('enter-data'!N$8:N$94,'calc.disziplin'!$G140)</f>
        <v>0</v>
      </c>
      <c r="X140" s="428">
        <f>COUNTIF('enter-data'!O$8:O$94,'calc.disziplin'!$G140)</f>
        <v>0</v>
      </c>
      <c r="Y140" s="429">
        <f>COUNTIF('enter-data'!P$8:P$94,'calc.disziplin'!$G140)</f>
        <v>0</v>
      </c>
      <c r="Z140" s="361">
        <f>COUNTIF('enter-data'!Q$8:Q$94,'calc.disziplin'!$G140)</f>
        <v>0</v>
      </c>
      <c r="AA140" s="428">
        <f>COUNTIF('enter-data'!R$8:R$94,'calc.disziplin'!$G140)</f>
        <v>0</v>
      </c>
      <c r="AB140" s="429">
        <f>COUNTIF('enter-data'!S$8:S$94,'calc.disziplin'!$G140)</f>
        <v>0</v>
      </c>
      <c r="AC140" s="361">
        <f>COUNTIF('enter-data'!T$8:T$94,'calc.disziplin'!$G140)</f>
        <v>0</v>
      </c>
      <c r="AD140" s="428">
        <f>COUNTIF('enter-data'!U$8:U$94,'calc.disziplin'!$G140)</f>
        <v>0</v>
      </c>
      <c r="AE140" s="429">
        <f>COUNTIF('enter-data'!V$8:V$94,'calc.disziplin'!$G140)</f>
        <v>0</v>
      </c>
      <c r="AF140" s="361">
        <f>COUNTIF('enter-data'!W$8:W$94,'calc.disziplin'!$G140)</f>
        <v>0</v>
      </c>
      <c r="AG140" s="428">
        <f>COUNTIF('enter-data'!X$8:X$94,'calc.disziplin'!$G140)</f>
        <v>0</v>
      </c>
      <c r="AH140" s="429">
        <f>COUNTIF('enter-data'!Y$8:Y$94,'calc.disziplin'!$G140)</f>
        <v>0</v>
      </c>
      <c r="AI140" s="361">
        <f>COUNTIF('enter-data'!Z$8:Z$94,'calc.disziplin'!$G140)</f>
        <v>0</v>
      </c>
      <c r="AJ140" s="428">
        <f>COUNTIF('enter-data'!AA$8:AA$94,'calc.disziplin'!$G140)</f>
        <v>0</v>
      </c>
      <c r="AK140" s="429">
        <f>COUNTIF('enter-data'!AB$8:AB$94,'calc.disziplin'!$G140)</f>
        <v>0</v>
      </c>
      <c r="AL140" s="361">
        <f>COUNTIF('enter-data'!AC$8:AC$94,'calc.disziplin'!$G140)</f>
        <v>0</v>
      </c>
      <c r="AM140" s="428">
        <f>COUNTIF('enter-data'!AD$8:AD$94,'calc.disziplin'!$G140)</f>
        <v>0</v>
      </c>
      <c r="AN140" s="429">
        <f>COUNTIF('enter-data'!AE$8:AE$94,'calc.disziplin'!$G140)</f>
        <v>0</v>
      </c>
      <c r="AO140" s="361">
        <f>COUNTIF('enter-data'!AF$8:AF$94,'calc.disziplin'!$G140)</f>
        <v>0</v>
      </c>
      <c r="AP140" s="430">
        <f>COUNTIF('enter-data'!AG$8:AG$94,'calc.disziplin'!$G140)</f>
        <v>0</v>
      </c>
      <c r="AR140" s="429">
        <f>COUNTIF('enter-data'!AI$8:AI$94,'calc.disziplin'!$G140)</f>
        <v>0</v>
      </c>
      <c r="AS140" s="361">
        <f>COUNTIF('enter-data'!AJ$8:AJ$94,'calc.disziplin'!$G140)</f>
        <v>0</v>
      </c>
      <c r="AT140" s="428">
        <f>COUNTIF('enter-data'!AK$8:AK$94,'calc.disziplin'!$G140)</f>
        <v>0</v>
      </c>
      <c r="AU140" s="429">
        <f>COUNTIF('enter-data'!AL$8:AL$94,'calc.disziplin'!$G140)</f>
        <v>0</v>
      </c>
      <c r="AV140" s="361">
        <f>COUNTIF('enter-data'!AM$8:AM$94,'calc.disziplin'!$G140)</f>
        <v>0</v>
      </c>
      <c r="AW140" s="428">
        <f>COUNTIF('enter-data'!AN$8:AN$94,'calc.disziplin'!$G140)</f>
        <v>0</v>
      </c>
      <c r="AX140" s="429">
        <f>COUNTIF('enter-data'!AO$8:AO$94,'calc.disziplin'!$G140)</f>
        <v>0</v>
      </c>
      <c r="AY140" s="361">
        <f>COUNTIF('enter-data'!AP$8:AP$94,'calc.disziplin'!$G140)</f>
        <v>0</v>
      </c>
      <c r="AZ140" s="428">
        <f>COUNTIF('enter-data'!AQ$8:AQ$94,'calc.disziplin'!$G140)</f>
        <v>0</v>
      </c>
      <c r="BA140" s="429">
        <f>COUNTIF('enter-data'!AR$8:AR$94,'calc.disziplin'!$G140)</f>
        <v>0</v>
      </c>
      <c r="BB140" s="361">
        <f>COUNTIF('enter-data'!AS$8:AS$94,'calc.disziplin'!$G140)</f>
        <v>0</v>
      </c>
      <c r="BC140" s="428">
        <f>COUNTIF('enter-data'!AT$8:AT$94,'calc.disziplin'!$G140)</f>
        <v>0</v>
      </c>
      <c r="BD140" s="429">
        <f>COUNTIF('enter-data'!AU$8:AU$94,'calc.disziplin'!$G140)</f>
        <v>0</v>
      </c>
      <c r="BE140" s="361">
        <f>COUNTIF('enter-data'!AV$8:AV$94,'calc.disziplin'!$G140)</f>
        <v>0</v>
      </c>
      <c r="BF140" s="428">
        <f>COUNTIF('enter-data'!AW$8:AW$94,'calc.disziplin'!$G140)</f>
        <v>0</v>
      </c>
      <c r="BG140" s="429">
        <f>COUNTIF('enter-data'!AX$8:AX$94,'calc.disziplin'!$G140)</f>
        <v>0</v>
      </c>
      <c r="BH140" s="361">
        <f>COUNTIF('enter-data'!AY$8:AY$94,'calc.disziplin'!$G140)</f>
        <v>0</v>
      </c>
      <c r="BI140" s="428">
        <f>COUNTIF('enter-data'!AZ$8:AZ$94,'calc.disziplin'!$G140)</f>
        <v>0</v>
      </c>
      <c r="BJ140" s="429">
        <f>COUNTIF('enter-data'!BA$8:BA$94,'calc.disziplin'!$G140)</f>
        <v>0</v>
      </c>
      <c r="BK140" s="361">
        <f>COUNTIF('enter-data'!BB$8:BB$94,'calc.disziplin'!$G140)</f>
        <v>0</v>
      </c>
      <c r="BL140" s="428">
        <f>COUNTIF('enter-data'!BC$8:BC$94,'calc.disziplin'!$G140)</f>
        <v>0</v>
      </c>
      <c r="BM140" s="429">
        <f>COUNTIF('enter-data'!BD$8:BD$94,'calc.disziplin'!$G140)</f>
        <v>0</v>
      </c>
      <c r="BN140" s="361">
        <f>COUNTIF('enter-data'!BE$8:BE$94,'calc.disziplin'!$G140)</f>
        <v>0</v>
      </c>
      <c r="BO140" s="428">
        <f>COUNTIF('enter-data'!BF$8:BF$94,'calc.disziplin'!$G140)</f>
        <v>0</v>
      </c>
      <c r="BP140" s="429">
        <f>COUNTIF('enter-data'!BG$8:BG$94,'calc.disziplin'!$G140)</f>
        <v>0</v>
      </c>
      <c r="BQ140" s="361">
        <f>COUNTIF('enter-data'!BH$8:BH$94,'calc.disziplin'!$G140)</f>
        <v>0</v>
      </c>
      <c r="BR140" s="430">
        <f>COUNTIF('enter-data'!BI$8:BI$94,'calc.disziplin'!$G140)</f>
        <v>0</v>
      </c>
    </row>
    <row r="141" spans="1:70" ht="18" customHeight="1" x14ac:dyDescent="0.25">
      <c r="A141" s="392">
        <v>139</v>
      </c>
      <c r="B141" s="431">
        <f t="shared" si="21"/>
        <v>0.13900000000000001</v>
      </c>
      <c r="C141" s="392" t="e">
        <f t="shared" si="29"/>
        <v>#N/A</v>
      </c>
      <c r="D141" s="392" t="e">
        <f t="shared" si="22"/>
        <v>#N/A</v>
      </c>
      <c r="E141" s="421" t="e">
        <f t="shared" si="23"/>
        <v>#N/A</v>
      </c>
      <c r="F141" s="422" t="s">
        <v>558</v>
      </c>
      <c r="G141" s="423" t="s">
        <v>559</v>
      </c>
      <c r="H141" s="424" t="e" cm="1">
        <f t="array" ref="H141">INDEX($P$3:$BR$142,ROW()-2,MATCH(H$1,$P$1:$BR$1,0))</f>
        <v>#N/A</v>
      </c>
      <c r="I141" s="424" t="e" cm="1">
        <f t="array" ref="I141">INDEX($P$3:$BR$142,ROW()-2,MATCH(I$1,$P$1:$BR$1,0))</f>
        <v>#N/A</v>
      </c>
      <c r="J141" s="424" t="e" cm="1">
        <f t="array" ref="J141">INDEX($P$3:$BR$142,ROW()-2,MATCH(J$1,$P$1:$BR$1,0))</f>
        <v>#N/A</v>
      </c>
      <c r="K141" s="424" t="e">
        <f t="shared" si="24"/>
        <v>#N/A</v>
      </c>
      <c r="L141" s="425" t="e">
        <f t="shared" si="25"/>
        <v>#N/A</v>
      </c>
      <c r="M141" s="425" t="e">
        <f t="shared" si="26"/>
        <v>#N/A</v>
      </c>
      <c r="N141" s="425" t="e">
        <f t="shared" si="27"/>
        <v>#N/A</v>
      </c>
      <c r="O141" s="426" t="e">
        <f t="shared" si="28"/>
        <v>#N/A</v>
      </c>
      <c r="P141" s="427">
        <f>COUNTIF('enter-data'!G$8:G$94,'calc.disziplin'!$G141)</f>
        <v>0</v>
      </c>
      <c r="Q141" s="361">
        <f>COUNTIF('enter-data'!H$8:H$94,'calc.disziplin'!$G141)</f>
        <v>0</v>
      </c>
      <c r="R141" s="428">
        <f>COUNTIF('enter-data'!I$8:I$94,'calc.disziplin'!$G141)</f>
        <v>0</v>
      </c>
      <c r="S141" s="429">
        <f>COUNTIF('enter-data'!J$8:J$94,'calc.disziplin'!$G141)</f>
        <v>0</v>
      </c>
      <c r="T141" s="361">
        <f>COUNTIF('enter-data'!K$8:K$94,'calc.disziplin'!$G141)</f>
        <v>0</v>
      </c>
      <c r="U141" s="428">
        <f>COUNTIF('enter-data'!L$8:L$94,'calc.disziplin'!$G141)</f>
        <v>0</v>
      </c>
      <c r="V141" s="429">
        <f>COUNTIF('enter-data'!M$8:M$94,'calc.disziplin'!$G141)</f>
        <v>0</v>
      </c>
      <c r="W141" s="361">
        <f>COUNTIF('enter-data'!N$8:N$94,'calc.disziplin'!$G141)</f>
        <v>0</v>
      </c>
      <c r="X141" s="428">
        <f>COUNTIF('enter-data'!O$8:O$94,'calc.disziplin'!$G141)</f>
        <v>0</v>
      </c>
      <c r="Y141" s="429">
        <f>COUNTIF('enter-data'!P$8:P$94,'calc.disziplin'!$G141)</f>
        <v>0</v>
      </c>
      <c r="Z141" s="361">
        <f>COUNTIF('enter-data'!Q$8:Q$94,'calc.disziplin'!$G141)</f>
        <v>0</v>
      </c>
      <c r="AA141" s="428">
        <f>COUNTIF('enter-data'!R$8:R$94,'calc.disziplin'!$G141)</f>
        <v>0</v>
      </c>
      <c r="AB141" s="429">
        <f>COUNTIF('enter-data'!S$8:S$94,'calc.disziplin'!$G141)</f>
        <v>0</v>
      </c>
      <c r="AC141" s="361">
        <f>COUNTIF('enter-data'!T$8:T$94,'calc.disziplin'!$G141)</f>
        <v>0</v>
      </c>
      <c r="AD141" s="428">
        <f>COUNTIF('enter-data'!U$8:U$94,'calc.disziplin'!$G141)</f>
        <v>0</v>
      </c>
      <c r="AE141" s="429">
        <f>COUNTIF('enter-data'!V$8:V$94,'calc.disziplin'!$G141)</f>
        <v>0</v>
      </c>
      <c r="AF141" s="361">
        <f>COUNTIF('enter-data'!W$8:W$94,'calc.disziplin'!$G141)</f>
        <v>0</v>
      </c>
      <c r="AG141" s="428">
        <f>COUNTIF('enter-data'!X$8:X$94,'calc.disziplin'!$G141)</f>
        <v>0</v>
      </c>
      <c r="AH141" s="429">
        <f>COUNTIF('enter-data'!Y$8:Y$94,'calc.disziplin'!$G141)</f>
        <v>0</v>
      </c>
      <c r="AI141" s="361">
        <f>COUNTIF('enter-data'!Z$8:Z$94,'calc.disziplin'!$G141)</f>
        <v>0</v>
      </c>
      <c r="AJ141" s="428">
        <f>COUNTIF('enter-data'!AA$8:AA$94,'calc.disziplin'!$G141)</f>
        <v>0</v>
      </c>
      <c r="AK141" s="429">
        <f>COUNTIF('enter-data'!AB$8:AB$94,'calc.disziplin'!$G141)</f>
        <v>0</v>
      </c>
      <c r="AL141" s="361">
        <f>COUNTIF('enter-data'!AC$8:AC$94,'calc.disziplin'!$G141)</f>
        <v>0</v>
      </c>
      <c r="AM141" s="428">
        <f>COUNTIF('enter-data'!AD$8:AD$94,'calc.disziplin'!$G141)</f>
        <v>0</v>
      </c>
      <c r="AN141" s="429">
        <f>COUNTIF('enter-data'!AE$8:AE$94,'calc.disziplin'!$G141)</f>
        <v>0</v>
      </c>
      <c r="AO141" s="361">
        <f>COUNTIF('enter-data'!AF$8:AF$94,'calc.disziplin'!$G141)</f>
        <v>0</v>
      </c>
      <c r="AP141" s="430">
        <f>COUNTIF('enter-data'!AG$8:AG$94,'calc.disziplin'!$G141)</f>
        <v>0</v>
      </c>
      <c r="AR141" s="429">
        <f>COUNTIF('enter-data'!AI$8:AI$94,'calc.disziplin'!$G141)</f>
        <v>0</v>
      </c>
      <c r="AS141" s="361">
        <f>COUNTIF('enter-data'!AJ$8:AJ$94,'calc.disziplin'!$G141)</f>
        <v>0</v>
      </c>
      <c r="AT141" s="428">
        <f>COUNTIF('enter-data'!AK$8:AK$94,'calc.disziplin'!$G141)</f>
        <v>0</v>
      </c>
      <c r="AU141" s="429">
        <f>COUNTIF('enter-data'!AL$8:AL$94,'calc.disziplin'!$G141)</f>
        <v>0</v>
      </c>
      <c r="AV141" s="361">
        <f>COUNTIF('enter-data'!AM$8:AM$94,'calc.disziplin'!$G141)</f>
        <v>0</v>
      </c>
      <c r="AW141" s="428">
        <f>COUNTIF('enter-data'!AN$8:AN$94,'calc.disziplin'!$G141)</f>
        <v>0</v>
      </c>
      <c r="AX141" s="429">
        <f>COUNTIF('enter-data'!AO$8:AO$94,'calc.disziplin'!$G141)</f>
        <v>0</v>
      </c>
      <c r="AY141" s="361">
        <f>COUNTIF('enter-data'!AP$8:AP$94,'calc.disziplin'!$G141)</f>
        <v>0</v>
      </c>
      <c r="AZ141" s="428">
        <f>COUNTIF('enter-data'!AQ$8:AQ$94,'calc.disziplin'!$G141)</f>
        <v>0</v>
      </c>
      <c r="BA141" s="429">
        <f>COUNTIF('enter-data'!AR$8:AR$94,'calc.disziplin'!$G141)</f>
        <v>0</v>
      </c>
      <c r="BB141" s="361">
        <f>COUNTIF('enter-data'!AS$8:AS$94,'calc.disziplin'!$G141)</f>
        <v>0</v>
      </c>
      <c r="BC141" s="428">
        <f>COUNTIF('enter-data'!AT$8:AT$94,'calc.disziplin'!$G141)</f>
        <v>0</v>
      </c>
      <c r="BD141" s="429">
        <f>COUNTIF('enter-data'!AU$8:AU$94,'calc.disziplin'!$G141)</f>
        <v>0</v>
      </c>
      <c r="BE141" s="361">
        <f>COUNTIF('enter-data'!AV$8:AV$94,'calc.disziplin'!$G141)</f>
        <v>0</v>
      </c>
      <c r="BF141" s="428">
        <f>COUNTIF('enter-data'!AW$8:AW$94,'calc.disziplin'!$G141)</f>
        <v>0</v>
      </c>
      <c r="BG141" s="429">
        <f>COUNTIF('enter-data'!AX$8:AX$94,'calc.disziplin'!$G141)</f>
        <v>0</v>
      </c>
      <c r="BH141" s="361">
        <f>COUNTIF('enter-data'!AY$8:AY$94,'calc.disziplin'!$G141)</f>
        <v>0</v>
      </c>
      <c r="BI141" s="428">
        <f>COUNTIF('enter-data'!AZ$8:AZ$94,'calc.disziplin'!$G141)</f>
        <v>0</v>
      </c>
      <c r="BJ141" s="429">
        <f>COUNTIF('enter-data'!BA$8:BA$94,'calc.disziplin'!$G141)</f>
        <v>0</v>
      </c>
      <c r="BK141" s="361">
        <f>COUNTIF('enter-data'!BB$8:BB$94,'calc.disziplin'!$G141)</f>
        <v>0</v>
      </c>
      <c r="BL141" s="428">
        <f>COUNTIF('enter-data'!BC$8:BC$94,'calc.disziplin'!$G141)</f>
        <v>0</v>
      </c>
      <c r="BM141" s="429">
        <f>COUNTIF('enter-data'!BD$8:BD$94,'calc.disziplin'!$G141)</f>
        <v>0</v>
      </c>
      <c r="BN141" s="361">
        <f>COUNTIF('enter-data'!BE$8:BE$94,'calc.disziplin'!$G141)</f>
        <v>0</v>
      </c>
      <c r="BO141" s="428">
        <f>COUNTIF('enter-data'!BF$8:BF$94,'calc.disziplin'!$G141)</f>
        <v>0</v>
      </c>
      <c r="BP141" s="429">
        <f>COUNTIF('enter-data'!BG$8:BG$94,'calc.disziplin'!$G141)</f>
        <v>0</v>
      </c>
      <c r="BQ141" s="361">
        <f>COUNTIF('enter-data'!BH$8:BH$94,'calc.disziplin'!$G141)</f>
        <v>0</v>
      </c>
      <c r="BR141" s="430">
        <f>COUNTIF('enter-data'!BI$8:BI$94,'calc.disziplin'!$G141)</f>
        <v>0</v>
      </c>
    </row>
    <row r="142" spans="1:70" ht="18" customHeight="1" thickBot="1" x14ac:dyDescent="0.3">
      <c r="A142" s="392">
        <v>140</v>
      </c>
      <c r="B142" s="431">
        <f t="shared" si="21"/>
        <v>0.14000000000000001</v>
      </c>
      <c r="C142" s="392" t="e">
        <f t="shared" si="29"/>
        <v>#N/A</v>
      </c>
      <c r="D142" s="392" t="e">
        <f t="shared" si="22"/>
        <v>#N/A</v>
      </c>
      <c r="E142" s="421" t="e">
        <f t="shared" si="23"/>
        <v>#N/A</v>
      </c>
      <c r="F142" s="432" t="s">
        <v>323</v>
      </c>
      <c r="G142" s="433" t="s">
        <v>322</v>
      </c>
      <c r="H142" s="434" t="e" cm="1">
        <f t="array" ref="H142">INDEX($P$3:$BR$142,ROW()-2,MATCH(H$1,$P$1:$BR$1,0))</f>
        <v>#N/A</v>
      </c>
      <c r="I142" s="434" t="e" cm="1">
        <f t="array" ref="I142">INDEX($P$3:$BR$142,ROW()-2,MATCH(I$1,$P$1:$BR$1,0))</f>
        <v>#N/A</v>
      </c>
      <c r="J142" s="434" t="e" cm="1">
        <f t="array" ref="J142">INDEX($P$3:$BR$142,ROW()-2,MATCH(J$1,$P$1:$BR$1,0))</f>
        <v>#N/A</v>
      </c>
      <c r="K142" s="434" t="e">
        <f t="shared" si="24"/>
        <v>#N/A</v>
      </c>
      <c r="L142" s="435" t="e">
        <f t="shared" si="25"/>
        <v>#N/A</v>
      </c>
      <c r="M142" s="435" t="e">
        <f t="shared" si="26"/>
        <v>#N/A</v>
      </c>
      <c r="N142" s="435" t="e">
        <f t="shared" si="27"/>
        <v>#N/A</v>
      </c>
      <c r="O142" s="436" t="e">
        <f t="shared" si="28"/>
        <v>#N/A</v>
      </c>
      <c r="P142" s="427">
        <f>COUNTIF('enter-data'!G$8:G$94,'calc.disziplin'!$G142)</f>
        <v>0</v>
      </c>
      <c r="Q142" s="361">
        <f>COUNTIF('enter-data'!H$8:H$94,'calc.disziplin'!$G142)</f>
        <v>0</v>
      </c>
      <c r="R142" s="428">
        <f>COUNTIF('enter-data'!I$8:I$94,'calc.disziplin'!$G142)</f>
        <v>0</v>
      </c>
      <c r="S142" s="429">
        <f>COUNTIF('enter-data'!J$8:J$94,'calc.disziplin'!$G142)</f>
        <v>0</v>
      </c>
      <c r="T142" s="361">
        <f>COUNTIF('enter-data'!K$8:K$94,'calc.disziplin'!$G142)</f>
        <v>0</v>
      </c>
      <c r="U142" s="428">
        <f>COUNTIF('enter-data'!L$8:L$94,'calc.disziplin'!$G142)</f>
        <v>0</v>
      </c>
      <c r="V142" s="429">
        <f>COUNTIF('enter-data'!M$8:M$94,'calc.disziplin'!$G142)</f>
        <v>0</v>
      </c>
      <c r="W142" s="361">
        <f>COUNTIF('enter-data'!N$8:N$94,'calc.disziplin'!$G142)</f>
        <v>0</v>
      </c>
      <c r="X142" s="428">
        <f>COUNTIF('enter-data'!O$8:O$94,'calc.disziplin'!$G142)</f>
        <v>0</v>
      </c>
      <c r="Y142" s="429">
        <f>COUNTIF('enter-data'!P$8:P$94,'calc.disziplin'!$G142)</f>
        <v>0</v>
      </c>
      <c r="Z142" s="361">
        <f>COUNTIF('enter-data'!Q$8:Q$94,'calc.disziplin'!$G142)</f>
        <v>0</v>
      </c>
      <c r="AA142" s="428">
        <f>COUNTIF('enter-data'!R$8:R$94,'calc.disziplin'!$G142)</f>
        <v>0</v>
      </c>
      <c r="AB142" s="429">
        <f>COUNTIF('enter-data'!S$8:S$94,'calc.disziplin'!$G142)</f>
        <v>0</v>
      </c>
      <c r="AC142" s="361">
        <f>COUNTIF('enter-data'!T$8:T$94,'calc.disziplin'!$G142)</f>
        <v>0</v>
      </c>
      <c r="AD142" s="428">
        <f>COUNTIF('enter-data'!U$8:U$94,'calc.disziplin'!$G142)</f>
        <v>0</v>
      </c>
      <c r="AE142" s="429">
        <f>COUNTIF('enter-data'!V$8:V$94,'calc.disziplin'!$G142)</f>
        <v>0</v>
      </c>
      <c r="AF142" s="361">
        <f>COUNTIF('enter-data'!W$8:W$94,'calc.disziplin'!$G142)</f>
        <v>0</v>
      </c>
      <c r="AG142" s="428">
        <f>COUNTIF('enter-data'!X$8:X$94,'calc.disziplin'!$G142)</f>
        <v>0</v>
      </c>
      <c r="AH142" s="429">
        <f>COUNTIF('enter-data'!Y$8:Y$94,'calc.disziplin'!$G142)</f>
        <v>0</v>
      </c>
      <c r="AI142" s="361">
        <f>COUNTIF('enter-data'!Z$8:Z$94,'calc.disziplin'!$G142)</f>
        <v>0</v>
      </c>
      <c r="AJ142" s="428">
        <f>COUNTIF('enter-data'!AA$8:AA$94,'calc.disziplin'!$G142)</f>
        <v>0</v>
      </c>
      <c r="AK142" s="429">
        <f>COUNTIF('enter-data'!AB$8:AB$94,'calc.disziplin'!$G142)</f>
        <v>0</v>
      </c>
      <c r="AL142" s="361">
        <f>COUNTIF('enter-data'!AC$8:AC$94,'calc.disziplin'!$G142)</f>
        <v>0</v>
      </c>
      <c r="AM142" s="428">
        <f>COUNTIF('enter-data'!AD$8:AD$94,'calc.disziplin'!$G142)</f>
        <v>0</v>
      </c>
      <c r="AN142" s="429">
        <f>COUNTIF('enter-data'!AE$8:AE$94,'calc.disziplin'!$G142)</f>
        <v>0</v>
      </c>
      <c r="AO142" s="361">
        <f>COUNTIF('enter-data'!AF$8:AF$94,'calc.disziplin'!$G142)</f>
        <v>0</v>
      </c>
      <c r="AP142" s="430">
        <f>COUNTIF('enter-data'!AG$8:AG$94,'calc.disziplin'!$G142)</f>
        <v>0</v>
      </c>
      <c r="AR142" s="429">
        <f>COUNTIF('enter-data'!AI$8:AI$94,'calc.disziplin'!$G142)</f>
        <v>0</v>
      </c>
      <c r="AS142" s="361">
        <f>COUNTIF('enter-data'!AJ$8:AJ$94,'calc.disziplin'!$G142)</f>
        <v>0</v>
      </c>
      <c r="AT142" s="428">
        <f>COUNTIF('enter-data'!AK$8:AK$94,'calc.disziplin'!$G142)</f>
        <v>0</v>
      </c>
      <c r="AU142" s="429">
        <f>COUNTIF('enter-data'!AL$8:AL$94,'calc.disziplin'!$G142)</f>
        <v>0</v>
      </c>
      <c r="AV142" s="361">
        <f>COUNTIF('enter-data'!AM$8:AM$94,'calc.disziplin'!$G142)</f>
        <v>0</v>
      </c>
      <c r="AW142" s="428">
        <f>COUNTIF('enter-data'!AN$8:AN$94,'calc.disziplin'!$G142)</f>
        <v>0</v>
      </c>
      <c r="AX142" s="429">
        <f>COUNTIF('enter-data'!AO$8:AO$94,'calc.disziplin'!$G142)</f>
        <v>0</v>
      </c>
      <c r="AY142" s="361">
        <f>COUNTIF('enter-data'!AP$8:AP$94,'calc.disziplin'!$G142)</f>
        <v>0</v>
      </c>
      <c r="AZ142" s="428">
        <f>COUNTIF('enter-data'!AQ$8:AQ$94,'calc.disziplin'!$G142)</f>
        <v>0</v>
      </c>
      <c r="BA142" s="429">
        <f>COUNTIF('enter-data'!AR$8:AR$94,'calc.disziplin'!$G142)</f>
        <v>0</v>
      </c>
      <c r="BB142" s="361">
        <f>COUNTIF('enter-data'!AS$8:AS$94,'calc.disziplin'!$G142)</f>
        <v>0</v>
      </c>
      <c r="BC142" s="428">
        <f>COUNTIF('enter-data'!AT$8:AT$94,'calc.disziplin'!$G142)</f>
        <v>0</v>
      </c>
      <c r="BD142" s="429">
        <f>COUNTIF('enter-data'!AU$8:AU$94,'calc.disziplin'!$G142)</f>
        <v>0</v>
      </c>
      <c r="BE142" s="361">
        <f>COUNTIF('enter-data'!AV$8:AV$94,'calc.disziplin'!$G142)</f>
        <v>0</v>
      </c>
      <c r="BF142" s="428">
        <f>COUNTIF('enter-data'!AW$8:AW$94,'calc.disziplin'!$G142)</f>
        <v>0</v>
      </c>
      <c r="BG142" s="429">
        <f>COUNTIF('enter-data'!AX$8:AX$94,'calc.disziplin'!$G142)</f>
        <v>0</v>
      </c>
      <c r="BH142" s="361">
        <f>COUNTIF('enter-data'!AY$8:AY$94,'calc.disziplin'!$G142)</f>
        <v>0</v>
      </c>
      <c r="BI142" s="428">
        <f>COUNTIF('enter-data'!AZ$8:AZ$94,'calc.disziplin'!$G142)</f>
        <v>0</v>
      </c>
      <c r="BJ142" s="429">
        <f>COUNTIF('enter-data'!BA$8:BA$94,'calc.disziplin'!$G142)</f>
        <v>0</v>
      </c>
      <c r="BK142" s="361">
        <f>COUNTIF('enter-data'!BB$8:BB$94,'calc.disziplin'!$G142)</f>
        <v>0</v>
      </c>
      <c r="BL142" s="428">
        <f>COUNTIF('enter-data'!BC$8:BC$94,'calc.disziplin'!$G142)</f>
        <v>0</v>
      </c>
      <c r="BM142" s="429">
        <f>COUNTIF('enter-data'!BD$8:BD$94,'calc.disziplin'!$G142)</f>
        <v>0</v>
      </c>
      <c r="BN142" s="361">
        <f>COUNTIF('enter-data'!BE$8:BE$94,'calc.disziplin'!$G142)</f>
        <v>0</v>
      </c>
      <c r="BO142" s="428">
        <f>COUNTIF('enter-data'!BF$8:BF$94,'calc.disziplin'!$G142)</f>
        <v>0</v>
      </c>
      <c r="BP142" s="429">
        <f>COUNTIF('enter-data'!BG$8:BG$94,'calc.disziplin'!$G142)</f>
        <v>0</v>
      </c>
      <c r="BQ142" s="361">
        <f>COUNTIF('enter-data'!BH$8:BH$94,'calc.disziplin'!$G142)</f>
        <v>0</v>
      </c>
      <c r="BR142" s="430">
        <f>COUNTIF('enter-data'!BI$8:BI$94,'calc.disziplin'!$G142)</f>
        <v>0</v>
      </c>
    </row>
  </sheetData>
  <sheetProtection algorithmName="SHA-512" hashValue="enmTsJ2wI5M//LoCZAdFfa8qYJiaQTBeiw+X834wfDtt09IeVgEfFCDt0Bq09gdaZ7I9Rmuah5wHjqfR95+jpg==" saltValue="FbnyGmvkG4JQszhwVq19Zg==" spinCount="100000" sheet="1" objects="1" scenarios="1"/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F9DAF-91F4-4DC6-9107-46B4608C7789}">
  <sheetPr>
    <tabColor rgb="FF92D050"/>
    <outlinePr summaryBelow="0" summaryRight="0"/>
  </sheetPr>
  <dimension ref="A1:IG42"/>
  <sheetViews>
    <sheetView showZeros="0" zoomScale="90" zoomScaleNormal="90" workbookViewId="0">
      <pane xSplit="7" ySplit="8" topLeftCell="H9" activePane="bottomRight" state="frozen"/>
      <selection activeCell="V27" sqref="V27"/>
      <selection pane="topRight" activeCell="V27" sqref="V27"/>
      <selection pane="bottomLeft" activeCell="V27" sqref="V27"/>
      <selection pane="bottomRight" activeCell="F21" sqref="F21"/>
    </sheetView>
  </sheetViews>
  <sheetFormatPr baseColWidth="10" defaultColWidth="9.140625" defaultRowHeight="15" x14ac:dyDescent="0.25"/>
  <cols>
    <col min="1" max="1" width="0" style="133" hidden="1" customWidth="1"/>
    <col min="2" max="2" width="31.42578125" style="133" customWidth="1"/>
    <col min="3" max="3" width="11.140625" style="134" customWidth="1"/>
    <col min="4" max="7" width="14.7109375" style="133" customWidth="1"/>
    <col min="8" max="8" width="9.140625" style="133" customWidth="1"/>
    <col min="9" max="18" width="9.140625" style="132" customWidth="1"/>
    <col min="19" max="166" width="9.140625" style="133" customWidth="1"/>
    <col min="167" max="173" width="9.140625" style="133"/>
    <col min="174" max="174" width="23.140625" style="133" bestFit="1" customWidth="1"/>
    <col min="175" max="175" width="7.7109375" style="133" bestFit="1" customWidth="1"/>
    <col min="176" max="176" width="6.42578125" style="133" customWidth="1"/>
    <col min="177" max="177" width="6.7109375" style="133" customWidth="1"/>
    <col min="178" max="179" width="3.7109375" style="133" customWidth="1"/>
    <col min="180" max="180" width="6.7109375" style="133" customWidth="1"/>
    <col min="181" max="182" width="3.7109375" style="133" customWidth="1"/>
    <col min="183" max="183" width="6.7109375" style="133" customWidth="1"/>
    <col min="184" max="185" width="3.7109375" style="133" customWidth="1"/>
    <col min="186" max="186" width="10.7109375" style="133" customWidth="1"/>
    <col min="187" max="188" width="3.7109375" style="133" customWidth="1"/>
    <col min="189" max="189" width="9.140625" style="133"/>
    <col min="190" max="190" width="23" style="133" customWidth="1"/>
    <col min="191" max="202" width="3.7109375" style="133" customWidth="1"/>
    <col min="203" max="256" width="2.7109375" style="133" customWidth="1"/>
    <col min="257" max="257" width="5.28515625" style="133" customWidth="1"/>
    <col min="258" max="263" width="2.7109375" style="133" customWidth="1"/>
    <col min="264" max="429" width="9.140625" style="133"/>
    <col min="430" max="430" width="23.140625" style="133" bestFit="1" customWidth="1"/>
    <col min="431" max="431" width="7.7109375" style="133" bestFit="1" customWidth="1"/>
    <col min="432" max="432" width="6.42578125" style="133" customWidth="1"/>
    <col min="433" max="433" width="6.7109375" style="133" customWidth="1"/>
    <col min="434" max="435" width="3.7109375" style="133" customWidth="1"/>
    <col min="436" max="436" width="6.7109375" style="133" customWidth="1"/>
    <col min="437" max="438" width="3.7109375" style="133" customWidth="1"/>
    <col min="439" max="439" width="6.7109375" style="133" customWidth="1"/>
    <col min="440" max="441" width="3.7109375" style="133" customWidth="1"/>
    <col min="442" max="442" width="10.7109375" style="133" customWidth="1"/>
    <col min="443" max="444" width="3.7109375" style="133" customWidth="1"/>
    <col min="445" max="445" width="9.140625" style="133"/>
    <col min="446" max="446" width="23" style="133" customWidth="1"/>
    <col min="447" max="458" width="3.7109375" style="133" customWidth="1"/>
    <col min="459" max="512" width="2.7109375" style="133" customWidth="1"/>
    <col min="513" max="513" width="5.28515625" style="133" customWidth="1"/>
    <col min="514" max="519" width="2.7109375" style="133" customWidth="1"/>
    <col min="520" max="685" width="9.140625" style="133"/>
    <col min="686" max="686" width="23.140625" style="133" bestFit="1" customWidth="1"/>
    <col min="687" max="687" width="7.7109375" style="133" bestFit="1" customWidth="1"/>
    <col min="688" max="688" width="6.42578125" style="133" customWidth="1"/>
    <col min="689" max="689" width="6.7109375" style="133" customWidth="1"/>
    <col min="690" max="691" width="3.7109375" style="133" customWidth="1"/>
    <col min="692" max="692" width="6.7109375" style="133" customWidth="1"/>
    <col min="693" max="694" width="3.7109375" style="133" customWidth="1"/>
    <col min="695" max="695" width="6.7109375" style="133" customWidth="1"/>
    <col min="696" max="697" width="3.7109375" style="133" customWidth="1"/>
    <col min="698" max="698" width="10.7109375" style="133" customWidth="1"/>
    <col min="699" max="700" width="3.7109375" style="133" customWidth="1"/>
    <col min="701" max="701" width="9.140625" style="133"/>
    <col min="702" max="702" width="23" style="133" customWidth="1"/>
    <col min="703" max="714" width="3.7109375" style="133" customWidth="1"/>
    <col min="715" max="768" width="2.7109375" style="133" customWidth="1"/>
    <col min="769" max="769" width="5.28515625" style="133" customWidth="1"/>
    <col min="770" max="775" width="2.7109375" style="133" customWidth="1"/>
    <col min="776" max="941" width="9.140625" style="133"/>
    <col min="942" max="942" width="23.140625" style="133" bestFit="1" customWidth="1"/>
    <col min="943" max="943" width="7.7109375" style="133" bestFit="1" customWidth="1"/>
    <col min="944" max="944" width="6.42578125" style="133" customWidth="1"/>
    <col min="945" max="945" width="6.7109375" style="133" customWidth="1"/>
    <col min="946" max="947" width="3.7109375" style="133" customWidth="1"/>
    <col min="948" max="948" width="6.7109375" style="133" customWidth="1"/>
    <col min="949" max="950" width="3.7109375" style="133" customWidth="1"/>
    <col min="951" max="951" width="6.7109375" style="133" customWidth="1"/>
    <col min="952" max="953" width="3.7109375" style="133" customWidth="1"/>
    <col min="954" max="954" width="10.7109375" style="133" customWidth="1"/>
    <col min="955" max="956" width="3.7109375" style="133" customWidth="1"/>
    <col min="957" max="957" width="9.140625" style="133"/>
    <col min="958" max="958" width="23" style="133" customWidth="1"/>
    <col min="959" max="970" width="3.7109375" style="133" customWidth="1"/>
    <col min="971" max="1024" width="2.7109375" style="133" customWidth="1"/>
    <col min="1025" max="1025" width="5.28515625" style="133" customWidth="1"/>
    <col min="1026" max="1031" width="2.7109375" style="133" customWidth="1"/>
    <col min="1032" max="1197" width="9.140625" style="133"/>
    <col min="1198" max="1198" width="23.140625" style="133" bestFit="1" customWidth="1"/>
    <col min="1199" max="1199" width="7.7109375" style="133" bestFit="1" customWidth="1"/>
    <col min="1200" max="1200" width="6.42578125" style="133" customWidth="1"/>
    <col min="1201" max="1201" width="6.7109375" style="133" customWidth="1"/>
    <col min="1202" max="1203" width="3.7109375" style="133" customWidth="1"/>
    <col min="1204" max="1204" width="6.7109375" style="133" customWidth="1"/>
    <col min="1205" max="1206" width="3.7109375" style="133" customWidth="1"/>
    <col min="1207" max="1207" width="6.7109375" style="133" customWidth="1"/>
    <col min="1208" max="1209" width="3.7109375" style="133" customWidth="1"/>
    <col min="1210" max="1210" width="10.7109375" style="133" customWidth="1"/>
    <col min="1211" max="1212" width="3.7109375" style="133" customWidth="1"/>
    <col min="1213" max="1213" width="9.140625" style="133"/>
    <col min="1214" max="1214" width="23" style="133" customWidth="1"/>
    <col min="1215" max="1226" width="3.7109375" style="133" customWidth="1"/>
    <col min="1227" max="1280" width="2.7109375" style="133" customWidth="1"/>
    <col min="1281" max="1281" width="5.28515625" style="133" customWidth="1"/>
    <col min="1282" max="1287" width="2.7109375" style="133" customWidth="1"/>
    <col min="1288" max="1453" width="9.140625" style="133"/>
    <col min="1454" max="1454" width="23.140625" style="133" bestFit="1" customWidth="1"/>
    <col min="1455" max="1455" width="7.7109375" style="133" bestFit="1" customWidth="1"/>
    <col min="1456" max="1456" width="6.42578125" style="133" customWidth="1"/>
    <col min="1457" max="1457" width="6.7109375" style="133" customWidth="1"/>
    <col min="1458" max="1459" width="3.7109375" style="133" customWidth="1"/>
    <col min="1460" max="1460" width="6.7109375" style="133" customWidth="1"/>
    <col min="1461" max="1462" width="3.7109375" style="133" customWidth="1"/>
    <col min="1463" max="1463" width="6.7109375" style="133" customWidth="1"/>
    <col min="1464" max="1465" width="3.7109375" style="133" customWidth="1"/>
    <col min="1466" max="1466" width="10.7109375" style="133" customWidth="1"/>
    <col min="1467" max="1468" width="3.7109375" style="133" customWidth="1"/>
    <col min="1469" max="1469" width="9.140625" style="133"/>
    <col min="1470" max="1470" width="23" style="133" customWidth="1"/>
    <col min="1471" max="1482" width="3.7109375" style="133" customWidth="1"/>
    <col min="1483" max="1536" width="2.7109375" style="133" customWidth="1"/>
    <col min="1537" max="1537" width="5.28515625" style="133" customWidth="1"/>
    <col min="1538" max="1543" width="2.7109375" style="133" customWidth="1"/>
    <col min="1544" max="1709" width="9.140625" style="133"/>
    <col min="1710" max="1710" width="23.140625" style="133" bestFit="1" customWidth="1"/>
    <col min="1711" max="1711" width="7.7109375" style="133" bestFit="1" customWidth="1"/>
    <col min="1712" max="1712" width="6.42578125" style="133" customWidth="1"/>
    <col min="1713" max="1713" width="6.7109375" style="133" customWidth="1"/>
    <col min="1714" max="1715" width="3.7109375" style="133" customWidth="1"/>
    <col min="1716" max="1716" width="6.7109375" style="133" customWidth="1"/>
    <col min="1717" max="1718" width="3.7109375" style="133" customWidth="1"/>
    <col min="1719" max="1719" width="6.7109375" style="133" customWidth="1"/>
    <col min="1720" max="1721" width="3.7109375" style="133" customWidth="1"/>
    <col min="1722" max="1722" width="10.7109375" style="133" customWidth="1"/>
    <col min="1723" max="1724" width="3.7109375" style="133" customWidth="1"/>
    <col min="1725" max="1725" width="9.140625" style="133"/>
    <col min="1726" max="1726" width="23" style="133" customWidth="1"/>
    <col min="1727" max="1738" width="3.7109375" style="133" customWidth="1"/>
    <col min="1739" max="1792" width="2.7109375" style="133" customWidth="1"/>
    <col min="1793" max="1793" width="5.28515625" style="133" customWidth="1"/>
    <col min="1794" max="1799" width="2.7109375" style="133" customWidth="1"/>
    <col min="1800" max="1965" width="9.140625" style="133"/>
    <col min="1966" max="1966" width="23.140625" style="133" bestFit="1" customWidth="1"/>
    <col min="1967" max="1967" width="7.7109375" style="133" bestFit="1" customWidth="1"/>
    <col min="1968" max="1968" width="6.42578125" style="133" customWidth="1"/>
    <col min="1969" max="1969" width="6.7109375" style="133" customWidth="1"/>
    <col min="1970" max="1971" width="3.7109375" style="133" customWidth="1"/>
    <col min="1972" max="1972" width="6.7109375" style="133" customWidth="1"/>
    <col min="1973" max="1974" width="3.7109375" style="133" customWidth="1"/>
    <col min="1975" max="1975" width="6.7109375" style="133" customWidth="1"/>
    <col min="1976" max="1977" width="3.7109375" style="133" customWidth="1"/>
    <col min="1978" max="1978" width="10.7109375" style="133" customWidth="1"/>
    <col min="1979" max="1980" width="3.7109375" style="133" customWidth="1"/>
    <col min="1981" max="1981" width="9.140625" style="133"/>
    <col min="1982" max="1982" width="23" style="133" customWidth="1"/>
    <col min="1983" max="1994" width="3.7109375" style="133" customWidth="1"/>
    <col min="1995" max="2048" width="2.7109375" style="133" customWidth="1"/>
    <col min="2049" max="2049" width="5.28515625" style="133" customWidth="1"/>
    <col min="2050" max="2055" width="2.7109375" style="133" customWidth="1"/>
    <col min="2056" max="2221" width="9.140625" style="133"/>
    <col min="2222" max="2222" width="23.140625" style="133" bestFit="1" customWidth="1"/>
    <col min="2223" max="2223" width="7.7109375" style="133" bestFit="1" customWidth="1"/>
    <col min="2224" max="2224" width="6.42578125" style="133" customWidth="1"/>
    <col min="2225" max="2225" width="6.7109375" style="133" customWidth="1"/>
    <col min="2226" max="2227" width="3.7109375" style="133" customWidth="1"/>
    <col min="2228" max="2228" width="6.7109375" style="133" customWidth="1"/>
    <col min="2229" max="2230" width="3.7109375" style="133" customWidth="1"/>
    <col min="2231" max="2231" width="6.7109375" style="133" customWidth="1"/>
    <col min="2232" max="2233" width="3.7109375" style="133" customWidth="1"/>
    <col min="2234" max="2234" width="10.7109375" style="133" customWidth="1"/>
    <col min="2235" max="2236" width="3.7109375" style="133" customWidth="1"/>
    <col min="2237" max="2237" width="9.140625" style="133"/>
    <col min="2238" max="2238" width="23" style="133" customWidth="1"/>
    <col min="2239" max="2250" width="3.7109375" style="133" customWidth="1"/>
    <col min="2251" max="2304" width="2.7109375" style="133" customWidth="1"/>
    <col min="2305" max="2305" width="5.28515625" style="133" customWidth="1"/>
    <col min="2306" max="2311" width="2.7109375" style="133" customWidth="1"/>
    <col min="2312" max="2477" width="9.140625" style="133"/>
    <col min="2478" max="2478" width="23.140625" style="133" bestFit="1" customWidth="1"/>
    <col min="2479" max="2479" width="7.7109375" style="133" bestFit="1" customWidth="1"/>
    <col min="2480" max="2480" width="6.42578125" style="133" customWidth="1"/>
    <col min="2481" max="2481" width="6.7109375" style="133" customWidth="1"/>
    <col min="2482" max="2483" width="3.7109375" style="133" customWidth="1"/>
    <col min="2484" max="2484" width="6.7109375" style="133" customWidth="1"/>
    <col min="2485" max="2486" width="3.7109375" style="133" customWidth="1"/>
    <col min="2487" max="2487" width="6.7109375" style="133" customWidth="1"/>
    <col min="2488" max="2489" width="3.7109375" style="133" customWidth="1"/>
    <col min="2490" max="2490" width="10.7109375" style="133" customWidth="1"/>
    <col min="2491" max="2492" width="3.7109375" style="133" customWidth="1"/>
    <col min="2493" max="2493" width="9.140625" style="133"/>
    <col min="2494" max="2494" width="23" style="133" customWidth="1"/>
    <col min="2495" max="2506" width="3.7109375" style="133" customWidth="1"/>
    <col min="2507" max="2560" width="2.7109375" style="133" customWidth="1"/>
    <col min="2561" max="2561" width="5.28515625" style="133" customWidth="1"/>
    <col min="2562" max="2567" width="2.7109375" style="133" customWidth="1"/>
    <col min="2568" max="2733" width="9.140625" style="133"/>
    <col min="2734" max="2734" width="23.140625" style="133" bestFit="1" customWidth="1"/>
    <col min="2735" max="2735" width="7.7109375" style="133" bestFit="1" customWidth="1"/>
    <col min="2736" max="2736" width="6.42578125" style="133" customWidth="1"/>
    <col min="2737" max="2737" width="6.7109375" style="133" customWidth="1"/>
    <col min="2738" max="2739" width="3.7109375" style="133" customWidth="1"/>
    <col min="2740" max="2740" width="6.7109375" style="133" customWidth="1"/>
    <col min="2741" max="2742" width="3.7109375" style="133" customWidth="1"/>
    <col min="2743" max="2743" width="6.7109375" style="133" customWidth="1"/>
    <col min="2744" max="2745" width="3.7109375" style="133" customWidth="1"/>
    <col min="2746" max="2746" width="10.7109375" style="133" customWidth="1"/>
    <col min="2747" max="2748" width="3.7109375" style="133" customWidth="1"/>
    <col min="2749" max="2749" width="9.140625" style="133"/>
    <col min="2750" max="2750" width="23" style="133" customWidth="1"/>
    <col min="2751" max="2762" width="3.7109375" style="133" customWidth="1"/>
    <col min="2763" max="2816" width="2.7109375" style="133" customWidth="1"/>
    <col min="2817" max="2817" width="5.28515625" style="133" customWidth="1"/>
    <col min="2818" max="2823" width="2.7109375" style="133" customWidth="1"/>
    <col min="2824" max="2989" width="9.140625" style="133"/>
    <col min="2990" max="2990" width="23.140625" style="133" bestFit="1" customWidth="1"/>
    <col min="2991" max="2991" width="7.7109375" style="133" bestFit="1" customWidth="1"/>
    <col min="2992" max="2992" width="6.42578125" style="133" customWidth="1"/>
    <col min="2993" max="2993" width="6.7109375" style="133" customWidth="1"/>
    <col min="2994" max="2995" width="3.7109375" style="133" customWidth="1"/>
    <col min="2996" max="2996" width="6.7109375" style="133" customWidth="1"/>
    <col min="2997" max="2998" width="3.7109375" style="133" customWidth="1"/>
    <col min="2999" max="2999" width="6.7109375" style="133" customWidth="1"/>
    <col min="3000" max="3001" width="3.7109375" style="133" customWidth="1"/>
    <col min="3002" max="3002" width="10.7109375" style="133" customWidth="1"/>
    <col min="3003" max="3004" width="3.7109375" style="133" customWidth="1"/>
    <col min="3005" max="3005" width="9.140625" style="133"/>
    <col min="3006" max="3006" width="23" style="133" customWidth="1"/>
    <col min="3007" max="3018" width="3.7109375" style="133" customWidth="1"/>
    <col min="3019" max="3072" width="2.7109375" style="133" customWidth="1"/>
    <col min="3073" max="3073" width="5.28515625" style="133" customWidth="1"/>
    <col min="3074" max="3079" width="2.7109375" style="133" customWidth="1"/>
    <col min="3080" max="3245" width="9.140625" style="133"/>
    <col min="3246" max="3246" width="23.140625" style="133" bestFit="1" customWidth="1"/>
    <col min="3247" max="3247" width="7.7109375" style="133" bestFit="1" customWidth="1"/>
    <col min="3248" max="3248" width="6.42578125" style="133" customWidth="1"/>
    <col min="3249" max="3249" width="6.7109375" style="133" customWidth="1"/>
    <col min="3250" max="3251" width="3.7109375" style="133" customWidth="1"/>
    <col min="3252" max="3252" width="6.7109375" style="133" customWidth="1"/>
    <col min="3253" max="3254" width="3.7109375" style="133" customWidth="1"/>
    <col min="3255" max="3255" width="6.7109375" style="133" customWidth="1"/>
    <col min="3256" max="3257" width="3.7109375" style="133" customWidth="1"/>
    <col min="3258" max="3258" width="10.7109375" style="133" customWidth="1"/>
    <col min="3259" max="3260" width="3.7109375" style="133" customWidth="1"/>
    <col min="3261" max="3261" width="9.140625" style="133"/>
    <col min="3262" max="3262" width="23" style="133" customWidth="1"/>
    <col min="3263" max="3274" width="3.7109375" style="133" customWidth="1"/>
    <col min="3275" max="3328" width="2.7109375" style="133" customWidth="1"/>
    <col min="3329" max="3329" width="5.28515625" style="133" customWidth="1"/>
    <col min="3330" max="3335" width="2.7109375" style="133" customWidth="1"/>
    <col min="3336" max="3501" width="9.140625" style="133"/>
    <col min="3502" max="3502" width="23.140625" style="133" bestFit="1" customWidth="1"/>
    <col min="3503" max="3503" width="7.7109375" style="133" bestFit="1" customWidth="1"/>
    <col min="3504" max="3504" width="6.42578125" style="133" customWidth="1"/>
    <col min="3505" max="3505" width="6.7109375" style="133" customWidth="1"/>
    <col min="3506" max="3507" width="3.7109375" style="133" customWidth="1"/>
    <col min="3508" max="3508" width="6.7109375" style="133" customWidth="1"/>
    <col min="3509" max="3510" width="3.7109375" style="133" customWidth="1"/>
    <col min="3511" max="3511" width="6.7109375" style="133" customWidth="1"/>
    <col min="3512" max="3513" width="3.7109375" style="133" customWidth="1"/>
    <col min="3514" max="3514" width="10.7109375" style="133" customWidth="1"/>
    <col min="3515" max="3516" width="3.7109375" style="133" customWidth="1"/>
    <col min="3517" max="3517" width="9.140625" style="133"/>
    <col min="3518" max="3518" width="23" style="133" customWidth="1"/>
    <col min="3519" max="3530" width="3.7109375" style="133" customWidth="1"/>
    <col min="3531" max="3584" width="2.7109375" style="133" customWidth="1"/>
    <col min="3585" max="3585" width="5.28515625" style="133" customWidth="1"/>
    <col min="3586" max="3591" width="2.7109375" style="133" customWidth="1"/>
    <col min="3592" max="3757" width="9.140625" style="133"/>
    <col min="3758" max="3758" width="23.140625" style="133" bestFit="1" customWidth="1"/>
    <col min="3759" max="3759" width="7.7109375" style="133" bestFit="1" customWidth="1"/>
    <col min="3760" max="3760" width="6.42578125" style="133" customWidth="1"/>
    <col min="3761" max="3761" width="6.7109375" style="133" customWidth="1"/>
    <col min="3762" max="3763" width="3.7109375" style="133" customWidth="1"/>
    <col min="3764" max="3764" width="6.7109375" style="133" customWidth="1"/>
    <col min="3765" max="3766" width="3.7109375" style="133" customWidth="1"/>
    <col min="3767" max="3767" width="6.7109375" style="133" customWidth="1"/>
    <col min="3768" max="3769" width="3.7109375" style="133" customWidth="1"/>
    <col min="3770" max="3770" width="10.7109375" style="133" customWidth="1"/>
    <col min="3771" max="3772" width="3.7109375" style="133" customWidth="1"/>
    <col min="3773" max="3773" width="9.140625" style="133"/>
    <col min="3774" max="3774" width="23" style="133" customWidth="1"/>
    <col min="3775" max="3786" width="3.7109375" style="133" customWidth="1"/>
    <col min="3787" max="3840" width="2.7109375" style="133" customWidth="1"/>
    <col min="3841" max="3841" width="5.28515625" style="133" customWidth="1"/>
    <col min="3842" max="3847" width="2.7109375" style="133" customWidth="1"/>
    <col min="3848" max="4013" width="9.140625" style="133"/>
    <col min="4014" max="4014" width="23.140625" style="133" bestFit="1" customWidth="1"/>
    <col min="4015" max="4015" width="7.7109375" style="133" bestFit="1" customWidth="1"/>
    <col min="4016" max="4016" width="6.42578125" style="133" customWidth="1"/>
    <col min="4017" max="4017" width="6.7109375" style="133" customWidth="1"/>
    <col min="4018" max="4019" width="3.7109375" style="133" customWidth="1"/>
    <col min="4020" max="4020" width="6.7109375" style="133" customWidth="1"/>
    <col min="4021" max="4022" width="3.7109375" style="133" customWidth="1"/>
    <col min="4023" max="4023" width="6.7109375" style="133" customWidth="1"/>
    <col min="4024" max="4025" width="3.7109375" style="133" customWidth="1"/>
    <col min="4026" max="4026" width="10.7109375" style="133" customWidth="1"/>
    <col min="4027" max="4028" width="3.7109375" style="133" customWidth="1"/>
    <col min="4029" max="4029" width="9.140625" style="133"/>
    <col min="4030" max="4030" width="23" style="133" customWidth="1"/>
    <col min="4031" max="4042" width="3.7109375" style="133" customWidth="1"/>
    <col min="4043" max="4096" width="2.7109375" style="133" customWidth="1"/>
    <col min="4097" max="4097" width="5.28515625" style="133" customWidth="1"/>
    <col min="4098" max="4103" width="2.7109375" style="133" customWidth="1"/>
    <col min="4104" max="4269" width="9.140625" style="133"/>
    <col min="4270" max="4270" width="23.140625" style="133" bestFit="1" customWidth="1"/>
    <col min="4271" max="4271" width="7.7109375" style="133" bestFit="1" customWidth="1"/>
    <col min="4272" max="4272" width="6.42578125" style="133" customWidth="1"/>
    <col min="4273" max="4273" width="6.7109375" style="133" customWidth="1"/>
    <col min="4274" max="4275" width="3.7109375" style="133" customWidth="1"/>
    <col min="4276" max="4276" width="6.7109375" style="133" customWidth="1"/>
    <col min="4277" max="4278" width="3.7109375" style="133" customWidth="1"/>
    <col min="4279" max="4279" width="6.7109375" style="133" customWidth="1"/>
    <col min="4280" max="4281" width="3.7109375" style="133" customWidth="1"/>
    <col min="4282" max="4282" width="10.7109375" style="133" customWidth="1"/>
    <col min="4283" max="4284" width="3.7109375" style="133" customWidth="1"/>
    <col min="4285" max="4285" width="9.140625" style="133"/>
    <col min="4286" max="4286" width="23" style="133" customWidth="1"/>
    <col min="4287" max="4298" width="3.7109375" style="133" customWidth="1"/>
    <col min="4299" max="4352" width="2.7109375" style="133" customWidth="1"/>
    <col min="4353" max="4353" width="5.28515625" style="133" customWidth="1"/>
    <col min="4354" max="4359" width="2.7109375" style="133" customWidth="1"/>
    <col min="4360" max="4525" width="9.140625" style="133"/>
    <col min="4526" max="4526" width="23.140625" style="133" bestFit="1" customWidth="1"/>
    <col min="4527" max="4527" width="7.7109375" style="133" bestFit="1" customWidth="1"/>
    <col min="4528" max="4528" width="6.42578125" style="133" customWidth="1"/>
    <col min="4529" max="4529" width="6.7109375" style="133" customWidth="1"/>
    <col min="4530" max="4531" width="3.7109375" style="133" customWidth="1"/>
    <col min="4532" max="4532" width="6.7109375" style="133" customWidth="1"/>
    <col min="4533" max="4534" width="3.7109375" style="133" customWidth="1"/>
    <col min="4535" max="4535" width="6.7109375" style="133" customWidth="1"/>
    <col min="4536" max="4537" width="3.7109375" style="133" customWidth="1"/>
    <col min="4538" max="4538" width="10.7109375" style="133" customWidth="1"/>
    <col min="4539" max="4540" width="3.7109375" style="133" customWidth="1"/>
    <col min="4541" max="4541" width="9.140625" style="133"/>
    <col min="4542" max="4542" width="23" style="133" customWidth="1"/>
    <col min="4543" max="4554" width="3.7109375" style="133" customWidth="1"/>
    <col min="4555" max="4608" width="2.7109375" style="133" customWidth="1"/>
    <col min="4609" max="4609" width="5.28515625" style="133" customWidth="1"/>
    <col min="4610" max="4615" width="2.7109375" style="133" customWidth="1"/>
    <col min="4616" max="4781" width="9.140625" style="133"/>
    <col min="4782" max="4782" width="23.140625" style="133" bestFit="1" customWidth="1"/>
    <col min="4783" max="4783" width="7.7109375" style="133" bestFit="1" customWidth="1"/>
    <col min="4784" max="4784" width="6.42578125" style="133" customWidth="1"/>
    <col min="4785" max="4785" width="6.7109375" style="133" customWidth="1"/>
    <col min="4786" max="4787" width="3.7109375" style="133" customWidth="1"/>
    <col min="4788" max="4788" width="6.7109375" style="133" customWidth="1"/>
    <col min="4789" max="4790" width="3.7109375" style="133" customWidth="1"/>
    <col min="4791" max="4791" width="6.7109375" style="133" customWidth="1"/>
    <col min="4792" max="4793" width="3.7109375" style="133" customWidth="1"/>
    <col min="4794" max="4794" width="10.7109375" style="133" customWidth="1"/>
    <col min="4795" max="4796" width="3.7109375" style="133" customWidth="1"/>
    <col min="4797" max="4797" width="9.140625" style="133"/>
    <col min="4798" max="4798" width="23" style="133" customWidth="1"/>
    <col min="4799" max="4810" width="3.7109375" style="133" customWidth="1"/>
    <col min="4811" max="4864" width="2.7109375" style="133" customWidth="1"/>
    <col min="4865" max="4865" width="5.28515625" style="133" customWidth="1"/>
    <col min="4866" max="4871" width="2.7109375" style="133" customWidth="1"/>
    <col min="4872" max="5037" width="9.140625" style="133"/>
    <col min="5038" max="5038" width="23.140625" style="133" bestFit="1" customWidth="1"/>
    <col min="5039" max="5039" width="7.7109375" style="133" bestFit="1" customWidth="1"/>
    <col min="5040" max="5040" width="6.42578125" style="133" customWidth="1"/>
    <col min="5041" max="5041" width="6.7109375" style="133" customWidth="1"/>
    <col min="5042" max="5043" width="3.7109375" style="133" customWidth="1"/>
    <col min="5044" max="5044" width="6.7109375" style="133" customWidth="1"/>
    <col min="5045" max="5046" width="3.7109375" style="133" customWidth="1"/>
    <col min="5047" max="5047" width="6.7109375" style="133" customWidth="1"/>
    <col min="5048" max="5049" width="3.7109375" style="133" customWidth="1"/>
    <col min="5050" max="5050" width="10.7109375" style="133" customWidth="1"/>
    <col min="5051" max="5052" width="3.7109375" style="133" customWidth="1"/>
    <col min="5053" max="5053" width="9.140625" style="133"/>
    <col min="5054" max="5054" width="23" style="133" customWidth="1"/>
    <col min="5055" max="5066" width="3.7109375" style="133" customWidth="1"/>
    <col min="5067" max="5120" width="2.7109375" style="133" customWidth="1"/>
    <col min="5121" max="5121" width="5.28515625" style="133" customWidth="1"/>
    <col min="5122" max="5127" width="2.7109375" style="133" customWidth="1"/>
    <col min="5128" max="5293" width="9.140625" style="133"/>
    <col min="5294" max="5294" width="23.140625" style="133" bestFit="1" customWidth="1"/>
    <col min="5295" max="5295" width="7.7109375" style="133" bestFit="1" customWidth="1"/>
    <col min="5296" max="5296" width="6.42578125" style="133" customWidth="1"/>
    <col min="5297" max="5297" width="6.7109375" style="133" customWidth="1"/>
    <col min="5298" max="5299" width="3.7109375" style="133" customWidth="1"/>
    <col min="5300" max="5300" width="6.7109375" style="133" customWidth="1"/>
    <col min="5301" max="5302" width="3.7109375" style="133" customWidth="1"/>
    <col min="5303" max="5303" width="6.7109375" style="133" customWidth="1"/>
    <col min="5304" max="5305" width="3.7109375" style="133" customWidth="1"/>
    <col min="5306" max="5306" width="10.7109375" style="133" customWidth="1"/>
    <col min="5307" max="5308" width="3.7109375" style="133" customWidth="1"/>
    <col min="5309" max="5309" width="9.140625" style="133"/>
    <col min="5310" max="5310" width="23" style="133" customWidth="1"/>
    <col min="5311" max="5322" width="3.7109375" style="133" customWidth="1"/>
    <col min="5323" max="5376" width="2.7109375" style="133" customWidth="1"/>
    <col min="5377" max="5377" width="5.28515625" style="133" customWidth="1"/>
    <col min="5378" max="5383" width="2.7109375" style="133" customWidth="1"/>
    <col min="5384" max="5549" width="9.140625" style="133"/>
    <col min="5550" max="5550" width="23.140625" style="133" bestFit="1" customWidth="1"/>
    <col min="5551" max="5551" width="7.7109375" style="133" bestFit="1" customWidth="1"/>
    <col min="5552" max="5552" width="6.42578125" style="133" customWidth="1"/>
    <col min="5553" max="5553" width="6.7109375" style="133" customWidth="1"/>
    <col min="5554" max="5555" width="3.7109375" style="133" customWidth="1"/>
    <col min="5556" max="5556" width="6.7109375" style="133" customWidth="1"/>
    <col min="5557" max="5558" width="3.7109375" style="133" customWidth="1"/>
    <col min="5559" max="5559" width="6.7109375" style="133" customWidth="1"/>
    <col min="5560" max="5561" width="3.7109375" style="133" customWidth="1"/>
    <col min="5562" max="5562" width="10.7109375" style="133" customWidth="1"/>
    <col min="5563" max="5564" width="3.7109375" style="133" customWidth="1"/>
    <col min="5565" max="5565" width="9.140625" style="133"/>
    <col min="5566" max="5566" width="23" style="133" customWidth="1"/>
    <col min="5567" max="5578" width="3.7109375" style="133" customWidth="1"/>
    <col min="5579" max="5632" width="2.7109375" style="133" customWidth="1"/>
    <col min="5633" max="5633" width="5.28515625" style="133" customWidth="1"/>
    <col min="5634" max="5639" width="2.7109375" style="133" customWidth="1"/>
    <col min="5640" max="5805" width="9.140625" style="133"/>
    <col min="5806" max="5806" width="23.140625" style="133" bestFit="1" customWidth="1"/>
    <col min="5807" max="5807" width="7.7109375" style="133" bestFit="1" customWidth="1"/>
    <col min="5808" max="5808" width="6.42578125" style="133" customWidth="1"/>
    <col min="5809" max="5809" width="6.7109375" style="133" customWidth="1"/>
    <col min="5810" max="5811" width="3.7109375" style="133" customWidth="1"/>
    <col min="5812" max="5812" width="6.7109375" style="133" customWidth="1"/>
    <col min="5813" max="5814" width="3.7109375" style="133" customWidth="1"/>
    <col min="5815" max="5815" width="6.7109375" style="133" customWidth="1"/>
    <col min="5816" max="5817" width="3.7109375" style="133" customWidth="1"/>
    <col min="5818" max="5818" width="10.7109375" style="133" customWidth="1"/>
    <col min="5819" max="5820" width="3.7109375" style="133" customWidth="1"/>
    <col min="5821" max="5821" width="9.140625" style="133"/>
    <col min="5822" max="5822" width="23" style="133" customWidth="1"/>
    <col min="5823" max="5834" width="3.7109375" style="133" customWidth="1"/>
    <col min="5835" max="5888" width="2.7109375" style="133" customWidth="1"/>
    <col min="5889" max="5889" width="5.28515625" style="133" customWidth="1"/>
    <col min="5890" max="5895" width="2.7109375" style="133" customWidth="1"/>
    <col min="5896" max="6061" width="9.140625" style="133"/>
    <col min="6062" max="6062" width="23.140625" style="133" bestFit="1" customWidth="1"/>
    <col min="6063" max="6063" width="7.7109375" style="133" bestFit="1" customWidth="1"/>
    <col min="6064" max="6064" width="6.42578125" style="133" customWidth="1"/>
    <col min="6065" max="6065" width="6.7109375" style="133" customWidth="1"/>
    <col min="6066" max="6067" width="3.7109375" style="133" customWidth="1"/>
    <col min="6068" max="6068" width="6.7109375" style="133" customWidth="1"/>
    <col min="6069" max="6070" width="3.7109375" style="133" customWidth="1"/>
    <col min="6071" max="6071" width="6.7109375" style="133" customWidth="1"/>
    <col min="6072" max="6073" width="3.7109375" style="133" customWidth="1"/>
    <col min="6074" max="6074" width="10.7109375" style="133" customWidth="1"/>
    <col min="6075" max="6076" width="3.7109375" style="133" customWidth="1"/>
    <col min="6077" max="6077" width="9.140625" style="133"/>
    <col min="6078" max="6078" width="23" style="133" customWidth="1"/>
    <col min="6079" max="6090" width="3.7109375" style="133" customWidth="1"/>
    <col min="6091" max="6144" width="2.7109375" style="133" customWidth="1"/>
    <col min="6145" max="6145" width="5.28515625" style="133" customWidth="1"/>
    <col min="6146" max="6151" width="2.7109375" style="133" customWidth="1"/>
    <col min="6152" max="6317" width="9.140625" style="133"/>
    <col min="6318" max="6318" width="23.140625" style="133" bestFit="1" customWidth="1"/>
    <col min="6319" max="6319" width="7.7109375" style="133" bestFit="1" customWidth="1"/>
    <col min="6320" max="6320" width="6.42578125" style="133" customWidth="1"/>
    <col min="6321" max="6321" width="6.7109375" style="133" customWidth="1"/>
    <col min="6322" max="6323" width="3.7109375" style="133" customWidth="1"/>
    <col min="6324" max="6324" width="6.7109375" style="133" customWidth="1"/>
    <col min="6325" max="6326" width="3.7109375" style="133" customWidth="1"/>
    <col min="6327" max="6327" width="6.7109375" style="133" customWidth="1"/>
    <col min="6328" max="6329" width="3.7109375" style="133" customWidth="1"/>
    <col min="6330" max="6330" width="10.7109375" style="133" customWidth="1"/>
    <col min="6331" max="6332" width="3.7109375" style="133" customWidth="1"/>
    <col min="6333" max="6333" width="9.140625" style="133"/>
    <col min="6334" max="6334" width="23" style="133" customWidth="1"/>
    <col min="6335" max="6346" width="3.7109375" style="133" customWidth="1"/>
    <col min="6347" max="6400" width="2.7109375" style="133" customWidth="1"/>
    <col min="6401" max="6401" width="5.28515625" style="133" customWidth="1"/>
    <col min="6402" max="6407" width="2.7109375" style="133" customWidth="1"/>
    <col min="6408" max="6573" width="9.140625" style="133"/>
    <col min="6574" max="6574" width="23.140625" style="133" bestFit="1" customWidth="1"/>
    <col min="6575" max="6575" width="7.7109375" style="133" bestFit="1" customWidth="1"/>
    <col min="6576" max="6576" width="6.42578125" style="133" customWidth="1"/>
    <col min="6577" max="6577" width="6.7109375" style="133" customWidth="1"/>
    <col min="6578" max="6579" width="3.7109375" style="133" customWidth="1"/>
    <col min="6580" max="6580" width="6.7109375" style="133" customWidth="1"/>
    <col min="6581" max="6582" width="3.7109375" style="133" customWidth="1"/>
    <col min="6583" max="6583" width="6.7109375" style="133" customWidth="1"/>
    <col min="6584" max="6585" width="3.7109375" style="133" customWidth="1"/>
    <col min="6586" max="6586" width="10.7109375" style="133" customWidth="1"/>
    <col min="6587" max="6588" width="3.7109375" style="133" customWidth="1"/>
    <col min="6589" max="6589" width="9.140625" style="133"/>
    <col min="6590" max="6590" width="23" style="133" customWidth="1"/>
    <col min="6591" max="6602" width="3.7109375" style="133" customWidth="1"/>
    <col min="6603" max="6656" width="2.7109375" style="133" customWidth="1"/>
    <col min="6657" max="6657" width="5.28515625" style="133" customWidth="1"/>
    <col min="6658" max="6663" width="2.7109375" style="133" customWidth="1"/>
    <col min="6664" max="6829" width="9.140625" style="133"/>
    <col min="6830" max="6830" width="23.140625" style="133" bestFit="1" customWidth="1"/>
    <col min="6831" max="6831" width="7.7109375" style="133" bestFit="1" customWidth="1"/>
    <col min="6832" max="6832" width="6.42578125" style="133" customWidth="1"/>
    <col min="6833" max="6833" width="6.7109375" style="133" customWidth="1"/>
    <col min="6834" max="6835" width="3.7109375" style="133" customWidth="1"/>
    <col min="6836" max="6836" width="6.7109375" style="133" customWidth="1"/>
    <col min="6837" max="6838" width="3.7109375" style="133" customWidth="1"/>
    <col min="6839" max="6839" width="6.7109375" style="133" customWidth="1"/>
    <col min="6840" max="6841" width="3.7109375" style="133" customWidth="1"/>
    <col min="6842" max="6842" width="10.7109375" style="133" customWidth="1"/>
    <col min="6843" max="6844" width="3.7109375" style="133" customWidth="1"/>
    <col min="6845" max="6845" width="9.140625" style="133"/>
    <col min="6846" max="6846" width="23" style="133" customWidth="1"/>
    <col min="6847" max="6858" width="3.7109375" style="133" customWidth="1"/>
    <col min="6859" max="6912" width="2.7109375" style="133" customWidth="1"/>
    <col min="6913" max="6913" width="5.28515625" style="133" customWidth="1"/>
    <col min="6914" max="6919" width="2.7109375" style="133" customWidth="1"/>
    <col min="6920" max="7085" width="9.140625" style="133"/>
    <col min="7086" max="7086" width="23.140625" style="133" bestFit="1" customWidth="1"/>
    <col min="7087" max="7087" width="7.7109375" style="133" bestFit="1" customWidth="1"/>
    <col min="7088" max="7088" width="6.42578125" style="133" customWidth="1"/>
    <col min="7089" max="7089" width="6.7109375" style="133" customWidth="1"/>
    <col min="7090" max="7091" width="3.7109375" style="133" customWidth="1"/>
    <col min="7092" max="7092" width="6.7109375" style="133" customWidth="1"/>
    <col min="7093" max="7094" width="3.7109375" style="133" customWidth="1"/>
    <col min="7095" max="7095" width="6.7109375" style="133" customWidth="1"/>
    <col min="7096" max="7097" width="3.7109375" style="133" customWidth="1"/>
    <col min="7098" max="7098" width="10.7109375" style="133" customWidth="1"/>
    <col min="7099" max="7100" width="3.7109375" style="133" customWidth="1"/>
    <col min="7101" max="7101" width="9.140625" style="133"/>
    <col min="7102" max="7102" width="23" style="133" customWidth="1"/>
    <col min="7103" max="7114" width="3.7109375" style="133" customWidth="1"/>
    <col min="7115" max="7168" width="2.7109375" style="133" customWidth="1"/>
    <col min="7169" max="7169" width="5.28515625" style="133" customWidth="1"/>
    <col min="7170" max="7175" width="2.7109375" style="133" customWidth="1"/>
    <col min="7176" max="7341" width="9.140625" style="133"/>
    <col min="7342" max="7342" width="23.140625" style="133" bestFit="1" customWidth="1"/>
    <col min="7343" max="7343" width="7.7109375" style="133" bestFit="1" customWidth="1"/>
    <col min="7344" max="7344" width="6.42578125" style="133" customWidth="1"/>
    <col min="7345" max="7345" width="6.7109375" style="133" customWidth="1"/>
    <col min="7346" max="7347" width="3.7109375" style="133" customWidth="1"/>
    <col min="7348" max="7348" width="6.7109375" style="133" customWidth="1"/>
    <col min="7349" max="7350" width="3.7109375" style="133" customWidth="1"/>
    <col min="7351" max="7351" width="6.7109375" style="133" customWidth="1"/>
    <col min="7352" max="7353" width="3.7109375" style="133" customWidth="1"/>
    <col min="7354" max="7354" width="10.7109375" style="133" customWidth="1"/>
    <col min="7355" max="7356" width="3.7109375" style="133" customWidth="1"/>
    <col min="7357" max="7357" width="9.140625" style="133"/>
    <col min="7358" max="7358" width="23" style="133" customWidth="1"/>
    <col min="7359" max="7370" width="3.7109375" style="133" customWidth="1"/>
    <col min="7371" max="7424" width="2.7109375" style="133" customWidth="1"/>
    <col min="7425" max="7425" width="5.28515625" style="133" customWidth="1"/>
    <col min="7426" max="7431" width="2.7109375" style="133" customWidth="1"/>
    <col min="7432" max="7597" width="9.140625" style="133"/>
    <col min="7598" max="7598" width="23.140625" style="133" bestFit="1" customWidth="1"/>
    <col min="7599" max="7599" width="7.7109375" style="133" bestFit="1" customWidth="1"/>
    <col min="7600" max="7600" width="6.42578125" style="133" customWidth="1"/>
    <col min="7601" max="7601" width="6.7109375" style="133" customWidth="1"/>
    <col min="7602" max="7603" width="3.7109375" style="133" customWidth="1"/>
    <col min="7604" max="7604" width="6.7109375" style="133" customWidth="1"/>
    <col min="7605" max="7606" width="3.7109375" style="133" customWidth="1"/>
    <col min="7607" max="7607" width="6.7109375" style="133" customWidth="1"/>
    <col min="7608" max="7609" width="3.7109375" style="133" customWidth="1"/>
    <col min="7610" max="7610" width="10.7109375" style="133" customWidth="1"/>
    <col min="7611" max="7612" width="3.7109375" style="133" customWidth="1"/>
    <col min="7613" max="7613" width="9.140625" style="133"/>
    <col min="7614" max="7614" width="23" style="133" customWidth="1"/>
    <col min="7615" max="7626" width="3.7109375" style="133" customWidth="1"/>
    <col min="7627" max="7680" width="2.7109375" style="133" customWidth="1"/>
    <col min="7681" max="7681" width="5.28515625" style="133" customWidth="1"/>
    <col min="7682" max="7687" width="2.7109375" style="133" customWidth="1"/>
    <col min="7688" max="7853" width="9.140625" style="133"/>
    <col min="7854" max="7854" width="23.140625" style="133" bestFit="1" customWidth="1"/>
    <col min="7855" max="7855" width="7.7109375" style="133" bestFit="1" customWidth="1"/>
    <col min="7856" max="7856" width="6.42578125" style="133" customWidth="1"/>
    <col min="7857" max="7857" width="6.7109375" style="133" customWidth="1"/>
    <col min="7858" max="7859" width="3.7109375" style="133" customWidth="1"/>
    <col min="7860" max="7860" width="6.7109375" style="133" customWidth="1"/>
    <col min="7861" max="7862" width="3.7109375" style="133" customWidth="1"/>
    <col min="7863" max="7863" width="6.7109375" style="133" customWidth="1"/>
    <col min="7864" max="7865" width="3.7109375" style="133" customWidth="1"/>
    <col min="7866" max="7866" width="10.7109375" style="133" customWidth="1"/>
    <col min="7867" max="7868" width="3.7109375" style="133" customWidth="1"/>
    <col min="7869" max="7869" width="9.140625" style="133"/>
    <col min="7870" max="7870" width="23" style="133" customWidth="1"/>
    <col min="7871" max="7882" width="3.7109375" style="133" customWidth="1"/>
    <col min="7883" max="7936" width="2.7109375" style="133" customWidth="1"/>
    <col min="7937" max="7937" width="5.28515625" style="133" customWidth="1"/>
    <col min="7938" max="7943" width="2.7109375" style="133" customWidth="1"/>
    <col min="7944" max="8109" width="9.140625" style="133"/>
    <col min="8110" max="8110" width="23.140625" style="133" bestFit="1" customWidth="1"/>
    <col min="8111" max="8111" width="7.7109375" style="133" bestFit="1" customWidth="1"/>
    <col min="8112" max="8112" width="6.42578125" style="133" customWidth="1"/>
    <col min="8113" max="8113" width="6.7109375" style="133" customWidth="1"/>
    <col min="8114" max="8115" width="3.7109375" style="133" customWidth="1"/>
    <col min="8116" max="8116" width="6.7109375" style="133" customWidth="1"/>
    <col min="8117" max="8118" width="3.7109375" style="133" customWidth="1"/>
    <col min="8119" max="8119" width="6.7109375" style="133" customWidth="1"/>
    <col min="8120" max="8121" width="3.7109375" style="133" customWidth="1"/>
    <col min="8122" max="8122" width="10.7109375" style="133" customWidth="1"/>
    <col min="8123" max="8124" width="3.7109375" style="133" customWidth="1"/>
    <col min="8125" max="8125" width="9.140625" style="133"/>
    <col min="8126" max="8126" width="23" style="133" customWidth="1"/>
    <col min="8127" max="8138" width="3.7109375" style="133" customWidth="1"/>
    <col min="8139" max="8192" width="2.7109375" style="133" customWidth="1"/>
    <col min="8193" max="8193" width="5.28515625" style="133" customWidth="1"/>
    <col min="8194" max="8199" width="2.7109375" style="133" customWidth="1"/>
    <col min="8200" max="8365" width="9.140625" style="133"/>
    <col min="8366" max="8366" width="23.140625" style="133" bestFit="1" customWidth="1"/>
    <col min="8367" max="8367" width="7.7109375" style="133" bestFit="1" customWidth="1"/>
    <col min="8368" max="8368" width="6.42578125" style="133" customWidth="1"/>
    <col min="8369" max="8369" width="6.7109375" style="133" customWidth="1"/>
    <col min="8370" max="8371" width="3.7109375" style="133" customWidth="1"/>
    <col min="8372" max="8372" width="6.7109375" style="133" customWidth="1"/>
    <col min="8373" max="8374" width="3.7109375" style="133" customWidth="1"/>
    <col min="8375" max="8375" width="6.7109375" style="133" customWidth="1"/>
    <col min="8376" max="8377" width="3.7109375" style="133" customWidth="1"/>
    <col min="8378" max="8378" width="10.7109375" style="133" customWidth="1"/>
    <col min="8379" max="8380" width="3.7109375" style="133" customWidth="1"/>
    <col min="8381" max="8381" width="9.140625" style="133"/>
    <col min="8382" max="8382" width="23" style="133" customWidth="1"/>
    <col min="8383" max="8394" width="3.7109375" style="133" customWidth="1"/>
    <col min="8395" max="8448" width="2.7109375" style="133" customWidth="1"/>
    <col min="8449" max="8449" width="5.28515625" style="133" customWidth="1"/>
    <col min="8450" max="8455" width="2.7109375" style="133" customWidth="1"/>
    <col min="8456" max="8621" width="9.140625" style="133"/>
    <col min="8622" max="8622" width="23.140625" style="133" bestFit="1" customWidth="1"/>
    <col min="8623" max="8623" width="7.7109375" style="133" bestFit="1" customWidth="1"/>
    <col min="8624" max="8624" width="6.42578125" style="133" customWidth="1"/>
    <col min="8625" max="8625" width="6.7109375" style="133" customWidth="1"/>
    <col min="8626" max="8627" width="3.7109375" style="133" customWidth="1"/>
    <col min="8628" max="8628" width="6.7109375" style="133" customWidth="1"/>
    <col min="8629" max="8630" width="3.7109375" style="133" customWidth="1"/>
    <col min="8631" max="8631" width="6.7109375" style="133" customWidth="1"/>
    <col min="8632" max="8633" width="3.7109375" style="133" customWidth="1"/>
    <col min="8634" max="8634" width="10.7109375" style="133" customWidth="1"/>
    <col min="8635" max="8636" width="3.7109375" style="133" customWidth="1"/>
    <col min="8637" max="8637" width="9.140625" style="133"/>
    <col min="8638" max="8638" width="23" style="133" customWidth="1"/>
    <col min="8639" max="8650" width="3.7109375" style="133" customWidth="1"/>
    <col min="8651" max="8704" width="2.7109375" style="133" customWidth="1"/>
    <col min="8705" max="8705" width="5.28515625" style="133" customWidth="1"/>
    <col min="8706" max="8711" width="2.7109375" style="133" customWidth="1"/>
    <col min="8712" max="8877" width="9.140625" style="133"/>
    <col min="8878" max="8878" width="23.140625" style="133" bestFit="1" customWidth="1"/>
    <col min="8879" max="8879" width="7.7109375" style="133" bestFit="1" customWidth="1"/>
    <col min="8880" max="8880" width="6.42578125" style="133" customWidth="1"/>
    <col min="8881" max="8881" width="6.7109375" style="133" customWidth="1"/>
    <col min="8882" max="8883" width="3.7109375" style="133" customWidth="1"/>
    <col min="8884" max="8884" width="6.7109375" style="133" customWidth="1"/>
    <col min="8885" max="8886" width="3.7109375" style="133" customWidth="1"/>
    <col min="8887" max="8887" width="6.7109375" style="133" customWidth="1"/>
    <col min="8888" max="8889" width="3.7109375" style="133" customWidth="1"/>
    <col min="8890" max="8890" width="10.7109375" style="133" customWidth="1"/>
    <col min="8891" max="8892" width="3.7109375" style="133" customWidth="1"/>
    <col min="8893" max="8893" width="9.140625" style="133"/>
    <col min="8894" max="8894" width="23" style="133" customWidth="1"/>
    <col min="8895" max="8906" width="3.7109375" style="133" customWidth="1"/>
    <col min="8907" max="8960" width="2.7109375" style="133" customWidth="1"/>
    <col min="8961" max="8961" width="5.28515625" style="133" customWidth="1"/>
    <col min="8962" max="8967" width="2.7109375" style="133" customWidth="1"/>
    <col min="8968" max="9133" width="9.140625" style="133"/>
    <col min="9134" max="9134" width="23.140625" style="133" bestFit="1" customWidth="1"/>
    <col min="9135" max="9135" width="7.7109375" style="133" bestFit="1" customWidth="1"/>
    <col min="9136" max="9136" width="6.42578125" style="133" customWidth="1"/>
    <col min="9137" max="9137" width="6.7109375" style="133" customWidth="1"/>
    <col min="9138" max="9139" width="3.7109375" style="133" customWidth="1"/>
    <col min="9140" max="9140" width="6.7109375" style="133" customWidth="1"/>
    <col min="9141" max="9142" width="3.7109375" style="133" customWidth="1"/>
    <col min="9143" max="9143" width="6.7109375" style="133" customWidth="1"/>
    <col min="9144" max="9145" width="3.7109375" style="133" customWidth="1"/>
    <col min="9146" max="9146" width="10.7109375" style="133" customWidth="1"/>
    <col min="9147" max="9148" width="3.7109375" style="133" customWidth="1"/>
    <col min="9149" max="9149" width="9.140625" style="133"/>
    <col min="9150" max="9150" width="23" style="133" customWidth="1"/>
    <col min="9151" max="9162" width="3.7109375" style="133" customWidth="1"/>
    <col min="9163" max="9216" width="2.7109375" style="133" customWidth="1"/>
    <col min="9217" max="9217" width="5.28515625" style="133" customWidth="1"/>
    <col min="9218" max="9223" width="2.7109375" style="133" customWidth="1"/>
    <col min="9224" max="9389" width="9.140625" style="133"/>
    <col min="9390" max="9390" width="23.140625" style="133" bestFit="1" customWidth="1"/>
    <col min="9391" max="9391" width="7.7109375" style="133" bestFit="1" customWidth="1"/>
    <col min="9392" max="9392" width="6.42578125" style="133" customWidth="1"/>
    <col min="9393" max="9393" width="6.7109375" style="133" customWidth="1"/>
    <col min="9394" max="9395" width="3.7109375" style="133" customWidth="1"/>
    <col min="9396" max="9396" width="6.7109375" style="133" customWidth="1"/>
    <col min="9397" max="9398" width="3.7109375" style="133" customWidth="1"/>
    <col min="9399" max="9399" width="6.7109375" style="133" customWidth="1"/>
    <col min="9400" max="9401" width="3.7109375" style="133" customWidth="1"/>
    <col min="9402" max="9402" width="10.7109375" style="133" customWidth="1"/>
    <col min="9403" max="9404" width="3.7109375" style="133" customWidth="1"/>
    <col min="9405" max="9405" width="9.140625" style="133"/>
    <col min="9406" max="9406" width="23" style="133" customWidth="1"/>
    <col min="9407" max="9418" width="3.7109375" style="133" customWidth="1"/>
    <col min="9419" max="9472" width="2.7109375" style="133" customWidth="1"/>
    <col min="9473" max="9473" width="5.28515625" style="133" customWidth="1"/>
    <col min="9474" max="9479" width="2.7109375" style="133" customWidth="1"/>
    <col min="9480" max="9645" width="9.140625" style="133"/>
    <col min="9646" max="9646" width="23.140625" style="133" bestFit="1" customWidth="1"/>
    <col min="9647" max="9647" width="7.7109375" style="133" bestFit="1" customWidth="1"/>
    <col min="9648" max="9648" width="6.42578125" style="133" customWidth="1"/>
    <col min="9649" max="9649" width="6.7109375" style="133" customWidth="1"/>
    <col min="9650" max="9651" width="3.7109375" style="133" customWidth="1"/>
    <col min="9652" max="9652" width="6.7109375" style="133" customWidth="1"/>
    <col min="9653" max="9654" width="3.7109375" style="133" customWidth="1"/>
    <col min="9655" max="9655" width="6.7109375" style="133" customWidth="1"/>
    <col min="9656" max="9657" width="3.7109375" style="133" customWidth="1"/>
    <col min="9658" max="9658" width="10.7109375" style="133" customWidth="1"/>
    <col min="9659" max="9660" width="3.7109375" style="133" customWidth="1"/>
    <col min="9661" max="9661" width="9.140625" style="133"/>
    <col min="9662" max="9662" width="23" style="133" customWidth="1"/>
    <col min="9663" max="9674" width="3.7109375" style="133" customWidth="1"/>
    <col min="9675" max="9728" width="2.7109375" style="133" customWidth="1"/>
    <col min="9729" max="9729" width="5.28515625" style="133" customWidth="1"/>
    <col min="9730" max="9735" width="2.7109375" style="133" customWidth="1"/>
    <col min="9736" max="9901" width="9.140625" style="133"/>
    <col min="9902" max="9902" width="23.140625" style="133" bestFit="1" customWidth="1"/>
    <col min="9903" max="9903" width="7.7109375" style="133" bestFit="1" customWidth="1"/>
    <col min="9904" max="9904" width="6.42578125" style="133" customWidth="1"/>
    <col min="9905" max="9905" width="6.7109375" style="133" customWidth="1"/>
    <col min="9906" max="9907" width="3.7109375" style="133" customWidth="1"/>
    <col min="9908" max="9908" width="6.7109375" style="133" customWidth="1"/>
    <col min="9909" max="9910" width="3.7109375" style="133" customWidth="1"/>
    <col min="9911" max="9911" width="6.7109375" style="133" customWidth="1"/>
    <col min="9912" max="9913" width="3.7109375" style="133" customWidth="1"/>
    <col min="9914" max="9914" width="10.7109375" style="133" customWidth="1"/>
    <col min="9915" max="9916" width="3.7109375" style="133" customWidth="1"/>
    <col min="9917" max="9917" width="9.140625" style="133"/>
    <col min="9918" max="9918" width="23" style="133" customWidth="1"/>
    <col min="9919" max="9930" width="3.7109375" style="133" customWidth="1"/>
    <col min="9931" max="9984" width="2.7109375" style="133" customWidth="1"/>
    <col min="9985" max="9985" width="5.28515625" style="133" customWidth="1"/>
    <col min="9986" max="9991" width="2.7109375" style="133" customWidth="1"/>
    <col min="9992" max="10157" width="9.140625" style="133"/>
    <col min="10158" max="10158" width="23.140625" style="133" bestFit="1" customWidth="1"/>
    <col min="10159" max="10159" width="7.7109375" style="133" bestFit="1" customWidth="1"/>
    <col min="10160" max="10160" width="6.42578125" style="133" customWidth="1"/>
    <col min="10161" max="10161" width="6.7109375" style="133" customWidth="1"/>
    <col min="10162" max="10163" width="3.7109375" style="133" customWidth="1"/>
    <col min="10164" max="10164" width="6.7109375" style="133" customWidth="1"/>
    <col min="10165" max="10166" width="3.7109375" style="133" customWidth="1"/>
    <col min="10167" max="10167" width="6.7109375" style="133" customWidth="1"/>
    <col min="10168" max="10169" width="3.7109375" style="133" customWidth="1"/>
    <col min="10170" max="10170" width="10.7109375" style="133" customWidth="1"/>
    <col min="10171" max="10172" width="3.7109375" style="133" customWidth="1"/>
    <col min="10173" max="10173" width="9.140625" style="133"/>
    <col min="10174" max="10174" width="23" style="133" customWidth="1"/>
    <col min="10175" max="10186" width="3.7109375" style="133" customWidth="1"/>
    <col min="10187" max="10240" width="2.7109375" style="133" customWidth="1"/>
    <col min="10241" max="10241" width="5.28515625" style="133" customWidth="1"/>
    <col min="10242" max="10247" width="2.7109375" style="133" customWidth="1"/>
    <col min="10248" max="10413" width="9.140625" style="133"/>
    <col min="10414" max="10414" width="23.140625" style="133" bestFit="1" customWidth="1"/>
    <col min="10415" max="10415" width="7.7109375" style="133" bestFit="1" customWidth="1"/>
    <col min="10416" max="10416" width="6.42578125" style="133" customWidth="1"/>
    <col min="10417" max="10417" width="6.7109375" style="133" customWidth="1"/>
    <col min="10418" max="10419" width="3.7109375" style="133" customWidth="1"/>
    <col min="10420" max="10420" width="6.7109375" style="133" customWidth="1"/>
    <col min="10421" max="10422" width="3.7109375" style="133" customWidth="1"/>
    <col min="10423" max="10423" width="6.7109375" style="133" customWidth="1"/>
    <col min="10424" max="10425" width="3.7109375" style="133" customWidth="1"/>
    <col min="10426" max="10426" width="10.7109375" style="133" customWidth="1"/>
    <col min="10427" max="10428" width="3.7109375" style="133" customWidth="1"/>
    <col min="10429" max="10429" width="9.140625" style="133"/>
    <col min="10430" max="10430" width="23" style="133" customWidth="1"/>
    <col min="10431" max="10442" width="3.7109375" style="133" customWidth="1"/>
    <col min="10443" max="10496" width="2.7109375" style="133" customWidth="1"/>
    <col min="10497" max="10497" width="5.28515625" style="133" customWidth="1"/>
    <col min="10498" max="10503" width="2.7109375" style="133" customWidth="1"/>
    <col min="10504" max="10669" width="9.140625" style="133"/>
    <col min="10670" max="10670" width="23.140625" style="133" bestFit="1" customWidth="1"/>
    <col min="10671" max="10671" width="7.7109375" style="133" bestFit="1" customWidth="1"/>
    <col min="10672" max="10672" width="6.42578125" style="133" customWidth="1"/>
    <col min="10673" max="10673" width="6.7109375" style="133" customWidth="1"/>
    <col min="10674" max="10675" width="3.7109375" style="133" customWidth="1"/>
    <col min="10676" max="10676" width="6.7109375" style="133" customWidth="1"/>
    <col min="10677" max="10678" width="3.7109375" style="133" customWidth="1"/>
    <col min="10679" max="10679" width="6.7109375" style="133" customWidth="1"/>
    <col min="10680" max="10681" width="3.7109375" style="133" customWidth="1"/>
    <col min="10682" max="10682" width="10.7109375" style="133" customWidth="1"/>
    <col min="10683" max="10684" width="3.7109375" style="133" customWidth="1"/>
    <col min="10685" max="10685" width="9.140625" style="133"/>
    <col min="10686" max="10686" width="23" style="133" customWidth="1"/>
    <col min="10687" max="10698" width="3.7109375" style="133" customWidth="1"/>
    <col min="10699" max="10752" width="2.7109375" style="133" customWidth="1"/>
    <col min="10753" max="10753" width="5.28515625" style="133" customWidth="1"/>
    <col min="10754" max="10759" width="2.7109375" style="133" customWidth="1"/>
    <col min="10760" max="10925" width="9.140625" style="133"/>
    <col min="10926" max="10926" width="23.140625" style="133" bestFit="1" customWidth="1"/>
    <col min="10927" max="10927" width="7.7109375" style="133" bestFit="1" customWidth="1"/>
    <col min="10928" max="10928" width="6.42578125" style="133" customWidth="1"/>
    <col min="10929" max="10929" width="6.7109375" style="133" customWidth="1"/>
    <col min="10930" max="10931" width="3.7109375" style="133" customWidth="1"/>
    <col min="10932" max="10932" width="6.7109375" style="133" customWidth="1"/>
    <col min="10933" max="10934" width="3.7109375" style="133" customWidth="1"/>
    <col min="10935" max="10935" width="6.7109375" style="133" customWidth="1"/>
    <col min="10936" max="10937" width="3.7109375" style="133" customWidth="1"/>
    <col min="10938" max="10938" width="10.7109375" style="133" customWidth="1"/>
    <col min="10939" max="10940" width="3.7109375" style="133" customWidth="1"/>
    <col min="10941" max="10941" width="9.140625" style="133"/>
    <col min="10942" max="10942" width="23" style="133" customWidth="1"/>
    <col min="10943" max="10954" width="3.7109375" style="133" customWidth="1"/>
    <col min="10955" max="11008" width="2.7109375" style="133" customWidth="1"/>
    <col min="11009" max="11009" width="5.28515625" style="133" customWidth="1"/>
    <col min="11010" max="11015" width="2.7109375" style="133" customWidth="1"/>
    <col min="11016" max="11181" width="9.140625" style="133"/>
    <col min="11182" max="11182" width="23.140625" style="133" bestFit="1" customWidth="1"/>
    <col min="11183" max="11183" width="7.7109375" style="133" bestFit="1" customWidth="1"/>
    <col min="11184" max="11184" width="6.42578125" style="133" customWidth="1"/>
    <col min="11185" max="11185" width="6.7109375" style="133" customWidth="1"/>
    <col min="11186" max="11187" width="3.7109375" style="133" customWidth="1"/>
    <col min="11188" max="11188" width="6.7109375" style="133" customWidth="1"/>
    <col min="11189" max="11190" width="3.7109375" style="133" customWidth="1"/>
    <col min="11191" max="11191" width="6.7109375" style="133" customWidth="1"/>
    <col min="11192" max="11193" width="3.7109375" style="133" customWidth="1"/>
    <col min="11194" max="11194" width="10.7109375" style="133" customWidth="1"/>
    <col min="11195" max="11196" width="3.7109375" style="133" customWidth="1"/>
    <col min="11197" max="11197" width="9.140625" style="133"/>
    <col min="11198" max="11198" width="23" style="133" customWidth="1"/>
    <col min="11199" max="11210" width="3.7109375" style="133" customWidth="1"/>
    <col min="11211" max="11264" width="2.7109375" style="133" customWidth="1"/>
    <col min="11265" max="11265" width="5.28515625" style="133" customWidth="1"/>
    <col min="11266" max="11271" width="2.7109375" style="133" customWidth="1"/>
    <col min="11272" max="11437" width="9.140625" style="133"/>
    <col min="11438" max="11438" width="23.140625" style="133" bestFit="1" customWidth="1"/>
    <col min="11439" max="11439" width="7.7109375" style="133" bestFit="1" customWidth="1"/>
    <col min="11440" max="11440" width="6.42578125" style="133" customWidth="1"/>
    <col min="11441" max="11441" width="6.7109375" style="133" customWidth="1"/>
    <col min="11442" max="11443" width="3.7109375" style="133" customWidth="1"/>
    <col min="11444" max="11444" width="6.7109375" style="133" customWidth="1"/>
    <col min="11445" max="11446" width="3.7109375" style="133" customWidth="1"/>
    <col min="11447" max="11447" width="6.7109375" style="133" customWidth="1"/>
    <col min="11448" max="11449" width="3.7109375" style="133" customWidth="1"/>
    <col min="11450" max="11450" width="10.7109375" style="133" customWidth="1"/>
    <col min="11451" max="11452" width="3.7109375" style="133" customWidth="1"/>
    <col min="11453" max="11453" width="9.140625" style="133"/>
    <col min="11454" max="11454" width="23" style="133" customWidth="1"/>
    <col min="11455" max="11466" width="3.7109375" style="133" customWidth="1"/>
    <col min="11467" max="11520" width="2.7109375" style="133" customWidth="1"/>
    <col min="11521" max="11521" width="5.28515625" style="133" customWidth="1"/>
    <col min="11522" max="11527" width="2.7109375" style="133" customWidth="1"/>
    <col min="11528" max="11693" width="9.140625" style="133"/>
    <col min="11694" max="11694" width="23.140625" style="133" bestFit="1" customWidth="1"/>
    <col min="11695" max="11695" width="7.7109375" style="133" bestFit="1" customWidth="1"/>
    <col min="11696" max="11696" width="6.42578125" style="133" customWidth="1"/>
    <col min="11697" max="11697" width="6.7109375" style="133" customWidth="1"/>
    <col min="11698" max="11699" width="3.7109375" style="133" customWidth="1"/>
    <col min="11700" max="11700" width="6.7109375" style="133" customWidth="1"/>
    <col min="11701" max="11702" width="3.7109375" style="133" customWidth="1"/>
    <col min="11703" max="11703" width="6.7109375" style="133" customWidth="1"/>
    <col min="11704" max="11705" width="3.7109375" style="133" customWidth="1"/>
    <col min="11706" max="11706" width="10.7109375" style="133" customWidth="1"/>
    <col min="11707" max="11708" width="3.7109375" style="133" customWidth="1"/>
    <col min="11709" max="11709" width="9.140625" style="133"/>
    <col min="11710" max="11710" width="23" style="133" customWidth="1"/>
    <col min="11711" max="11722" width="3.7109375" style="133" customWidth="1"/>
    <col min="11723" max="11776" width="2.7109375" style="133" customWidth="1"/>
    <col min="11777" max="11777" width="5.28515625" style="133" customWidth="1"/>
    <col min="11778" max="11783" width="2.7109375" style="133" customWidth="1"/>
    <col min="11784" max="11949" width="9.140625" style="133"/>
    <col min="11950" max="11950" width="23.140625" style="133" bestFit="1" customWidth="1"/>
    <col min="11951" max="11951" width="7.7109375" style="133" bestFit="1" customWidth="1"/>
    <col min="11952" max="11952" width="6.42578125" style="133" customWidth="1"/>
    <col min="11953" max="11953" width="6.7109375" style="133" customWidth="1"/>
    <col min="11954" max="11955" width="3.7109375" style="133" customWidth="1"/>
    <col min="11956" max="11956" width="6.7109375" style="133" customWidth="1"/>
    <col min="11957" max="11958" width="3.7109375" style="133" customWidth="1"/>
    <col min="11959" max="11959" width="6.7109375" style="133" customWidth="1"/>
    <col min="11960" max="11961" width="3.7109375" style="133" customWidth="1"/>
    <col min="11962" max="11962" width="10.7109375" style="133" customWidth="1"/>
    <col min="11963" max="11964" width="3.7109375" style="133" customWidth="1"/>
    <col min="11965" max="11965" width="9.140625" style="133"/>
    <col min="11966" max="11966" width="23" style="133" customWidth="1"/>
    <col min="11967" max="11978" width="3.7109375" style="133" customWidth="1"/>
    <col min="11979" max="12032" width="2.7109375" style="133" customWidth="1"/>
    <col min="12033" max="12033" width="5.28515625" style="133" customWidth="1"/>
    <col min="12034" max="12039" width="2.7109375" style="133" customWidth="1"/>
    <col min="12040" max="12205" width="9.140625" style="133"/>
    <col min="12206" max="12206" width="23.140625" style="133" bestFit="1" customWidth="1"/>
    <col min="12207" max="12207" width="7.7109375" style="133" bestFit="1" customWidth="1"/>
    <col min="12208" max="12208" width="6.42578125" style="133" customWidth="1"/>
    <col min="12209" max="12209" width="6.7109375" style="133" customWidth="1"/>
    <col min="12210" max="12211" width="3.7109375" style="133" customWidth="1"/>
    <col min="12212" max="12212" width="6.7109375" style="133" customWidth="1"/>
    <col min="12213" max="12214" width="3.7109375" style="133" customWidth="1"/>
    <col min="12215" max="12215" width="6.7109375" style="133" customWidth="1"/>
    <col min="12216" max="12217" width="3.7109375" style="133" customWidth="1"/>
    <col min="12218" max="12218" width="10.7109375" style="133" customWidth="1"/>
    <col min="12219" max="12220" width="3.7109375" style="133" customWidth="1"/>
    <col min="12221" max="12221" width="9.140625" style="133"/>
    <col min="12222" max="12222" width="23" style="133" customWidth="1"/>
    <col min="12223" max="12234" width="3.7109375" style="133" customWidth="1"/>
    <col min="12235" max="12288" width="2.7109375" style="133" customWidth="1"/>
    <col min="12289" max="12289" width="5.28515625" style="133" customWidth="1"/>
    <col min="12290" max="12295" width="2.7109375" style="133" customWidth="1"/>
    <col min="12296" max="12461" width="9.140625" style="133"/>
    <col min="12462" max="12462" width="23.140625" style="133" bestFit="1" customWidth="1"/>
    <col min="12463" max="12463" width="7.7109375" style="133" bestFit="1" customWidth="1"/>
    <col min="12464" max="12464" width="6.42578125" style="133" customWidth="1"/>
    <col min="12465" max="12465" width="6.7109375" style="133" customWidth="1"/>
    <col min="12466" max="12467" width="3.7109375" style="133" customWidth="1"/>
    <col min="12468" max="12468" width="6.7109375" style="133" customWidth="1"/>
    <col min="12469" max="12470" width="3.7109375" style="133" customWidth="1"/>
    <col min="12471" max="12471" width="6.7109375" style="133" customWidth="1"/>
    <col min="12472" max="12473" width="3.7109375" style="133" customWidth="1"/>
    <col min="12474" max="12474" width="10.7109375" style="133" customWidth="1"/>
    <col min="12475" max="12476" width="3.7109375" style="133" customWidth="1"/>
    <col min="12477" max="12477" width="9.140625" style="133"/>
    <col min="12478" max="12478" width="23" style="133" customWidth="1"/>
    <col min="12479" max="12490" width="3.7109375" style="133" customWidth="1"/>
    <col min="12491" max="12544" width="2.7109375" style="133" customWidth="1"/>
    <col min="12545" max="12545" width="5.28515625" style="133" customWidth="1"/>
    <col min="12546" max="12551" width="2.7109375" style="133" customWidth="1"/>
    <col min="12552" max="12717" width="9.140625" style="133"/>
    <col min="12718" max="12718" width="23.140625" style="133" bestFit="1" customWidth="1"/>
    <col min="12719" max="12719" width="7.7109375" style="133" bestFit="1" customWidth="1"/>
    <col min="12720" max="12720" width="6.42578125" style="133" customWidth="1"/>
    <col min="12721" max="12721" width="6.7109375" style="133" customWidth="1"/>
    <col min="12722" max="12723" width="3.7109375" style="133" customWidth="1"/>
    <col min="12724" max="12724" width="6.7109375" style="133" customWidth="1"/>
    <col min="12725" max="12726" width="3.7109375" style="133" customWidth="1"/>
    <col min="12727" max="12727" width="6.7109375" style="133" customWidth="1"/>
    <col min="12728" max="12729" width="3.7109375" style="133" customWidth="1"/>
    <col min="12730" max="12730" width="10.7109375" style="133" customWidth="1"/>
    <col min="12731" max="12732" width="3.7109375" style="133" customWidth="1"/>
    <col min="12733" max="12733" width="9.140625" style="133"/>
    <col min="12734" max="12734" width="23" style="133" customWidth="1"/>
    <col min="12735" max="12746" width="3.7109375" style="133" customWidth="1"/>
    <col min="12747" max="12800" width="2.7109375" style="133" customWidth="1"/>
    <col min="12801" max="12801" width="5.28515625" style="133" customWidth="1"/>
    <col min="12802" max="12807" width="2.7109375" style="133" customWidth="1"/>
    <col min="12808" max="12973" width="9.140625" style="133"/>
    <col min="12974" max="12974" width="23.140625" style="133" bestFit="1" customWidth="1"/>
    <col min="12975" max="12975" width="7.7109375" style="133" bestFit="1" customWidth="1"/>
    <col min="12976" max="12976" width="6.42578125" style="133" customWidth="1"/>
    <col min="12977" max="12977" width="6.7109375" style="133" customWidth="1"/>
    <col min="12978" max="12979" width="3.7109375" style="133" customWidth="1"/>
    <col min="12980" max="12980" width="6.7109375" style="133" customWidth="1"/>
    <col min="12981" max="12982" width="3.7109375" style="133" customWidth="1"/>
    <col min="12983" max="12983" width="6.7109375" style="133" customWidth="1"/>
    <col min="12984" max="12985" width="3.7109375" style="133" customWidth="1"/>
    <col min="12986" max="12986" width="10.7109375" style="133" customWidth="1"/>
    <col min="12987" max="12988" width="3.7109375" style="133" customWidth="1"/>
    <col min="12989" max="12989" width="9.140625" style="133"/>
    <col min="12990" max="12990" width="23" style="133" customWidth="1"/>
    <col min="12991" max="13002" width="3.7109375" style="133" customWidth="1"/>
    <col min="13003" max="13056" width="2.7109375" style="133" customWidth="1"/>
    <col min="13057" max="13057" width="5.28515625" style="133" customWidth="1"/>
    <col min="13058" max="13063" width="2.7109375" style="133" customWidth="1"/>
    <col min="13064" max="13229" width="9.140625" style="133"/>
    <col min="13230" max="13230" width="23.140625" style="133" bestFit="1" customWidth="1"/>
    <col min="13231" max="13231" width="7.7109375" style="133" bestFit="1" customWidth="1"/>
    <col min="13232" max="13232" width="6.42578125" style="133" customWidth="1"/>
    <col min="13233" max="13233" width="6.7109375" style="133" customWidth="1"/>
    <col min="13234" max="13235" width="3.7109375" style="133" customWidth="1"/>
    <col min="13236" max="13236" width="6.7109375" style="133" customWidth="1"/>
    <col min="13237" max="13238" width="3.7109375" style="133" customWidth="1"/>
    <col min="13239" max="13239" width="6.7109375" style="133" customWidth="1"/>
    <col min="13240" max="13241" width="3.7109375" style="133" customWidth="1"/>
    <col min="13242" max="13242" width="10.7109375" style="133" customWidth="1"/>
    <col min="13243" max="13244" width="3.7109375" style="133" customWidth="1"/>
    <col min="13245" max="13245" width="9.140625" style="133"/>
    <col min="13246" max="13246" width="23" style="133" customWidth="1"/>
    <col min="13247" max="13258" width="3.7109375" style="133" customWidth="1"/>
    <col min="13259" max="13312" width="2.7109375" style="133" customWidth="1"/>
    <col min="13313" max="13313" width="5.28515625" style="133" customWidth="1"/>
    <col min="13314" max="13319" width="2.7109375" style="133" customWidth="1"/>
    <col min="13320" max="13485" width="9.140625" style="133"/>
    <col min="13486" max="13486" width="23.140625" style="133" bestFit="1" customWidth="1"/>
    <col min="13487" max="13487" width="7.7109375" style="133" bestFit="1" customWidth="1"/>
    <col min="13488" max="13488" width="6.42578125" style="133" customWidth="1"/>
    <col min="13489" max="13489" width="6.7109375" style="133" customWidth="1"/>
    <col min="13490" max="13491" width="3.7109375" style="133" customWidth="1"/>
    <col min="13492" max="13492" width="6.7109375" style="133" customWidth="1"/>
    <col min="13493" max="13494" width="3.7109375" style="133" customWidth="1"/>
    <col min="13495" max="13495" width="6.7109375" style="133" customWidth="1"/>
    <col min="13496" max="13497" width="3.7109375" style="133" customWidth="1"/>
    <col min="13498" max="13498" width="10.7109375" style="133" customWidth="1"/>
    <col min="13499" max="13500" width="3.7109375" style="133" customWidth="1"/>
    <col min="13501" max="13501" width="9.140625" style="133"/>
    <col min="13502" max="13502" width="23" style="133" customWidth="1"/>
    <col min="13503" max="13514" width="3.7109375" style="133" customWidth="1"/>
    <col min="13515" max="13568" width="2.7109375" style="133" customWidth="1"/>
    <col min="13569" max="13569" width="5.28515625" style="133" customWidth="1"/>
    <col min="13570" max="13575" width="2.7109375" style="133" customWidth="1"/>
    <col min="13576" max="13741" width="9.140625" style="133"/>
    <col min="13742" max="13742" width="23.140625" style="133" bestFit="1" customWidth="1"/>
    <col min="13743" max="13743" width="7.7109375" style="133" bestFit="1" customWidth="1"/>
    <col min="13744" max="13744" width="6.42578125" style="133" customWidth="1"/>
    <col min="13745" max="13745" width="6.7109375" style="133" customWidth="1"/>
    <col min="13746" max="13747" width="3.7109375" style="133" customWidth="1"/>
    <col min="13748" max="13748" width="6.7109375" style="133" customWidth="1"/>
    <col min="13749" max="13750" width="3.7109375" style="133" customWidth="1"/>
    <col min="13751" max="13751" width="6.7109375" style="133" customWidth="1"/>
    <col min="13752" max="13753" width="3.7109375" style="133" customWidth="1"/>
    <col min="13754" max="13754" width="10.7109375" style="133" customWidth="1"/>
    <col min="13755" max="13756" width="3.7109375" style="133" customWidth="1"/>
    <col min="13757" max="13757" width="9.140625" style="133"/>
    <col min="13758" max="13758" width="23" style="133" customWidth="1"/>
    <col min="13759" max="13770" width="3.7109375" style="133" customWidth="1"/>
    <col min="13771" max="13824" width="2.7109375" style="133" customWidth="1"/>
    <col min="13825" max="13825" width="5.28515625" style="133" customWidth="1"/>
    <col min="13826" max="13831" width="2.7109375" style="133" customWidth="1"/>
    <col min="13832" max="13997" width="9.140625" style="133"/>
    <col min="13998" max="13998" width="23.140625" style="133" bestFit="1" customWidth="1"/>
    <col min="13999" max="13999" width="7.7109375" style="133" bestFit="1" customWidth="1"/>
    <col min="14000" max="14000" width="6.42578125" style="133" customWidth="1"/>
    <col min="14001" max="14001" width="6.7109375" style="133" customWidth="1"/>
    <col min="14002" max="14003" width="3.7109375" style="133" customWidth="1"/>
    <col min="14004" max="14004" width="6.7109375" style="133" customWidth="1"/>
    <col min="14005" max="14006" width="3.7109375" style="133" customWidth="1"/>
    <col min="14007" max="14007" width="6.7109375" style="133" customWidth="1"/>
    <col min="14008" max="14009" width="3.7109375" style="133" customWidth="1"/>
    <col min="14010" max="14010" width="10.7109375" style="133" customWidth="1"/>
    <col min="14011" max="14012" width="3.7109375" style="133" customWidth="1"/>
    <col min="14013" max="14013" width="9.140625" style="133"/>
    <col min="14014" max="14014" width="23" style="133" customWidth="1"/>
    <col min="14015" max="14026" width="3.7109375" style="133" customWidth="1"/>
    <col min="14027" max="14080" width="2.7109375" style="133" customWidth="1"/>
    <col min="14081" max="14081" width="5.28515625" style="133" customWidth="1"/>
    <col min="14082" max="14087" width="2.7109375" style="133" customWidth="1"/>
    <col min="14088" max="14253" width="9.140625" style="133"/>
    <col min="14254" max="14254" width="23.140625" style="133" bestFit="1" customWidth="1"/>
    <col min="14255" max="14255" width="7.7109375" style="133" bestFit="1" customWidth="1"/>
    <col min="14256" max="14256" width="6.42578125" style="133" customWidth="1"/>
    <col min="14257" max="14257" width="6.7109375" style="133" customWidth="1"/>
    <col min="14258" max="14259" width="3.7109375" style="133" customWidth="1"/>
    <col min="14260" max="14260" width="6.7109375" style="133" customWidth="1"/>
    <col min="14261" max="14262" width="3.7109375" style="133" customWidth="1"/>
    <col min="14263" max="14263" width="6.7109375" style="133" customWidth="1"/>
    <col min="14264" max="14265" width="3.7109375" style="133" customWidth="1"/>
    <col min="14266" max="14266" width="10.7109375" style="133" customWidth="1"/>
    <col min="14267" max="14268" width="3.7109375" style="133" customWidth="1"/>
    <col min="14269" max="14269" width="9.140625" style="133"/>
    <col min="14270" max="14270" width="23" style="133" customWidth="1"/>
    <col min="14271" max="14282" width="3.7109375" style="133" customWidth="1"/>
    <col min="14283" max="14336" width="2.7109375" style="133" customWidth="1"/>
    <col min="14337" max="14337" width="5.28515625" style="133" customWidth="1"/>
    <col min="14338" max="14343" width="2.7109375" style="133" customWidth="1"/>
    <col min="14344" max="14509" width="9.140625" style="133"/>
    <col min="14510" max="14510" width="23.140625" style="133" bestFit="1" customWidth="1"/>
    <col min="14511" max="14511" width="7.7109375" style="133" bestFit="1" customWidth="1"/>
    <col min="14512" max="14512" width="6.42578125" style="133" customWidth="1"/>
    <col min="14513" max="14513" width="6.7109375" style="133" customWidth="1"/>
    <col min="14514" max="14515" width="3.7109375" style="133" customWidth="1"/>
    <col min="14516" max="14516" width="6.7109375" style="133" customWidth="1"/>
    <col min="14517" max="14518" width="3.7109375" style="133" customWidth="1"/>
    <col min="14519" max="14519" width="6.7109375" style="133" customWidth="1"/>
    <col min="14520" max="14521" width="3.7109375" style="133" customWidth="1"/>
    <col min="14522" max="14522" width="10.7109375" style="133" customWidth="1"/>
    <col min="14523" max="14524" width="3.7109375" style="133" customWidth="1"/>
    <col min="14525" max="14525" width="9.140625" style="133"/>
    <col min="14526" max="14526" width="23" style="133" customWidth="1"/>
    <col min="14527" max="14538" width="3.7109375" style="133" customWidth="1"/>
    <col min="14539" max="14592" width="2.7109375" style="133" customWidth="1"/>
    <col min="14593" max="14593" width="5.28515625" style="133" customWidth="1"/>
    <col min="14594" max="14599" width="2.7109375" style="133" customWidth="1"/>
    <col min="14600" max="14765" width="9.140625" style="133"/>
    <col min="14766" max="14766" width="23.140625" style="133" bestFit="1" customWidth="1"/>
    <col min="14767" max="14767" width="7.7109375" style="133" bestFit="1" customWidth="1"/>
    <col min="14768" max="14768" width="6.42578125" style="133" customWidth="1"/>
    <col min="14769" max="14769" width="6.7109375" style="133" customWidth="1"/>
    <col min="14770" max="14771" width="3.7109375" style="133" customWidth="1"/>
    <col min="14772" max="14772" width="6.7109375" style="133" customWidth="1"/>
    <col min="14773" max="14774" width="3.7109375" style="133" customWidth="1"/>
    <col min="14775" max="14775" width="6.7109375" style="133" customWidth="1"/>
    <col min="14776" max="14777" width="3.7109375" style="133" customWidth="1"/>
    <col min="14778" max="14778" width="10.7109375" style="133" customWidth="1"/>
    <col min="14779" max="14780" width="3.7109375" style="133" customWidth="1"/>
    <col min="14781" max="14781" width="9.140625" style="133"/>
    <col min="14782" max="14782" width="23" style="133" customWidth="1"/>
    <col min="14783" max="14794" width="3.7109375" style="133" customWidth="1"/>
    <col min="14795" max="14848" width="2.7109375" style="133" customWidth="1"/>
    <col min="14849" max="14849" width="5.28515625" style="133" customWidth="1"/>
    <col min="14850" max="14855" width="2.7109375" style="133" customWidth="1"/>
    <col min="14856" max="15021" width="9.140625" style="133"/>
    <col min="15022" max="15022" width="23.140625" style="133" bestFit="1" customWidth="1"/>
    <col min="15023" max="15023" width="7.7109375" style="133" bestFit="1" customWidth="1"/>
    <col min="15024" max="15024" width="6.42578125" style="133" customWidth="1"/>
    <col min="15025" max="15025" width="6.7109375" style="133" customWidth="1"/>
    <col min="15026" max="15027" width="3.7109375" style="133" customWidth="1"/>
    <col min="15028" max="15028" width="6.7109375" style="133" customWidth="1"/>
    <col min="15029" max="15030" width="3.7109375" style="133" customWidth="1"/>
    <col min="15031" max="15031" width="6.7109375" style="133" customWidth="1"/>
    <col min="15032" max="15033" width="3.7109375" style="133" customWidth="1"/>
    <col min="15034" max="15034" width="10.7109375" style="133" customWidth="1"/>
    <col min="15035" max="15036" width="3.7109375" style="133" customWidth="1"/>
    <col min="15037" max="15037" width="9.140625" style="133"/>
    <col min="15038" max="15038" width="23" style="133" customWidth="1"/>
    <col min="15039" max="15050" width="3.7109375" style="133" customWidth="1"/>
    <col min="15051" max="15104" width="2.7109375" style="133" customWidth="1"/>
    <col min="15105" max="15105" width="5.28515625" style="133" customWidth="1"/>
    <col min="15106" max="15111" width="2.7109375" style="133" customWidth="1"/>
    <col min="15112" max="15277" width="9.140625" style="133"/>
    <col min="15278" max="15278" width="23.140625" style="133" bestFit="1" customWidth="1"/>
    <col min="15279" max="15279" width="7.7109375" style="133" bestFit="1" customWidth="1"/>
    <col min="15280" max="15280" width="6.42578125" style="133" customWidth="1"/>
    <col min="15281" max="15281" width="6.7109375" style="133" customWidth="1"/>
    <col min="15282" max="15283" width="3.7109375" style="133" customWidth="1"/>
    <col min="15284" max="15284" width="6.7109375" style="133" customWidth="1"/>
    <col min="15285" max="15286" width="3.7109375" style="133" customWidth="1"/>
    <col min="15287" max="15287" width="6.7109375" style="133" customWidth="1"/>
    <col min="15288" max="15289" width="3.7109375" style="133" customWidth="1"/>
    <col min="15290" max="15290" width="10.7109375" style="133" customWidth="1"/>
    <col min="15291" max="15292" width="3.7109375" style="133" customWidth="1"/>
    <col min="15293" max="15293" width="9.140625" style="133"/>
    <col min="15294" max="15294" width="23" style="133" customWidth="1"/>
    <col min="15295" max="15306" width="3.7109375" style="133" customWidth="1"/>
    <col min="15307" max="15360" width="2.7109375" style="133" customWidth="1"/>
    <col min="15361" max="15361" width="5.28515625" style="133" customWidth="1"/>
    <col min="15362" max="15367" width="2.7109375" style="133" customWidth="1"/>
    <col min="15368" max="15533" width="9.140625" style="133"/>
    <col min="15534" max="15534" width="23.140625" style="133" bestFit="1" customWidth="1"/>
    <col min="15535" max="15535" width="7.7109375" style="133" bestFit="1" customWidth="1"/>
    <col min="15536" max="15536" width="6.42578125" style="133" customWidth="1"/>
    <col min="15537" max="15537" width="6.7109375" style="133" customWidth="1"/>
    <col min="15538" max="15539" width="3.7109375" style="133" customWidth="1"/>
    <col min="15540" max="15540" width="6.7109375" style="133" customWidth="1"/>
    <col min="15541" max="15542" width="3.7109375" style="133" customWidth="1"/>
    <col min="15543" max="15543" width="6.7109375" style="133" customWidth="1"/>
    <col min="15544" max="15545" width="3.7109375" style="133" customWidth="1"/>
    <col min="15546" max="15546" width="10.7109375" style="133" customWidth="1"/>
    <col min="15547" max="15548" width="3.7109375" style="133" customWidth="1"/>
    <col min="15549" max="15549" width="9.140625" style="133"/>
    <col min="15550" max="15550" width="23" style="133" customWidth="1"/>
    <col min="15551" max="15562" width="3.7109375" style="133" customWidth="1"/>
    <col min="15563" max="15616" width="2.7109375" style="133" customWidth="1"/>
    <col min="15617" max="15617" width="5.28515625" style="133" customWidth="1"/>
    <col min="15618" max="15623" width="2.7109375" style="133" customWidth="1"/>
    <col min="15624" max="15789" width="9.140625" style="133"/>
    <col min="15790" max="15790" width="23.140625" style="133" bestFit="1" customWidth="1"/>
    <col min="15791" max="15791" width="7.7109375" style="133" bestFit="1" customWidth="1"/>
    <col min="15792" max="15792" width="6.42578125" style="133" customWidth="1"/>
    <col min="15793" max="15793" width="6.7109375" style="133" customWidth="1"/>
    <col min="15794" max="15795" width="3.7109375" style="133" customWidth="1"/>
    <col min="15796" max="15796" width="6.7109375" style="133" customWidth="1"/>
    <col min="15797" max="15798" width="3.7109375" style="133" customWidth="1"/>
    <col min="15799" max="15799" width="6.7109375" style="133" customWidth="1"/>
    <col min="15800" max="15801" width="3.7109375" style="133" customWidth="1"/>
    <col min="15802" max="15802" width="10.7109375" style="133" customWidth="1"/>
    <col min="15803" max="15804" width="3.7109375" style="133" customWidth="1"/>
    <col min="15805" max="15805" width="9.140625" style="133"/>
    <col min="15806" max="15806" width="23" style="133" customWidth="1"/>
    <col min="15807" max="15818" width="3.7109375" style="133" customWidth="1"/>
    <col min="15819" max="15872" width="2.7109375" style="133" customWidth="1"/>
    <col min="15873" max="15873" width="5.28515625" style="133" customWidth="1"/>
    <col min="15874" max="15879" width="2.7109375" style="133" customWidth="1"/>
    <col min="15880" max="16045" width="9.140625" style="133"/>
    <col min="16046" max="16046" width="23.140625" style="133" bestFit="1" customWidth="1"/>
    <col min="16047" max="16047" width="7.7109375" style="133" bestFit="1" customWidth="1"/>
    <col min="16048" max="16048" width="6.42578125" style="133" customWidth="1"/>
    <col min="16049" max="16049" width="6.7109375" style="133" customWidth="1"/>
    <col min="16050" max="16051" width="3.7109375" style="133" customWidth="1"/>
    <col min="16052" max="16052" width="6.7109375" style="133" customWidth="1"/>
    <col min="16053" max="16054" width="3.7109375" style="133" customWidth="1"/>
    <col min="16055" max="16055" width="6.7109375" style="133" customWidth="1"/>
    <col min="16056" max="16057" width="3.7109375" style="133" customWidth="1"/>
    <col min="16058" max="16058" width="10.7109375" style="133" customWidth="1"/>
    <col min="16059" max="16060" width="3.7109375" style="133" customWidth="1"/>
    <col min="16061" max="16061" width="9.140625" style="133"/>
    <col min="16062" max="16062" width="23" style="133" customWidth="1"/>
    <col min="16063" max="16074" width="3.7109375" style="133" customWidth="1"/>
    <col min="16075" max="16128" width="2.7109375" style="133" customWidth="1"/>
    <col min="16129" max="16129" width="5.28515625" style="133" customWidth="1"/>
    <col min="16130" max="16135" width="2.7109375" style="133" customWidth="1"/>
    <col min="16136" max="16384" width="9.140625" style="133"/>
  </cols>
  <sheetData>
    <row r="1" spans="1:18" s="131" customFormat="1" ht="27.75" x14ac:dyDescent="0.25">
      <c r="B1" s="707" t="s">
        <v>631</v>
      </c>
      <c r="C1" s="707"/>
      <c r="D1" s="707"/>
      <c r="E1" s="707"/>
      <c r="F1" s="334"/>
      <c r="G1" s="335" t="str">
        <f>UPPER(SELEKTION!D22)</f>
        <v/>
      </c>
      <c r="I1" s="578" t="s">
        <v>424</v>
      </c>
      <c r="J1" s="579"/>
      <c r="K1" s="579"/>
      <c r="L1" s="132"/>
      <c r="M1" s="132"/>
      <c r="N1" s="132"/>
      <c r="O1" s="132"/>
      <c r="P1" s="132"/>
      <c r="Q1" s="132"/>
      <c r="R1" s="132"/>
    </row>
    <row r="2" spans="1:18" s="131" customFormat="1" ht="26.25" x14ac:dyDescent="0.25">
      <c r="B2" s="708" t="str">
        <f>IF(ISERROR(VLOOKUP($G$1,Parameter!$L:$M,2,FALSE))," ",VLOOKUP($G$1,Parameter!$L:$M,2,FALSE))</f>
        <v xml:space="preserve"> </v>
      </c>
      <c r="C2" s="708"/>
      <c r="D2" s="708"/>
      <c r="E2" s="708"/>
      <c r="F2" s="708"/>
      <c r="G2" s="708"/>
      <c r="I2" s="579"/>
      <c r="J2" s="579"/>
      <c r="K2" s="579"/>
      <c r="L2" s="132"/>
      <c r="M2" s="132"/>
      <c r="N2" s="132"/>
      <c r="O2" s="132"/>
      <c r="P2" s="132"/>
      <c r="Q2" s="132"/>
      <c r="R2" s="132"/>
    </row>
    <row r="3" spans="1:18" s="131" customFormat="1" ht="20.25" x14ac:dyDescent="0.25">
      <c r="B3" s="661" t="s">
        <v>635</v>
      </c>
      <c r="C3" s="661"/>
      <c r="D3" s="661"/>
      <c r="E3" s="332" t="s">
        <v>626</v>
      </c>
      <c r="F3" s="332">
        <f>LARGE('enter-data'!C8:C94,1)</f>
        <v>2022</v>
      </c>
      <c r="G3" s="190"/>
      <c r="I3" s="579"/>
      <c r="J3" s="579"/>
      <c r="K3" s="579"/>
      <c r="L3" s="132"/>
      <c r="M3" s="132"/>
      <c r="N3" s="132"/>
      <c r="O3" s="132"/>
      <c r="P3" s="132"/>
      <c r="Q3" s="132"/>
      <c r="R3" s="132"/>
    </row>
    <row r="4" spans="1:18" s="131" customFormat="1" ht="20.25" x14ac:dyDescent="0.25">
      <c r="B4" s="665" t="s">
        <v>386</v>
      </c>
      <c r="C4" s="665"/>
      <c r="D4" s="665"/>
      <c r="E4" s="665"/>
      <c r="F4" s="665"/>
      <c r="G4" s="665"/>
      <c r="I4" s="132"/>
      <c r="J4" s="132"/>
      <c r="K4" s="132"/>
      <c r="L4" s="132"/>
      <c r="M4" s="132"/>
      <c r="N4" s="132"/>
      <c r="O4" s="132"/>
      <c r="P4" s="132"/>
      <c r="Q4" s="132"/>
      <c r="R4" s="132"/>
    </row>
    <row r="5" spans="1:18" x14ac:dyDescent="0.25">
      <c r="B5" s="706" t="str">
        <f>IF(ISERROR(INDEX(Parameter!$L$3:$L$20,MATCH(SELEKTION!$D$22,Parameter!$L$3:$L$20,0))),"no correct disziplin selected !","")</f>
        <v>no correct disziplin selected !</v>
      </c>
      <c r="C5" s="706"/>
    </row>
    <row r="6" spans="1:18" x14ac:dyDescent="0.25">
      <c r="B6" s="706"/>
      <c r="C6" s="706"/>
    </row>
    <row r="7" spans="1:18" ht="15.75" thickBot="1" x14ac:dyDescent="0.3">
      <c r="B7" s="706"/>
      <c r="C7" s="706"/>
    </row>
    <row r="8" spans="1:18" ht="17.25" thickTop="1" thickBot="1" x14ac:dyDescent="0.3">
      <c r="D8" s="248" t="s">
        <v>366</v>
      </c>
      <c r="E8" s="249" t="s">
        <v>367</v>
      </c>
      <c r="F8" s="250" t="s">
        <v>387</v>
      </c>
      <c r="G8" s="271" t="s">
        <v>210</v>
      </c>
    </row>
    <row r="9" spans="1:18" ht="27.75" customHeight="1" thickTop="1" thickBot="1" x14ac:dyDescent="0.3">
      <c r="C9" s="284" t="s">
        <v>210</v>
      </c>
      <c r="D9" s="285">
        <f>SUM(D10:D41)</f>
        <v>0</v>
      </c>
      <c r="E9" s="286">
        <f t="shared" ref="E9:G9" si="0">SUM(E10:E41)</f>
        <v>0</v>
      </c>
      <c r="F9" s="287">
        <f t="shared" si="0"/>
        <v>0</v>
      </c>
      <c r="G9" s="288">
        <f t="shared" si="0"/>
        <v>0</v>
      </c>
    </row>
    <row r="10" spans="1:18" s="146" customFormat="1" ht="25.15" customHeight="1" thickTop="1" x14ac:dyDescent="0.25">
      <c r="A10" s="146">
        <f>IF(ISERROR(INDEX('calc.disziplin'!$D$3:$D$142,MATCH(ROW()-9,'calc.disziplin'!$D$3:$D$142,0))),150,INDEX('calc.disziplin'!$D$3:$D$142,MATCH(ROW()-9,'calc.disziplin'!$D$3:$D$142,0)))</f>
        <v>150</v>
      </c>
      <c r="B10" s="170" t="str">
        <f>IF(ISERROR(VLOOKUP($A10,'calc.disziplin'!$D$1:$K$142,3,FALSE)),"",VLOOKUP($A10,'calc.disziplin'!$D$1:$K$142,3,FALSE))</f>
        <v/>
      </c>
      <c r="C10" s="141" t="str">
        <f>IF(ISERROR(VLOOKUP($A10,'calc.disziplin'!$D$1:$K$142,4,FALSE)),"",VLOOKUP($A10,'calc.disziplin'!$D$1:$K$142,4,FALSE))</f>
        <v/>
      </c>
      <c r="D10" s="142" t="str">
        <f>IF(ISERROR(VLOOKUP($A10,'calc.disziplin'!$D$1:$K$142,5,FALSE)),"",VLOOKUP($A10,'calc.disziplin'!$D$1:$K$142,5,FALSE))</f>
        <v/>
      </c>
      <c r="E10" s="145" t="str">
        <f>IF(ISERROR(VLOOKUP($A10,'calc.disziplin'!$D$1:$K$142,6,FALSE)),"",VLOOKUP($A10,'calc.disziplin'!$D$1:$K$142,6,FALSE))</f>
        <v/>
      </c>
      <c r="F10" s="145" t="str">
        <f>IF(ISERROR(VLOOKUP($A10,'calc.disziplin'!$D$1:$K$142,7,FALSE)),"",VLOOKUP($A10,'calc.disziplin'!$D$1:$K$142,7,FALSE))</f>
        <v/>
      </c>
      <c r="G10" s="270" t="str">
        <f>IF(ISERROR(VLOOKUP($A10,'calc.disziplin'!$D$1:$K$142,8,FALSE)),"",VLOOKUP($A10,'calc.disziplin'!$D$1:$K$142,8,FALSE))</f>
        <v/>
      </c>
      <c r="I10" s="147"/>
      <c r="J10" s="147"/>
      <c r="K10" s="147"/>
      <c r="L10" s="147"/>
      <c r="M10" s="147"/>
      <c r="N10" s="147"/>
      <c r="O10" s="147"/>
      <c r="P10" s="147"/>
      <c r="Q10" s="147"/>
      <c r="R10" s="147"/>
    </row>
    <row r="11" spans="1:18" s="146" customFormat="1" ht="25.15" customHeight="1" x14ac:dyDescent="0.25">
      <c r="A11" s="146">
        <f>IF(ISERROR(INDEX('calc.disziplin'!$D$3:$D$142,MATCH(ROW()-9,'calc.disziplin'!$D$3:$D$142,0))),150,INDEX('calc.disziplin'!$D$3:$D$142,MATCH(ROW()-9,'calc.disziplin'!$D$3:$D$142,0)))</f>
        <v>150</v>
      </c>
      <c r="B11" s="172" t="str">
        <f>IF(ISERROR(VLOOKUP($A11,'calc.disziplin'!$D$1:$K$142,3,FALSE)),"",VLOOKUP($A11,'calc.disziplin'!$D$1:$K$142,3,FALSE))</f>
        <v/>
      </c>
      <c r="C11" s="154" t="str">
        <f>IF(ISERROR(VLOOKUP($A11,'calc.disziplin'!$D$1:$K$142,4,FALSE)),"",VLOOKUP($A11,'calc.disziplin'!$D$1:$K$142,4,FALSE))</f>
        <v/>
      </c>
      <c r="D11" s="261" t="str">
        <f>IF(ISERROR(VLOOKUP($A11,'calc.disziplin'!$D$1:$K$142,5,FALSE)),"",VLOOKUP($A11,'calc.disziplin'!$D$1:$K$142,5,FALSE))</f>
        <v/>
      </c>
      <c r="E11" s="262" t="str">
        <f>IF(ISERROR(VLOOKUP($A11,'calc.disziplin'!$D$1:$K$142,6,FALSE)),"",VLOOKUP($A11,'calc.disziplin'!$D$1:$K$142,6,FALSE))</f>
        <v/>
      </c>
      <c r="F11" s="262" t="str">
        <f>IF(ISERROR(VLOOKUP($A11,'calc.disziplin'!$D$1:$K$142,7,FALSE)),"",VLOOKUP($A11,'calc.disziplin'!$D$1:$K$142,7,FALSE))</f>
        <v/>
      </c>
      <c r="G11" s="333" t="str">
        <f>IF(ISERROR(VLOOKUP($A11,'calc.disziplin'!$D$1:$K$142,8,FALSE)),"",VLOOKUP($A11,'calc.disziplin'!$D$1:$K$142,8,FALSE))</f>
        <v/>
      </c>
      <c r="I11" s="147"/>
      <c r="J11" s="147"/>
      <c r="K11" s="147"/>
      <c r="L11" s="147"/>
      <c r="M11" s="147"/>
      <c r="N11" s="147"/>
      <c r="O11" s="147"/>
      <c r="P11" s="147"/>
      <c r="Q11" s="147"/>
      <c r="R11" s="147"/>
    </row>
    <row r="12" spans="1:18" s="146" customFormat="1" ht="25.15" customHeight="1" x14ac:dyDescent="0.25">
      <c r="A12" s="146">
        <f>IF(ISERROR(INDEX('calc.disziplin'!$D$3:$D$142,MATCH(ROW()-9,'calc.disziplin'!$D$3:$D$142,0))),150,INDEX('calc.disziplin'!$D$3:$D$142,MATCH(ROW()-9,'calc.disziplin'!$D$3:$D$142,0)))</f>
        <v>150</v>
      </c>
      <c r="B12" s="172" t="str">
        <f>IF(ISERROR(VLOOKUP($A12,'calc.disziplin'!$D$1:$K$142,3,FALSE)),"",VLOOKUP($A12,'calc.disziplin'!$D$1:$K$142,3,FALSE))</f>
        <v/>
      </c>
      <c r="C12" s="154" t="str">
        <f>IF(ISERROR(VLOOKUP($A12,'calc.disziplin'!$D$1:$K$142,4,FALSE)),"",VLOOKUP($A12,'calc.disziplin'!$D$1:$K$142,4,FALSE))</f>
        <v/>
      </c>
      <c r="D12" s="261" t="str">
        <f>IF(ISERROR(VLOOKUP($A12,'calc.disziplin'!$D$1:$K$142,5,FALSE)),"",VLOOKUP($A12,'calc.disziplin'!$D$1:$K$142,5,FALSE))</f>
        <v/>
      </c>
      <c r="E12" s="262" t="str">
        <f>IF(ISERROR(VLOOKUP($A12,'calc.disziplin'!$D$1:$K$142,6,FALSE)),"",VLOOKUP($A12,'calc.disziplin'!$D$1:$K$142,6,FALSE))</f>
        <v/>
      </c>
      <c r="F12" s="262" t="str">
        <f>IF(ISERROR(VLOOKUP($A12,'calc.disziplin'!$D$1:$K$142,7,FALSE)),"",VLOOKUP($A12,'calc.disziplin'!$D$1:$K$142,7,FALSE))</f>
        <v/>
      </c>
      <c r="G12" s="333" t="str">
        <f>IF(ISERROR(VLOOKUP($A12,'calc.disziplin'!$D$1:$K$142,8,FALSE)),"",VLOOKUP($A12,'calc.disziplin'!$D$1:$K$142,8,FALSE))</f>
        <v/>
      </c>
      <c r="I12" s="147"/>
      <c r="J12" s="147"/>
      <c r="K12" s="147"/>
      <c r="L12" s="147"/>
      <c r="M12" s="147"/>
      <c r="N12" s="147"/>
      <c r="O12" s="147"/>
      <c r="P12" s="147"/>
      <c r="Q12" s="147"/>
      <c r="R12" s="147"/>
    </row>
    <row r="13" spans="1:18" s="146" customFormat="1" ht="25.15" customHeight="1" x14ac:dyDescent="0.25">
      <c r="A13" s="146">
        <f>IF(ISERROR(INDEX('calc.disziplin'!$D$3:$D$142,MATCH(ROW()-9,'calc.disziplin'!$D$3:$D$142,0))),150,INDEX('calc.disziplin'!$D$3:$D$142,MATCH(ROW()-9,'calc.disziplin'!$D$3:$D$142,0)))</f>
        <v>150</v>
      </c>
      <c r="B13" s="172" t="str">
        <f>IF(ISERROR(VLOOKUP($A13,'calc.disziplin'!$D$1:$K$142,3,FALSE)),"",VLOOKUP($A13,'calc.disziplin'!$D$1:$K$142,3,FALSE))</f>
        <v/>
      </c>
      <c r="C13" s="154" t="str">
        <f>IF(ISERROR(VLOOKUP($A13,'calc.disziplin'!$D$1:$K$142,4,FALSE)),"",VLOOKUP($A13,'calc.disziplin'!$D$1:$K$142,4,FALSE))</f>
        <v/>
      </c>
      <c r="D13" s="261" t="str">
        <f>IF(ISERROR(VLOOKUP($A13,'calc.disziplin'!$D$1:$K$142,5,FALSE)),"",VLOOKUP($A13,'calc.disziplin'!$D$1:$K$142,5,FALSE))</f>
        <v/>
      </c>
      <c r="E13" s="262" t="str">
        <f>IF(ISERROR(VLOOKUP($A13,'calc.disziplin'!$D$1:$K$142,6,FALSE)),"",VLOOKUP($A13,'calc.disziplin'!$D$1:$K$142,6,FALSE))</f>
        <v/>
      </c>
      <c r="F13" s="262" t="str">
        <f>IF(ISERROR(VLOOKUP($A13,'calc.disziplin'!$D$1:$K$142,7,FALSE)),"",VLOOKUP($A13,'calc.disziplin'!$D$1:$K$142,7,FALSE))</f>
        <v/>
      </c>
      <c r="G13" s="333" t="str">
        <f>IF(ISERROR(VLOOKUP($A13,'calc.disziplin'!$D$1:$K$142,8,FALSE)),"",VLOOKUP($A13,'calc.disziplin'!$D$1:$K$142,8,FALSE))</f>
        <v/>
      </c>
      <c r="I13" s="147"/>
      <c r="J13" s="147"/>
      <c r="K13" s="147"/>
      <c r="L13" s="147"/>
      <c r="M13" s="147"/>
      <c r="N13" s="147"/>
      <c r="O13" s="147"/>
      <c r="P13" s="147"/>
      <c r="Q13" s="147"/>
      <c r="R13" s="147"/>
    </row>
    <row r="14" spans="1:18" s="146" customFormat="1" ht="25.15" customHeight="1" x14ac:dyDescent="0.25">
      <c r="A14" s="146">
        <f>IF(ISERROR(INDEX('calc.disziplin'!$D$3:$D$142,MATCH(ROW()-9,'calc.disziplin'!$D$3:$D$142,0))),150,INDEX('calc.disziplin'!$D$3:$D$142,MATCH(ROW()-9,'calc.disziplin'!$D$3:$D$142,0)))</f>
        <v>150</v>
      </c>
      <c r="B14" s="172" t="str">
        <f>IF(ISERROR(VLOOKUP($A14,'calc.disziplin'!$D$1:$K$142,3,FALSE)),"",VLOOKUP($A14,'calc.disziplin'!$D$1:$K$142,3,FALSE))</f>
        <v/>
      </c>
      <c r="C14" s="154" t="str">
        <f>IF(ISERROR(VLOOKUP($A14,'calc.disziplin'!$D$1:$K$142,4,FALSE)),"",VLOOKUP($A14,'calc.disziplin'!$D$1:$K$142,4,FALSE))</f>
        <v/>
      </c>
      <c r="D14" s="261" t="str">
        <f>IF(ISERROR(VLOOKUP($A14,'calc.disziplin'!$D$1:$K$142,5,FALSE)),"",VLOOKUP($A14,'calc.disziplin'!$D$1:$K$142,5,FALSE))</f>
        <v/>
      </c>
      <c r="E14" s="262" t="str">
        <f>IF(ISERROR(VLOOKUP($A14,'calc.disziplin'!$D$1:$K$142,6,FALSE)),"",VLOOKUP($A14,'calc.disziplin'!$D$1:$K$142,6,FALSE))</f>
        <v/>
      </c>
      <c r="F14" s="262" t="str">
        <f>IF(ISERROR(VLOOKUP($A14,'calc.disziplin'!$D$1:$K$142,7,FALSE)),"",VLOOKUP($A14,'calc.disziplin'!$D$1:$K$142,7,FALSE))</f>
        <v/>
      </c>
      <c r="G14" s="333" t="str">
        <f>IF(ISERROR(VLOOKUP($A14,'calc.disziplin'!$D$1:$K$142,8,FALSE)),"",VLOOKUP($A14,'calc.disziplin'!$D$1:$K$142,8,FALSE))</f>
        <v/>
      </c>
      <c r="H14" s="133"/>
      <c r="I14" s="132"/>
      <c r="J14" s="132"/>
      <c r="K14" s="132"/>
      <c r="L14" s="132"/>
      <c r="M14" s="132"/>
      <c r="N14" s="132"/>
      <c r="O14" s="132"/>
      <c r="P14" s="132"/>
      <c r="Q14" s="132"/>
      <c r="R14" s="132"/>
    </row>
    <row r="15" spans="1:18" s="146" customFormat="1" ht="25.15" customHeight="1" x14ac:dyDescent="0.25">
      <c r="A15" s="146">
        <f>IF(ISERROR(INDEX('calc.disziplin'!$D$3:$D$142,MATCH(ROW()-9,'calc.disziplin'!$D$3:$D$142,0))),150,INDEX('calc.disziplin'!$D$3:$D$142,MATCH(ROW()-9,'calc.disziplin'!$D$3:$D$142,0)))</f>
        <v>150</v>
      </c>
      <c r="B15" s="172" t="str">
        <f>IF(ISERROR(VLOOKUP($A15,'calc.disziplin'!$D$1:$K$142,3,FALSE)),"",VLOOKUP($A15,'calc.disziplin'!$D$1:$K$142,3,FALSE))</f>
        <v/>
      </c>
      <c r="C15" s="154" t="str">
        <f>IF(ISERROR(VLOOKUP($A15,'calc.disziplin'!$D$1:$K$142,4,FALSE)),"",VLOOKUP($A15,'calc.disziplin'!$D$1:$K$142,4,FALSE))</f>
        <v/>
      </c>
      <c r="D15" s="261" t="str">
        <f>IF(ISERROR(VLOOKUP($A15,'calc.disziplin'!$D$1:$K$142,5,FALSE)),"",VLOOKUP($A15,'calc.disziplin'!$D$1:$K$142,5,FALSE))</f>
        <v/>
      </c>
      <c r="E15" s="262" t="str">
        <f>IF(ISERROR(VLOOKUP($A15,'calc.disziplin'!$D$1:$K$142,6,FALSE)),"",VLOOKUP($A15,'calc.disziplin'!$D$1:$K$142,6,FALSE))</f>
        <v/>
      </c>
      <c r="F15" s="262" t="str">
        <f>IF(ISERROR(VLOOKUP($A15,'calc.disziplin'!$D$1:$K$142,7,FALSE)),"",VLOOKUP($A15,'calc.disziplin'!$D$1:$K$142,7,FALSE))</f>
        <v/>
      </c>
      <c r="G15" s="333" t="str">
        <f>IF(ISERROR(VLOOKUP($A15,'calc.disziplin'!$D$1:$K$142,8,FALSE)),"",VLOOKUP($A15,'calc.disziplin'!$D$1:$K$142,8,FALSE))</f>
        <v/>
      </c>
      <c r="H15" s="133"/>
      <c r="I15" s="132"/>
      <c r="J15" s="132"/>
      <c r="K15" s="132"/>
      <c r="L15" s="132"/>
      <c r="M15" s="132"/>
      <c r="N15" s="132"/>
      <c r="O15" s="132"/>
      <c r="P15" s="132"/>
      <c r="Q15" s="132"/>
      <c r="R15" s="132"/>
    </row>
    <row r="16" spans="1:18" s="146" customFormat="1" ht="25.15" customHeight="1" x14ac:dyDescent="0.25">
      <c r="A16" s="146">
        <f>IF(ISERROR(INDEX('calc.disziplin'!$D$3:$D$142,MATCH(ROW()-9,'calc.disziplin'!$D$3:$D$142,0))),150,INDEX('calc.disziplin'!$D$3:$D$142,MATCH(ROW()-9,'calc.disziplin'!$D$3:$D$142,0)))</f>
        <v>150</v>
      </c>
      <c r="B16" s="172" t="str">
        <f>IF(ISERROR(VLOOKUP($A16,'calc.disziplin'!$D$1:$K$142,3,FALSE)),"",VLOOKUP($A16,'calc.disziplin'!$D$1:$K$142,3,FALSE))</f>
        <v/>
      </c>
      <c r="C16" s="154" t="str">
        <f>IF(ISERROR(VLOOKUP($A16,'calc.disziplin'!$D$1:$K$142,4,FALSE)),"",VLOOKUP($A16,'calc.disziplin'!$D$1:$K$142,4,FALSE))</f>
        <v/>
      </c>
      <c r="D16" s="261" t="str">
        <f>IF(ISERROR(VLOOKUP($A16,'calc.disziplin'!$D$1:$K$142,5,FALSE)),"",VLOOKUP($A16,'calc.disziplin'!$D$1:$K$142,5,FALSE))</f>
        <v/>
      </c>
      <c r="E16" s="262" t="str">
        <f>IF(ISERROR(VLOOKUP($A16,'calc.disziplin'!$D$1:$K$142,6,FALSE)),"",VLOOKUP($A16,'calc.disziplin'!$D$1:$K$142,6,FALSE))</f>
        <v/>
      </c>
      <c r="F16" s="262" t="str">
        <f>IF(ISERROR(VLOOKUP($A16,'calc.disziplin'!$D$1:$K$142,7,FALSE)),"",VLOOKUP($A16,'calc.disziplin'!$D$1:$K$142,7,FALSE))</f>
        <v/>
      </c>
      <c r="G16" s="333" t="str">
        <f>IF(ISERROR(VLOOKUP($A16,'calc.disziplin'!$D$1:$K$142,8,FALSE)),"",VLOOKUP($A16,'calc.disziplin'!$D$1:$K$142,8,FALSE))</f>
        <v/>
      </c>
      <c r="H16" s="133"/>
      <c r="I16" s="132"/>
      <c r="J16" s="132"/>
      <c r="K16" s="132"/>
      <c r="L16" s="132"/>
      <c r="M16" s="132"/>
      <c r="N16" s="132"/>
      <c r="O16" s="132"/>
      <c r="P16" s="132"/>
      <c r="Q16" s="132"/>
      <c r="R16" s="132"/>
    </row>
    <row r="17" spans="1:166" s="146" customFormat="1" ht="25.15" customHeight="1" x14ac:dyDescent="0.25">
      <c r="A17" s="146">
        <f>IF(ISERROR(INDEX('calc.disziplin'!$D$3:$D$142,MATCH(ROW()-9,'calc.disziplin'!$D$3:$D$142,0))),150,INDEX('calc.disziplin'!$D$3:$D$142,MATCH(ROW()-9,'calc.disziplin'!$D$3:$D$142,0)))</f>
        <v>150</v>
      </c>
      <c r="B17" s="172" t="str">
        <f>IF(ISERROR(VLOOKUP($A17,'calc.disziplin'!$D$1:$K$142,3,FALSE)),"",VLOOKUP($A17,'calc.disziplin'!$D$1:$K$142,3,FALSE))</f>
        <v/>
      </c>
      <c r="C17" s="154" t="str">
        <f>IF(ISERROR(VLOOKUP($A17,'calc.disziplin'!$D$1:$K$142,4,FALSE)),"",VLOOKUP($A17,'calc.disziplin'!$D$1:$K$142,4,FALSE))</f>
        <v/>
      </c>
      <c r="D17" s="261" t="str">
        <f>IF(ISERROR(VLOOKUP($A17,'calc.disziplin'!$D$1:$K$142,5,FALSE)),"",VLOOKUP($A17,'calc.disziplin'!$D$1:$K$142,5,FALSE))</f>
        <v/>
      </c>
      <c r="E17" s="262" t="str">
        <f>IF(ISERROR(VLOOKUP($A17,'calc.disziplin'!$D$1:$K$142,6,FALSE)),"",VLOOKUP($A17,'calc.disziplin'!$D$1:$K$142,6,FALSE))</f>
        <v/>
      </c>
      <c r="F17" s="262" t="str">
        <f>IF(ISERROR(VLOOKUP($A17,'calc.disziplin'!$D$1:$K$142,7,FALSE)),"",VLOOKUP($A17,'calc.disziplin'!$D$1:$K$142,7,FALSE))</f>
        <v/>
      </c>
      <c r="G17" s="333" t="str">
        <f>IF(ISERROR(VLOOKUP($A17,'calc.disziplin'!$D$1:$K$142,8,FALSE)),"",VLOOKUP($A17,'calc.disziplin'!$D$1:$K$142,8,FALSE))</f>
        <v/>
      </c>
      <c r="I17" s="147"/>
      <c r="J17" s="147"/>
      <c r="K17" s="147"/>
      <c r="L17" s="147"/>
      <c r="M17" s="147"/>
      <c r="N17" s="147"/>
      <c r="O17" s="147"/>
      <c r="P17" s="147"/>
      <c r="Q17" s="147"/>
      <c r="R17" s="147"/>
    </row>
    <row r="18" spans="1:166" s="146" customFormat="1" ht="25.15" customHeight="1" x14ac:dyDescent="0.25">
      <c r="A18" s="146">
        <f>IF(ISERROR(INDEX('calc.disziplin'!$D$3:$D$142,MATCH(ROW()-9,'calc.disziplin'!$D$3:$D$142,0))),150,INDEX('calc.disziplin'!$D$3:$D$142,MATCH(ROW()-9,'calc.disziplin'!$D$3:$D$142,0)))</f>
        <v>150</v>
      </c>
      <c r="B18" s="172" t="str">
        <f>IF(ISERROR(VLOOKUP($A18,'calc.disziplin'!$D$1:$K$142,3,FALSE)),"",VLOOKUP($A18,'calc.disziplin'!$D$1:$K$142,3,FALSE))</f>
        <v/>
      </c>
      <c r="C18" s="154" t="str">
        <f>IF(ISERROR(VLOOKUP($A18,'calc.disziplin'!$D$1:$K$142,4,FALSE)),"",VLOOKUP($A18,'calc.disziplin'!$D$1:$K$142,4,FALSE))</f>
        <v/>
      </c>
      <c r="D18" s="261" t="str">
        <f>IF(ISERROR(VLOOKUP($A18,'calc.disziplin'!$D$1:$K$142,5,FALSE)),"",VLOOKUP($A18,'calc.disziplin'!$D$1:$K$142,5,FALSE))</f>
        <v/>
      </c>
      <c r="E18" s="262" t="str">
        <f>IF(ISERROR(VLOOKUP($A18,'calc.disziplin'!$D$1:$K$142,6,FALSE)),"",VLOOKUP($A18,'calc.disziplin'!$D$1:$K$142,6,FALSE))</f>
        <v/>
      </c>
      <c r="F18" s="262" t="str">
        <f>IF(ISERROR(VLOOKUP($A18,'calc.disziplin'!$D$1:$K$142,7,FALSE)),"",VLOOKUP($A18,'calc.disziplin'!$D$1:$K$142,7,FALSE))</f>
        <v/>
      </c>
      <c r="G18" s="333" t="str">
        <f>IF(ISERROR(VLOOKUP($A18,'calc.disziplin'!$D$1:$K$142,8,FALSE)),"",VLOOKUP($A18,'calc.disziplin'!$D$1:$K$142,8,FALSE))</f>
        <v/>
      </c>
      <c r="I18" s="147"/>
      <c r="J18" s="147"/>
      <c r="K18" s="147"/>
      <c r="L18" s="147"/>
      <c r="M18" s="147"/>
      <c r="N18" s="147"/>
      <c r="O18" s="147"/>
      <c r="P18" s="147"/>
      <c r="Q18" s="147"/>
      <c r="R18" s="147"/>
    </row>
    <row r="19" spans="1:166" s="146" customFormat="1" ht="25.15" customHeight="1" x14ac:dyDescent="0.25">
      <c r="A19" s="146">
        <f>IF(ISERROR(INDEX('calc.disziplin'!$D$3:$D$142,MATCH(ROW()-9,'calc.disziplin'!$D$3:$D$142,0))),150,INDEX('calc.disziplin'!$D$3:$D$142,MATCH(ROW()-9,'calc.disziplin'!$D$3:$D$142,0)))</f>
        <v>150</v>
      </c>
      <c r="B19" s="172" t="str">
        <f>IF(ISERROR(VLOOKUP($A19,'calc.disziplin'!$D$1:$K$142,3,FALSE)),"",VLOOKUP($A19,'calc.disziplin'!$D$1:$K$142,3,FALSE))</f>
        <v/>
      </c>
      <c r="C19" s="154" t="str">
        <f>IF(ISERROR(VLOOKUP($A19,'calc.disziplin'!$D$1:$K$142,4,FALSE)),"",VLOOKUP($A19,'calc.disziplin'!$D$1:$K$142,4,FALSE))</f>
        <v/>
      </c>
      <c r="D19" s="261" t="str">
        <f>IF(ISERROR(VLOOKUP($A19,'calc.disziplin'!$D$1:$K$142,5,FALSE)),"",VLOOKUP($A19,'calc.disziplin'!$D$1:$K$142,5,FALSE))</f>
        <v/>
      </c>
      <c r="E19" s="262" t="str">
        <f>IF(ISERROR(VLOOKUP($A19,'calc.disziplin'!$D$1:$K$142,6,FALSE)),"",VLOOKUP($A19,'calc.disziplin'!$D$1:$K$142,6,FALSE))</f>
        <v/>
      </c>
      <c r="F19" s="262" t="str">
        <f>IF(ISERROR(VLOOKUP($A19,'calc.disziplin'!$D$1:$K$142,7,FALSE)),"",VLOOKUP($A19,'calc.disziplin'!$D$1:$K$142,7,FALSE))</f>
        <v/>
      </c>
      <c r="G19" s="333" t="str">
        <f>IF(ISERROR(VLOOKUP($A19,'calc.disziplin'!$D$1:$K$142,8,FALSE)),"",VLOOKUP($A19,'calc.disziplin'!$D$1:$K$142,8,FALSE))</f>
        <v/>
      </c>
      <c r="H19" s="133"/>
      <c r="I19" s="132"/>
      <c r="J19" s="132"/>
      <c r="K19" s="132"/>
      <c r="L19" s="132"/>
      <c r="M19" s="132"/>
      <c r="N19" s="132"/>
      <c r="O19" s="132"/>
      <c r="P19" s="132"/>
      <c r="Q19" s="132"/>
      <c r="R19" s="132"/>
    </row>
    <row r="20" spans="1:166" s="146" customFormat="1" ht="25.15" customHeight="1" x14ac:dyDescent="0.25">
      <c r="A20" s="146">
        <f>IF(ISERROR(INDEX('calc.disziplin'!$D$3:$D$142,MATCH(ROW()-9,'calc.disziplin'!$D$3:$D$142,0))),150,INDEX('calc.disziplin'!$D$3:$D$142,MATCH(ROW()-9,'calc.disziplin'!$D$3:$D$142,0)))</f>
        <v>150</v>
      </c>
      <c r="B20" s="172" t="str">
        <f>IF(ISERROR(VLOOKUP($A20,'calc.disziplin'!$D$1:$K$142,3,FALSE)),"",VLOOKUP($A20,'calc.disziplin'!$D$1:$K$142,3,FALSE))</f>
        <v/>
      </c>
      <c r="C20" s="154" t="str">
        <f>IF(ISERROR(VLOOKUP($A20,'calc.disziplin'!$D$1:$K$142,4,FALSE)),"",VLOOKUP($A20,'calc.disziplin'!$D$1:$K$142,4,FALSE))</f>
        <v/>
      </c>
      <c r="D20" s="261" t="str">
        <f>IF(ISERROR(VLOOKUP($A20,'calc.disziplin'!$D$1:$K$142,5,FALSE)),"",VLOOKUP($A20,'calc.disziplin'!$D$1:$K$142,5,FALSE))</f>
        <v/>
      </c>
      <c r="E20" s="262" t="str">
        <f>IF(ISERROR(VLOOKUP($A20,'calc.disziplin'!$D$1:$K$142,6,FALSE)),"",VLOOKUP($A20,'calc.disziplin'!$D$1:$K$142,6,FALSE))</f>
        <v/>
      </c>
      <c r="F20" s="262" t="str">
        <f>IF(ISERROR(VLOOKUP($A20,'calc.disziplin'!$D$1:$K$142,7,FALSE)),"",VLOOKUP($A20,'calc.disziplin'!$D$1:$K$142,7,FALSE))</f>
        <v/>
      </c>
      <c r="G20" s="333" t="str">
        <f>IF(ISERROR(VLOOKUP($A20,'calc.disziplin'!$D$1:$K$142,8,FALSE)),"",VLOOKUP($A20,'calc.disziplin'!$D$1:$K$142,8,FALSE))</f>
        <v/>
      </c>
      <c r="I20" s="147"/>
      <c r="J20" s="147"/>
      <c r="K20" s="147"/>
      <c r="L20" s="147"/>
      <c r="M20" s="147"/>
      <c r="N20" s="147"/>
      <c r="O20" s="147"/>
      <c r="P20" s="147"/>
      <c r="Q20" s="147"/>
      <c r="R20" s="147"/>
      <c r="S20" s="133"/>
      <c r="T20" s="133"/>
      <c r="U20" s="133"/>
      <c r="V20" s="133"/>
      <c r="W20" s="133"/>
      <c r="X20" s="133"/>
      <c r="Y20" s="133"/>
      <c r="Z20" s="133"/>
      <c r="AA20" s="133"/>
      <c r="AB20" s="133"/>
      <c r="AC20" s="133"/>
      <c r="AD20" s="133"/>
      <c r="AE20" s="133"/>
      <c r="AF20" s="133"/>
      <c r="AG20" s="133"/>
      <c r="AH20" s="133"/>
      <c r="AI20" s="133"/>
      <c r="AJ20" s="133"/>
      <c r="AK20" s="133"/>
      <c r="AL20" s="133"/>
      <c r="AM20" s="133"/>
      <c r="AN20" s="133"/>
      <c r="AO20" s="133"/>
      <c r="AP20" s="133"/>
      <c r="AQ20" s="133"/>
      <c r="AR20" s="133"/>
      <c r="AS20" s="133"/>
      <c r="AT20" s="133"/>
      <c r="AU20" s="133"/>
      <c r="AV20" s="133"/>
      <c r="AW20" s="133"/>
      <c r="AX20" s="133"/>
      <c r="AY20" s="133"/>
      <c r="AZ20" s="133"/>
      <c r="BA20" s="133"/>
      <c r="BB20" s="133"/>
      <c r="BC20" s="133"/>
      <c r="BD20" s="133"/>
      <c r="BE20" s="133"/>
      <c r="BF20" s="133"/>
      <c r="BG20" s="133"/>
      <c r="BH20" s="133"/>
      <c r="BI20" s="133"/>
      <c r="BJ20" s="133"/>
      <c r="BK20" s="133"/>
      <c r="BL20" s="133"/>
      <c r="BM20" s="133"/>
      <c r="BN20" s="133"/>
      <c r="BO20" s="133"/>
      <c r="BP20" s="133"/>
      <c r="BQ20" s="133"/>
      <c r="BR20" s="133"/>
      <c r="BS20" s="133"/>
      <c r="BT20" s="133"/>
      <c r="BU20" s="133"/>
      <c r="BV20" s="133"/>
      <c r="BW20" s="133"/>
      <c r="BX20" s="133"/>
      <c r="BY20" s="133"/>
      <c r="BZ20" s="133"/>
      <c r="CA20" s="133"/>
      <c r="CB20" s="133"/>
      <c r="CC20" s="133"/>
      <c r="CD20" s="133"/>
      <c r="CE20" s="133"/>
      <c r="CF20" s="133"/>
      <c r="CG20" s="133"/>
      <c r="CH20" s="133"/>
      <c r="CI20" s="133"/>
      <c r="CJ20" s="133"/>
      <c r="CK20" s="133"/>
      <c r="CL20" s="133"/>
      <c r="CM20" s="133"/>
      <c r="CN20" s="133"/>
      <c r="CO20" s="133"/>
      <c r="CP20" s="133"/>
      <c r="CQ20" s="133"/>
      <c r="CR20" s="133"/>
      <c r="CS20" s="133"/>
      <c r="CT20" s="133"/>
      <c r="CU20" s="133"/>
      <c r="CV20" s="133"/>
      <c r="CW20" s="133"/>
      <c r="CX20" s="133"/>
      <c r="CY20" s="133"/>
      <c r="CZ20" s="133"/>
      <c r="DA20" s="133"/>
      <c r="DB20" s="133"/>
      <c r="DC20" s="133"/>
      <c r="DD20" s="133"/>
      <c r="DE20" s="133"/>
      <c r="DF20" s="133"/>
      <c r="DG20" s="133"/>
      <c r="DH20" s="133"/>
      <c r="DI20" s="133"/>
      <c r="DJ20" s="133"/>
      <c r="DK20" s="133"/>
      <c r="DL20" s="133"/>
      <c r="DM20" s="133"/>
      <c r="DN20" s="133"/>
      <c r="DO20" s="133"/>
      <c r="DP20" s="133"/>
      <c r="DQ20" s="133"/>
      <c r="DR20" s="133"/>
      <c r="DS20" s="133"/>
      <c r="DT20" s="133"/>
      <c r="DU20" s="133"/>
      <c r="DV20" s="133"/>
      <c r="DW20" s="133"/>
      <c r="DX20" s="133"/>
      <c r="DY20" s="133"/>
      <c r="DZ20" s="133"/>
      <c r="EA20" s="133"/>
      <c r="EB20" s="133"/>
      <c r="EC20" s="133"/>
      <c r="ED20" s="133"/>
      <c r="EE20" s="133"/>
      <c r="EF20" s="133"/>
      <c r="EG20" s="133"/>
      <c r="EH20" s="133"/>
      <c r="EI20" s="133"/>
      <c r="EJ20" s="133"/>
      <c r="EK20" s="133"/>
      <c r="EL20" s="133"/>
      <c r="EM20" s="133"/>
      <c r="EN20" s="133"/>
      <c r="EO20" s="133"/>
      <c r="EP20" s="133"/>
      <c r="EQ20" s="133"/>
      <c r="ER20" s="133"/>
      <c r="ES20" s="133"/>
      <c r="ET20" s="133"/>
      <c r="EU20" s="133"/>
      <c r="EV20" s="133"/>
      <c r="EW20" s="133"/>
      <c r="EX20" s="133"/>
      <c r="EY20" s="133"/>
      <c r="EZ20" s="133"/>
      <c r="FA20" s="133"/>
      <c r="FB20" s="133"/>
      <c r="FC20" s="133"/>
      <c r="FD20" s="133"/>
      <c r="FE20" s="133"/>
      <c r="FF20" s="133"/>
      <c r="FG20" s="133"/>
      <c r="FH20" s="133"/>
      <c r="FI20" s="133"/>
      <c r="FJ20" s="133"/>
    </row>
    <row r="21" spans="1:166" s="146" customFormat="1" ht="25.15" customHeight="1" x14ac:dyDescent="0.25">
      <c r="A21" s="146">
        <f>IF(ISERROR(INDEX('calc.disziplin'!$D$3:$D$142,MATCH(ROW()-9,'calc.disziplin'!$D$3:$D$142,0))),150,INDEX('calc.disziplin'!$D$3:$D$142,MATCH(ROW()-9,'calc.disziplin'!$D$3:$D$142,0)))</f>
        <v>150</v>
      </c>
      <c r="B21" s="172" t="str">
        <f>IF(ISERROR(VLOOKUP($A21,'calc.disziplin'!$D$1:$K$142,3,FALSE)),"",VLOOKUP($A21,'calc.disziplin'!$D$1:$K$142,3,FALSE))</f>
        <v/>
      </c>
      <c r="C21" s="154" t="str">
        <f>IF(ISERROR(VLOOKUP($A21,'calc.disziplin'!$D$1:$K$142,4,FALSE)),"",VLOOKUP($A21,'calc.disziplin'!$D$1:$K$142,4,FALSE))</f>
        <v/>
      </c>
      <c r="D21" s="261" t="str">
        <f>IF(ISERROR(VLOOKUP($A21,'calc.disziplin'!$D$1:$K$142,5,FALSE)),"",VLOOKUP($A21,'calc.disziplin'!$D$1:$K$142,5,FALSE))</f>
        <v/>
      </c>
      <c r="E21" s="262" t="str">
        <f>IF(ISERROR(VLOOKUP($A21,'calc.disziplin'!$D$1:$K$142,6,FALSE)),"",VLOOKUP($A21,'calc.disziplin'!$D$1:$K$142,6,FALSE))</f>
        <v/>
      </c>
      <c r="F21" s="262" t="str">
        <f>IF(ISERROR(VLOOKUP($A21,'calc.disziplin'!$D$1:$K$142,7,FALSE)),"",VLOOKUP($A21,'calc.disziplin'!$D$1:$K$142,7,FALSE))</f>
        <v/>
      </c>
      <c r="G21" s="333" t="str">
        <f>IF(ISERROR(VLOOKUP($A21,'calc.disziplin'!$D$1:$K$142,8,FALSE)),"",VLOOKUP($A21,'calc.disziplin'!$D$1:$K$142,8,FALSE))</f>
        <v/>
      </c>
      <c r="I21" s="147"/>
      <c r="J21" s="147"/>
      <c r="K21" s="147"/>
      <c r="L21" s="147"/>
      <c r="M21" s="147"/>
      <c r="N21" s="147"/>
      <c r="O21" s="147"/>
      <c r="P21" s="147"/>
      <c r="Q21" s="147"/>
      <c r="R21" s="147"/>
    </row>
    <row r="22" spans="1:166" s="146" customFormat="1" ht="25.15" customHeight="1" x14ac:dyDescent="0.25">
      <c r="A22" s="146">
        <f>IF(ISERROR(INDEX('calc.disziplin'!$D$3:$D$142,MATCH(ROW()-9,'calc.disziplin'!$D$3:$D$142,0))),150,INDEX('calc.disziplin'!$D$3:$D$142,MATCH(ROW()-9,'calc.disziplin'!$D$3:$D$142,0)))</f>
        <v>150</v>
      </c>
      <c r="B22" s="172" t="str">
        <f>IF(ISERROR(VLOOKUP($A22,'calc.disziplin'!$D$1:$K$142,3,FALSE)),"",VLOOKUP($A22,'calc.disziplin'!$D$1:$K$142,3,FALSE))</f>
        <v/>
      </c>
      <c r="C22" s="154" t="str">
        <f>IF(ISERROR(VLOOKUP($A22,'calc.disziplin'!$D$1:$K$142,4,FALSE)),"",VLOOKUP($A22,'calc.disziplin'!$D$1:$K$142,4,FALSE))</f>
        <v/>
      </c>
      <c r="D22" s="261" t="str">
        <f>IF(ISERROR(VLOOKUP($A22,'calc.disziplin'!$D$1:$K$142,5,FALSE)),"",VLOOKUP($A22,'calc.disziplin'!$D$1:$K$142,5,FALSE))</f>
        <v/>
      </c>
      <c r="E22" s="262" t="str">
        <f>IF(ISERROR(VLOOKUP($A22,'calc.disziplin'!$D$1:$K$142,6,FALSE)),"",VLOOKUP($A22,'calc.disziplin'!$D$1:$K$142,6,FALSE))</f>
        <v/>
      </c>
      <c r="F22" s="262" t="str">
        <f>IF(ISERROR(VLOOKUP($A22,'calc.disziplin'!$D$1:$K$142,7,FALSE)),"",VLOOKUP($A22,'calc.disziplin'!$D$1:$K$142,7,FALSE))</f>
        <v/>
      </c>
      <c r="G22" s="333" t="str">
        <f>IF(ISERROR(VLOOKUP($A22,'calc.disziplin'!$D$1:$K$142,8,FALSE)),"",VLOOKUP($A22,'calc.disziplin'!$D$1:$K$142,8,FALSE))</f>
        <v/>
      </c>
      <c r="I22" s="147"/>
      <c r="J22" s="147"/>
      <c r="K22" s="147"/>
      <c r="L22" s="147"/>
      <c r="M22" s="147"/>
      <c r="N22" s="147"/>
      <c r="O22" s="147"/>
      <c r="P22" s="147"/>
      <c r="Q22" s="147"/>
      <c r="R22" s="147"/>
    </row>
    <row r="23" spans="1:166" s="146" customFormat="1" ht="25.15" customHeight="1" x14ac:dyDescent="0.25">
      <c r="A23" s="146">
        <f>IF(ISERROR(INDEX('calc.disziplin'!$D$3:$D$142,MATCH(ROW()-9,'calc.disziplin'!$D$3:$D$142,0))),150,INDEX('calc.disziplin'!$D$3:$D$142,MATCH(ROW()-9,'calc.disziplin'!$D$3:$D$142,0)))</f>
        <v>150</v>
      </c>
      <c r="B23" s="172" t="str">
        <f>IF(ISERROR(VLOOKUP($A23,'calc.disziplin'!$D$1:$K$142,3,FALSE)),"",VLOOKUP($A23,'calc.disziplin'!$D$1:$K$142,3,FALSE))</f>
        <v/>
      </c>
      <c r="C23" s="154" t="str">
        <f>IF(ISERROR(VLOOKUP($A23,'calc.disziplin'!$D$1:$K$142,4,FALSE)),"",VLOOKUP($A23,'calc.disziplin'!$D$1:$K$142,4,FALSE))</f>
        <v/>
      </c>
      <c r="D23" s="261" t="str">
        <f>IF(ISERROR(VLOOKUP($A23,'calc.disziplin'!$D$1:$K$142,5,FALSE)),"",VLOOKUP($A23,'calc.disziplin'!$D$1:$K$142,5,FALSE))</f>
        <v/>
      </c>
      <c r="E23" s="262" t="str">
        <f>IF(ISERROR(VLOOKUP($A23,'calc.disziplin'!$D$1:$K$142,6,FALSE)),"",VLOOKUP($A23,'calc.disziplin'!$D$1:$K$142,6,FALSE))</f>
        <v/>
      </c>
      <c r="F23" s="262" t="str">
        <f>IF(ISERROR(VLOOKUP($A23,'calc.disziplin'!$D$1:$K$142,7,FALSE)),"",VLOOKUP($A23,'calc.disziplin'!$D$1:$K$142,7,FALSE))</f>
        <v/>
      </c>
      <c r="G23" s="333" t="str">
        <f>IF(ISERROR(VLOOKUP($A23,'calc.disziplin'!$D$1:$K$142,8,FALSE)),"",VLOOKUP($A23,'calc.disziplin'!$D$1:$K$142,8,FALSE))</f>
        <v/>
      </c>
      <c r="I23" s="147"/>
      <c r="J23" s="147"/>
      <c r="K23" s="147"/>
      <c r="L23" s="147"/>
      <c r="M23" s="147"/>
      <c r="N23" s="147"/>
      <c r="O23" s="147"/>
      <c r="P23" s="147"/>
      <c r="Q23" s="147"/>
      <c r="R23" s="147"/>
    </row>
    <row r="24" spans="1:166" s="146" customFormat="1" ht="25.15" customHeight="1" x14ac:dyDescent="0.25">
      <c r="A24" s="146">
        <f>IF(ISERROR(INDEX('calc.disziplin'!$D$3:$D$142,MATCH(ROW()-9,'calc.disziplin'!$D$3:$D$142,0))),150,INDEX('calc.disziplin'!$D$3:$D$142,MATCH(ROW()-9,'calc.disziplin'!$D$3:$D$142,0)))</f>
        <v>150</v>
      </c>
      <c r="B24" s="172" t="str">
        <f>IF(ISERROR(VLOOKUP($A24,'calc.disziplin'!$D$1:$K$142,3,FALSE)),"",VLOOKUP($A24,'calc.disziplin'!$D$1:$K$142,3,FALSE))</f>
        <v/>
      </c>
      <c r="C24" s="154" t="str">
        <f>IF(ISERROR(VLOOKUP($A24,'calc.disziplin'!$D$1:$K$142,4,FALSE)),"",VLOOKUP($A24,'calc.disziplin'!$D$1:$K$142,4,FALSE))</f>
        <v/>
      </c>
      <c r="D24" s="261" t="str">
        <f>IF(ISERROR(VLOOKUP($A24,'calc.disziplin'!$D$1:$K$142,5,FALSE)),"",VLOOKUP($A24,'calc.disziplin'!$D$1:$K$142,5,FALSE))</f>
        <v/>
      </c>
      <c r="E24" s="262" t="str">
        <f>IF(ISERROR(VLOOKUP($A24,'calc.disziplin'!$D$1:$K$142,6,FALSE)),"",VLOOKUP($A24,'calc.disziplin'!$D$1:$K$142,6,FALSE))</f>
        <v/>
      </c>
      <c r="F24" s="262" t="str">
        <f>IF(ISERROR(VLOOKUP($A24,'calc.disziplin'!$D$1:$K$142,7,FALSE)),"",VLOOKUP($A24,'calc.disziplin'!$D$1:$K$142,7,FALSE))</f>
        <v/>
      </c>
      <c r="G24" s="333" t="str">
        <f>IF(ISERROR(VLOOKUP($A24,'calc.disziplin'!$D$1:$K$142,8,FALSE)),"",VLOOKUP($A24,'calc.disziplin'!$D$1:$K$142,8,FALSE))</f>
        <v/>
      </c>
      <c r="I24" s="147"/>
      <c r="J24" s="147"/>
      <c r="K24" s="147"/>
      <c r="L24" s="147"/>
      <c r="M24" s="147"/>
      <c r="N24" s="147"/>
      <c r="O24" s="147"/>
      <c r="P24" s="147"/>
      <c r="Q24" s="147"/>
      <c r="R24" s="147"/>
    </row>
    <row r="25" spans="1:166" s="146" customFormat="1" ht="25.15" customHeight="1" x14ac:dyDescent="0.25">
      <c r="A25" s="146">
        <f>IF(ISERROR(INDEX('calc.disziplin'!$D$3:$D$142,MATCH(ROW()-9,'calc.disziplin'!$D$3:$D$142,0))),150,INDEX('calc.disziplin'!$D$3:$D$142,MATCH(ROW()-9,'calc.disziplin'!$D$3:$D$142,0)))</f>
        <v>150</v>
      </c>
      <c r="B25" s="172" t="str">
        <f>IF(ISERROR(VLOOKUP($A25,'calc.disziplin'!$D$1:$K$142,3,FALSE)),"",VLOOKUP($A25,'calc.disziplin'!$D$1:$K$142,3,FALSE))</f>
        <v/>
      </c>
      <c r="C25" s="154" t="str">
        <f>IF(ISERROR(VLOOKUP($A25,'calc.disziplin'!$D$1:$K$142,4,FALSE)),"",VLOOKUP($A25,'calc.disziplin'!$D$1:$K$142,4,FALSE))</f>
        <v/>
      </c>
      <c r="D25" s="261" t="str">
        <f>IF(ISERROR(VLOOKUP($A25,'calc.disziplin'!$D$1:$K$142,5,FALSE)),"",VLOOKUP($A25,'calc.disziplin'!$D$1:$K$142,5,FALSE))</f>
        <v/>
      </c>
      <c r="E25" s="262" t="str">
        <f>IF(ISERROR(VLOOKUP($A25,'calc.disziplin'!$D$1:$K$142,6,FALSE)),"",VLOOKUP($A25,'calc.disziplin'!$D$1:$K$142,6,FALSE))</f>
        <v/>
      </c>
      <c r="F25" s="262" t="str">
        <f>IF(ISERROR(VLOOKUP($A25,'calc.disziplin'!$D$1:$K$142,7,FALSE)),"",VLOOKUP($A25,'calc.disziplin'!$D$1:$K$142,7,FALSE))</f>
        <v/>
      </c>
      <c r="G25" s="333" t="str">
        <f>IF(ISERROR(VLOOKUP($A25,'calc.disziplin'!$D$1:$K$142,8,FALSE)),"",VLOOKUP($A25,'calc.disziplin'!$D$1:$K$142,8,FALSE))</f>
        <v/>
      </c>
      <c r="I25" s="147"/>
      <c r="J25" s="147"/>
      <c r="K25" s="147"/>
      <c r="L25" s="147"/>
      <c r="M25" s="147"/>
      <c r="N25" s="147"/>
      <c r="O25" s="147"/>
      <c r="P25" s="147"/>
      <c r="Q25" s="147"/>
      <c r="R25" s="147"/>
    </row>
    <row r="26" spans="1:166" s="146" customFormat="1" ht="25.15" customHeight="1" x14ac:dyDescent="0.25">
      <c r="A26" s="146">
        <f>IF(ISERROR(INDEX('calc.disziplin'!$D$3:$D$142,MATCH(ROW()-9,'calc.disziplin'!$D$3:$D$142,0))),150,INDEX('calc.disziplin'!$D$3:$D$142,MATCH(ROW()-9,'calc.disziplin'!$D$3:$D$142,0)))</f>
        <v>150</v>
      </c>
      <c r="B26" s="172" t="str">
        <f>IF(ISERROR(VLOOKUP($A26,'calc.disziplin'!$D$1:$K$142,3,FALSE)),"",VLOOKUP($A26,'calc.disziplin'!$D$1:$K$142,3,FALSE))</f>
        <v/>
      </c>
      <c r="C26" s="154" t="str">
        <f>IF(ISERROR(VLOOKUP($A26,'calc.disziplin'!$D$1:$K$142,4,FALSE)),"",VLOOKUP($A26,'calc.disziplin'!$D$1:$K$142,4,FALSE))</f>
        <v/>
      </c>
      <c r="D26" s="261" t="str">
        <f>IF(ISERROR(VLOOKUP($A26,'calc.disziplin'!$D$1:$K$142,5,FALSE)),"",VLOOKUP($A26,'calc.disziplin'!$D$1:$K$142,5,FALSE))</f>
        <v/>
      </c>
      <c r="E26" s="262" t="str">
        <f>IF(ISERROR(VLOOKUP($A26,'calc.disziplin'!$D$1:$K$142,6,FALSE)),"",VLOOKUP($A26,'calc.disziplin'!$D$1:$K$142,6,FALSE))</f>
        <v/>
      </c>
      <c r="F26" s="262" t="str">
        <f>IF(ISERROR(VLOOKUP($A26,'calc.disziplin'!$D$1:$K$142,7,FALSE)),"",VLOOKUP($A26,'calc.disziplin'!$D$1:$K$142,7,FALSE))</f>
        <v/>
      </c>
      <c r="G26" s="333" t="str">
        <f>IF(ISERROR(VLOOKUP($A26,'calc.disziplin'!$D$1:$K$142,8,FALSE)),"",VLOOKUP($A26,'calc.disziplin'!$D$1:$K$142,8,FALSE))</f>
        <v/>
      </c>
      <c r="I26" s="147"/>
      <c r="J26" s="147"/>
      <c r="K26" s="147"/>
      <c r="L26" s="147"/>
      <c r="M26" s="147"/>
      <c r="N26" s="147"/>
      <c r="O26" s="147"/>
      <c r="P26" s="147"/>
      <c r="Q26" s="147"/>
      <c r="R26" s="147"/>
    </row>
    <row r="27" spans="1:166" s="146" customFormat="1" ht="25.15" customHeight="1" x14ac:dyDescent="0.25">
      <c r="A27" s="146">
        <f>IF(ISERROR(INDEX('calc.disziplin'!$D$3:$D$142,MATCH(ROW()-9,'calc.disziplin'!$D$3:$D$142,0))),150,INDEX('calc.disziplin'!$D$3:$D$142,MATCH(ROW()-9,'calc.disziplin'!$D$3:$D$142,0)))</f>
        <v>150</v>
      </c>
      <c r="B27" s="172" t="str">
        <f>IF(ISERROR(VLOOKUP($A27,'calc.disziplin'!$D$1:$K$142,3,FALSE)),"",VLOOKUP($A27,'calc.disziplin'!$D$1:$K$142,3,FALSE))</f>
        <v/>
      </c>
      <c r="C27" s="154" t="str">
        <f>IF(ISERROR(VLOOKUP($A27,'calc.disziplin'!$D$1:$K$142,4,FALSE)),"",VLOOKUP($A27,'calc.disziplin'!$D$1:$K$142,4,FALSE))</f>
        <v/>
      </c>
      <c r="D27" s="261" t="str">
        <f>IF(ISERROR(VLOOKUP($A27,'calc.disziplin'!$D$1:$K$142,5,FALSE)),"",VLOOKUP($A27,'calc.disziplin'!$D$1:$K$142,5,FALSE))</f>
        <v/>
      </c>
      <c r="E27" s="262" t="str">
        <f>IF(ISERROR(VLOOKUP($A27,'calc.disziplin'!$D$1:$K$142,6,FALSE)),"",VLOOKUP($A27,'calc.disziplin'!$D$1:$K$142,6,FALSE))</f>
        <v/>
      </c>
      <c r="F27" s="262" t="str">
        <f>IF(ISERROR(VLOOKUP($A27,'calc.disziplin'!$D$1:$K$142,7,FALSE)),"",VLOOKUP($A27,'calc.disziplin'!$D$1:$K$142,7,FALSE))</f>
        <v/>
      </c>
      <c r="G27" s="333" t="str">
        <f>IF(ISERROR(VLOOKUP($A27,'calc.disziplin'!$D$1:$K$142,8,FALSE)),"",VLOOKUP($A27,'calc.disziplin'!$D$1:$K$142,8,FALSE))</f>
        <v/>
      </c>
      <c r="I27" s="147"/>
      <c r="J27" s="147"/>
      <c r="K27" s="147"/>
      <c r="L27" s="147"/>
      <c r="M27" s="147"/>
      <c r="N27" s="147"/>
      <c r="O27" s="147"/>
      <c r="P27" s="147"/>
      <c r="Q27" s="147"/>
      <c r="R27" s="147"/>
    </row>
    <row r="28" spans="1:166" s="146" customFormat="1" ht="25.15" customHeight="1" x14ac:dyDescent="0.25">
      <c r="A28" s="146">
        <f>IF(ISERROR(INDEX('calc.disziplin'!$D$3:$D$142,MATCH(ROW()-9,'calc.disziplin'!$D$3:$D$142,0))),150,INDEX('calc.disziplin'!$D$3:$D$142,MATCH(ROW()-9,'calc.disziplin'!$D$3:$D$142,0)))</f>
        <v>150</v>
      </c>
      <c r="B28" s="172" t="str">
        <f>IF(ISERROR(VLOOKUP($A28,'calc.disziplin'!$D$1:$K$142,3,FALSE)),"",VLOOKUP($A28,'calc.disziplin'!$D$1:$K$142,3,FALSE))</f>
        <v/>
      </c>
      <c r="C28" s="154" t="str">
        <f>IF(ISERROR(VLOOKUP($A28,'calc.disziplin'!$D$1:$K$142,4,FALSE)),"",VLOOKUP($A28,'calc.disziplin'!$D$1:$K$142,4,FALSE))</f>
        <v/>
      </c>
      <c r="D28" s="261" t="str">
        <f>IF(ISERROR(VLOOKUP($A28,'calc.disziplin'!$D$1:$K$142,5,FALSE)),"",VLOOKUP($A28,'calc.disziplin'!$D$1:$K$142,5,FALSE))</f>
        <v/>
      </c>
      <c r="E28" s="262" t="str">
        <f>IF(ISERROR(VLOOKUP($A28,'calc.disziplin'!$D$1:$K$142,6,FALSE)),"",VLOOKUP($A28,'calc.disziplin'!$D$1:$K$142,6,FALSE))</f>
        <v/>
      </c>
      <c r="F28" s="262" t="str">
        <f>IF(ISERROR(VLOOKUP($A28,'calc.disziplin'!$D$1:$K$142,7,FALSE)),"",VLOOKUP($A28,'calc.disziplin'!$D$1:$K$142,7,FALSE))</f>
        <v/>
      </c>
      <c r="G28" s="333" t="str">
        <f>IF(ISERROR(VLOOKUP($A28,'calc.disziplin'!$D$1:$K$142,8,FALSE)),"",VLOOKUP($A28,'calc.disziplin'!$D$1:$K$142,8,FALSE))</f>
        <v/>
      </c>
      <c r="I28" s="147"/>
      <c r="J28" s="147"/>
      <c r="K28" s="147"/>
      <c r="L28" s="147"/>
      <c r="M28" s="147"/>
      <c r="N28" s="147"/>
      <c r="O28" s="147"/>
      <c r="P28" s="147"/>
      <c r="Q28" s="147"/>
      <c r="R28" s="147"/>
    </row>
    <row r="29" spans="1:166" s="146" customFormat="1" ht="25.15" customHeight="1" x14ac:dyDescent="0.25">
      <c r="A29" s="146">
        <f>IF(ISERROR(INDEX('calc.disziplin'!$D$3:$D$142,MATCH(ROW()-9,'calc.disziplin'!$D$3:$D$142,0))),150,INDEX('calc.disziplin'!$D$3:$D$142,MATCH(ROW()-9,'calc.disziplin'!$D$3:$D$142,0)))</f>
        <v>150</v>
      </c>
      <c r="B29" s="172" t="str">
        <f>IF(ISERROR(VLOOKUP($A29,'calc.disziplin'!$D$1:$K$142,3,FALSE)),"",VLOOKUP($A29,'calc.disziplin'!$D$1:$K$142,3,FALSE))</f>
        <v/>
      </c>
      <c r="C29" s="154" t="str">
        <f>IF(ISERROR(VLOOKUP($A29,'calc.disziplin'!$D$1:$K$142,4,FALSE)),"",VLOOKUP($A29,'calc.disziplin'!$D$1:$K$142,4,FALSE))</f>
        <v/>
      </c>
      <c r="D29" s="261" t="str">
        <f>IF(ISERROR(VLOOKUP($A29,'calc.disziplin'!$D$1:$K$142,5,FALSE)),"",VLOOKUP($A29,'calc.disziplin'!$D$1:$K$142,5,FALSE))</f>
        <v/>
      </c>
      <c r="E29" s="262" t="str">
        <f>IF(ISERROR(VLOOKUP($A29,'calc.disziplin'!$D$1:$K$142,6,FALSE)),"",VLOOKUP($A29,'calc.disziplin'!$D$1:$K$142,6,FALSE))</f>
        <v/>
      </c>
      <c r="F29" s="262" t="str">
        <f>IF(ISERROR(VLOOKUP($A29,'calc.disziplin'!$D$1:$K$142,7,FALSE)),"",VLOOKUP($A29,'calc.disziplin'!$D$1:$K$142,7,FALSE))</f>
        <v/>
      </c>
      <c r="G29" s="333" t="str">
        <f>IF(ISERROR(VLOOKUP($A29,'calc.disziplin'!$D$1:$K$142,8,FALSE)),"",VLOOKUP($A29,'calc.disziplin'!$D$1:$K$142,8,FALSE))</f>
        <v/>
      </c>
      <c r="I29" s="147"/>
      <c r="J29" s="147"/>
      <c r="K29" s="147"/>
      <c r="L29" s="147"/>
      <c r="M29" s="147"/>
      <c r="N29" s="147"/>
      <c r="O29" s="147"/>
      <c r="P29" s="147"/>
      <c r="Q29" s="147"/>
      <c r="R29" s="147"/>
    </row>
    <row r="30" spans="1:166" s="146" customFormat="1" ht="25.15" customHeight="1" x14ac:dyDescent="0.25">
      <c r="A30" s="146">
        <f>IF(ISERROR(INDEX('calc.disziplin'!$D$3:$D$142,MATCH(ROW()-9,'calc.disziplin'!$D$3:$D$142,0))),150,INDEX('calc.disziplin'!$D$3:$D$142,MATCH(ROW()-9,'calc.disziplin'!$D$3:$D$142,0)))</f>
        <v>150</v>
      </c>
      <c r="B30" s="172" t="str">
        <f>IF(ISERROR(VLOOKUP($A30,'calc.disziplin'!$D$1:$K$142,3,FALSE)),"",VLOOKUP($A30,'calc.disziplin'!$D$1:$K$142,3,FALSE))</f>
        <v/>
      </c>
      <c r="C30" s="154" t="str">
        <f>IF(ISERROR(VLOOKUP($A30,'calc.disziplin'!$D$1:$K$142,4,FALSE)),"",VLOOKUP($A30,'calc.disziplin'!$D$1:$K$142,4,FALSE))</f>
        <v/>
      </c>
      <c r="D30" s="261" t="str">
        <f>IF(ISERROR(VLOOKUP($A30,'calc.disziplin'!$D$1:$K$142,5,FALSE)),"",VLOOKUP($A30,'calc.disziplin'!$D$1:$K$142,5,FALSE))</f>
        <v/>
      </c>
      <c r="E30" s="262" t="str">
        <f>IF(ISERROR(VLOOKUP($A30,'calc.disziplin'!$D$1:$K$142,6,FALSE)),"",VLOOKUP($A30,'calc.disziplin'!$D$1:$K$142,6,FALSE))</f>
        <v/>
      </c>
      <c r="F30" s="262" t="str">
        <f>IF(ISERROR(VLOOKUP($A30,'calc.disziplin'!$D$1:$K$142,7,FALSE)),"",VLOOKUP($A30,'calc.disziplin'!$D$1:$K$142,7,FALSE))</f>
        <v/>
      </c>
      <c r="G30" s="333" t="str">
        <f>IF(ISERROR(VLOOKUP($A30,'calc.disziplin'!$D$1:$K$142,8,FALSE)),"",VLOOKUP($A30,'calc.disziplin'!$D$1:$K$142,8,FALSE))</f>
        <v/>
      </c>
      <c r="I30" s="147"/>
      <c r="J30" s="147"/>
      <c r="K30" s="147"/>
      <c r="L30" s="147"/>
      <c r="M30" s="147"/>
      <c r="N30" s="147"/>
      <c r="O30" s="147"/>
      <c r="P30" s="147"/>
      <c r="Q30" s="147"/>
      <c r="R30" s="147"/>
    </row>
    <row r="31" spans="1:166" s="146" customFormat="1" ht="25.15" customHeight="1" x14ac:dyDescent="0.25">
      <c r="A31" s="146">
        <f>IF(ISERROR(INDEX('calc.disziplin'!$D$3:$D$142,MATCH(ROW()-9,'calc.disziplin'!$D$3:$D$142,0))),150,INDEX('calc.disziplin'!$D$3:$D$142,MATCH(ROW()-9,'calc.disziplin'!$D$3:$D$142,0)))</f>
        <v>150</v>
      </c>
      <c r="B31" s="172" t="str">
        <f>IF(ISERROR(VLOOKUP($A31,'calc.disziplin'!$D$1:$K$142,3,FALSE)),"",VLOOKUP($A31,'calc.disziplin'!$D$1:$K$142,3,FALSE))</f>
        <v/>
      </c>
      <c r="C31" s="154" t="str">
        <f>IF(ISERROR(VLOOKUP($A31,'calc.disziplin'!$D$1:$K$142,4,FALSE)),"",VLOOKUP($A31,'calc.disziplin'!$D$1:$K$142,4,FALSE))</f>
        <v/>
      </c>
      <c r="D31" s="261" t="str">
        <f>IF(ISERROR(VLOOKUP($A31,'calc.disziplin'!$D$1:$K$142,5,FALSE)),"",VLOOKUP($A31,'calc.disziplin'!$D$1:$K$142,5,FALSE))</f>
        <v/>
      </c>
      <c r="E31" s="262" t="str">
        <f>IF(ISERROR(VLOOKUP($A31,'calc.disziplin'!$D$1:$K$142,6,FALSE)),"",VLOOKUP($A31,'calc.disziplin'!$D$1:$K$142,6,FALSE))</f>
        <v/>
      </c>
      <c r="F31" s="262" t="str">
        <f>IF(ISERROR(VLOOKUP($A31,'calc.disziplin'!$D$1:$K$142,7,FALSE)),"",VLOOKUP($A31,'calc.disziplin'!$D$1:$K$142,7,FALSE))</f>
        <v/>
      </c>
      <c r="G31" s="333" t="str">
        <f>IF(ISERROR(VLOOKUP($A31,'calc.disziplin'!$D$1:$K$142,8,FALSE)),"",VLOOKUP($A31,'calc.disziplin'!$D$1:$K$142,8,FALSE))</f>
        <v/>
      </c>
      <c r="I31" s="147"/>
      <c r="J31" s="147"/>
      <c r="K31" s="147"/>
      <c r="L31" s="147"/>
      <c r="M31" s="147"/>
      <c r="N31" s="147"/>
      <c r="O31" s="147"/>
      <c r="P31" s="147"/>
      <c r="Q31" s="147"/>
      <c r="R31" s="147"/>
    </row>
    <row r="32" spans="1:166" s="146" customFormat="1" ht="25.15" customHeight="1" x14ac:dyDescent="0.25">
      <c r="A32" s="146">
        <f>IF(ISERROR(INDEX('calc.disziplin'!$D$3:$D$142,MATCH(ROW()-9,'calc.disziplin'!$D$3:$D$142,0))),150,INDEX('calc.disziplin'!$D$3:$D$142,MATCH(ROW()-9,'calc.disziplin'!$D$3:$D$142,0)))</f>
        <v>150</v>
      </c>
      <c r="B32" s="172" t="str">
        <f>IF(ISERROR(VLOOKUP($A32,'calc.disziplin'!$D$1:$K$142,3,FALSE)),"",VLOOKUP($A32,'calc.disziplin'!$D$1:$K$142,3,FALSE))</f>
        <v/>
      </c>
      <c r="C32" s="154" t="str">
        <f>IF(ISERROR(VLOOKUP($A32,'calc.disziplin'!$D$1:$K$142,4,FALSE)),"",VLOOKUP($A32,'calc.disziplin'!$D$1:$K$142,4,FALSE))</f>
        <v/>
      </c>
      <c r="D32" s="261" t="str">
        <f>IF(ISERROR(VLOOKUP($A32,'calc.disziplin'!$D$1:$K$142,5,FALSE)),"",VLOOKUP($A32,'calc.disziplin'!$D$1:$K$142,5,FALSE))</f>
        <v/>
      </c>
      <c r="E32" s="262" t="str">
        <f>IF(ISERROR(VLOOKUP($A32,'calc.disziplin'!$D$1:$K$142,6,FALSE)),"",VLOOKUP($A32,'calc.disziplin'!$D$1:$K$142,6,FALSE))</f>
        <v/>
      </c>
      <c r="F32" s="262" t="str">
        <f>IF(ISERROR(VLOOKUP($A32,'calc.disziplin'!$D$1:$K$142,7,FALSE)),"",VLOOKUP($A32,'calc.disziplin'!$D$1:$K$142,7,FALSE))</f>
        <v/>
      </c>
      <c r="G32" s="333" t="str">
        <f>IF(ISERROR(VLOOKUP($A32,'calc.disziplin'!$D$1:$K$142,8,FALSE)),"",VLOOKUP($A32,'calc.disziplin'!$D$1:$K$142,8,FALSE))</f>
        <v/>
      </c>
      <c r="I32" s="147"/>
      <c r="J32" s="147"/>
      <c r="K32" s="147"/>
      <c r="L32" s="147"/>
      <c r="M32" s="147"/>
      <c r="N32" s="147"/>
      <c r="O32" s="147"/>
      <c r="P32" s="147"/>
      <c r="Q32" s="147"/>
      <c r="R32" s="147"/>
    </row>
    <row r="33" spans="1:241" s="132" customFormat="1" ht="25.15" customHeight="1" x14ac:dyDescent="0.25">
      <c r="A33" s="146">
        <f>IF(ISERROR(INDEX('calc.disziplin'!$D$3:$D$142,MATCH(ROW()-9,'calc.disziplin'!$D$3:$D$142,0))),150,INDEX('calc.disziplin'!$D$3:$D$142,MATCH(ROW()-9,'calc.disziplin'!$D$3:$D$142,0)))</f>
        <v>150</v>
      </c>
      <c r="B33" s="172" t="str">
        <f>IF(ISERROR(VLOOKUP($A33,'calc.disziplin'!$D$1:$K$142,3,FALSE)),"",VLOOKUP($A33,'calc.disziplin'!$D$1:$K$142,3,FALSE))</f>
        <v/>
      </c>
      <c r="C33" s="154" t="str">
        <f>IF(ISERROR(VLOOKUP($A33,'calc.disziplin'!$D$1:$K$142,4,FALSE)),"",VLOOKUP($A33,'calc.disziplin'!$D$1:$K$142,4,FALSE))</f>
        <v/>
      </c>
      <c r="D33" s="261" t="str">
        <f>IF(ISERROR(VLOOKUP($A33,'calc.disziplin'!$D$1:$K$142,5,FALSE)),"",VLOOKUP($A33,'calc.disziplin'!$D$1:$K$142,5,FALSE))</f>
        <v/>
      </c>
      <c r="E33" s="262" t="str">
        <f>IF(ISERROR(VLOOKUP($A33,'calc.disziplin'!$D$1:$K$142,6,FALSE)),"",VLOOKUP($A33,'calc.disziplin'!$D$1:$K$142,6,FALSE))</f>
        <v/>
      </c>
      <c r="F33" s="262" t="str">
        <f>IF(ISERROR(VLOOKUP($A33,'calc.disziplin'!$D$1:$K$142,7,FALSE)),"",VLOOKUP($A33,'calc.disziplin'!$D$1:$K$142,7,FALSE))</f>
        <v/>
      </c>
      <c r="G33" s="333" t="str">
        <f>IF(ISERROR(VLOOKUP($A33,'calc.disziplin'!$D$1:$K$142,8,FALSE)),"",VLOOKUP($A33,'calc.disziplin'!$D$1:$K$142,8,FALSE))</f>
        <v/>
      </c>
      <c r="H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3"/>
      <c r="AE33" s="133"/>
      <c r="AF33" s="133"/>
      <c r="AG33" s="133"/>
      <c r="AH33" s="133"/>
      <c r="AI33" s="133"/>
      <c r="AJ33" s="133"/>
      <c r="AK33" s="133"/>
      <c r="AL33" s="133"/>
      <c r="AM33" s="133"/>
      <c r="AN33" s="133"/>
      <c r="AO33" s="133"/>
      <c r="AP33" s="133"/>
      <c r="AQ33" s="133"/>
      <c r="AR33" s="133"/>
      <c r="AS33" s="133"/>
      <c r="AT33" s="133"/>
      <c r="AU33" s="133"/>
      <c r="AV33" s="133"/>
      <c r="AW33" s="133"/>
      <c r="AX33" s="133"/>
      <c r="AY33" s="133"/>
      <c r="AZ33" s="133"/>
      <c r="BA33" s="133"/>
      <c r="BB33" s="133"/>
      <c r="BC33" s="133"/>
      <c r="BD33" s="133"/>
      <c r="BE33" s="133"/>
      <c r="BF33" s="133"/>
      <c r="BG33" s="133"/>
      <c r="BH33" s="133"/>
      <c r="BI33" s="133"/>
      <c r="BJ33" s="133"/>
      <c r="BK33" s="133"/>
      <c r="BL33" s="133"/>
      <c r="BM33" s="133"/>
      <c r="BN33" s="133"/>
      <c r="BO33" s="133"/>
      <c r="BP33" s="133"/>
      <c r="BQ33" s="133"/>
      <c r="BR33" s="133"/>
      <c r="BS33" s="133"/>
      <c r="BT33" s="133"/>
      <c r="BU33" s="133"/>
      <c r="BV33" s="133"/>
      <c r="BW33" s="133"/>
      <c r="BX33" s="133"/>
      <c r="BY33" s="133"/>
      <c r="BZ33" s="133"/>
      <c r="CA33" s="133"/>
      <c r="CB33" s="133"/>
      <c r="CC33" s="133"/>
      <c r="CD33" s="133"/>
      <c r="CE33" s="133"/>
      <c r="CF33" s="133"/>
      <c r="CG33" s="133"/>
      <c r="CH33" s="133"/>
      <c r="CI33" s="133"/>
      <c r="CJ33" s="133"/>
      <c r="CK33" s="133"/>
      <c r="CL33" s="133"/>
      <c r="CM33" s="133"/>
      <c r="CN33" s="133"/>
      <c r="CO33" s="133"/>
      <c r="CP33" s="133"/>
      <c r="CQ33" s="133"/>
      <c r="CR33" s="133"/>
      <c r="CS33" s="133"/>
      <c r="CT33" s="133"/>
      <c r="CU33" s="133"/>
      <c r="CV33" s="133"/>
      <c r="CW33" s="133"/>
      <c r="CX33" s="133"/>
      <c r="CY33" s="133"/>
      <c r="CZ33" s="133"/>
      <c r="DA33" s="133"/>
      <c r="DB33" s="133"/>
      <c r="DC33" s="133"/>
      <c r="DD33" s="133"/>
      <c r="DE33" s="133"/>
      <c r="DF33" s="133"/>
      <c r="DG33" s="133"/>
      <c r="DH33" s="133"/>
      <c r="DI33" s="133"/>
      <c r="DJ33" s="133"/>
      <c r="DK33" s="133"/>
      <c r="DL33" s="133"/>
      <c r="DM33" s="133"/>
      <c r="DN33" s="133"/>
      <c r="DO33" s="133"/>
      <c r="DP33" s="133"/>
      <c r="DQ33" s="133"/>
      <c r="DR33" s="133"/>
      <c r="DS33" s="133"/>
      <c r="DT33" s="133"/>
      <c r="DU33" s="133"/>
      <c r="DV33" s="133"/>
      <c r="DW33" s="133"/>
      <c r="DX33" s="133"/>
      <c r="DY33" s="133"/>
      <c r="DZ33" s="133"/>
      <c r="EA33" s="133"/>
      <c r="EB33" s="133"/>
      <c r="EC33" s="133"/>
      <c r="ED33" s="133"/>
      <c r="EE33" s="133"/>
      <c r="EF33" s="133"/>
      <c r="EG33" s="133"/>
      <c r="EH33" s="133"/>
      <c r="EI33" s="133"/>
      <c r="EJ33" s="133"/>
      <c r="EK33" s="133"/>
      <c r="EL33" s="133"/>
      <c r="EM33" s="133"/>
      <c r="EN33" s="133"/>
      <c r="EO33" s="133"/>
      <c r="EP33" s="133"/>
      <c r="EQ33" s="133"/>
      <c r="ER33" s="133"/>
      <c r="ES33" s="133"/>
      <c r="ET33" s="133"/>
      <c r="EU33" s="133"/>
      <c r="EV33" s="133"/>
      <c r="EW33" s="133"/>
      <c r="EX33" s="133"/>
      <c r="EY33" s="133"/>
      <c r="EZ33" s="133"/>
      <c r="FA33" s="133"/>
      <c r="FB33" s="133"/>
      <c r="FC33" s="133"/>
      <c r="FD33" s="133"/>
      <c r="FE33" s="133"/>
      <c r="FF33" s="133"/>
      <c r="FG33" s="133"/>
      <c r="FH33" s="133"/>
      <c r="FI33" s="133"/>
      <c r="FJ33" s="133"/>
      <c r="FK33" s="133"/>
      <c r="FL33" s="133"/>
      <c r="FM33" s="133"/>
      <c r="FN33" s="133"/>
      <c r="FO33" s="133"/>
      <c r="FP33" s="133"/>
      <c r="FQ33" s="133"/>
      <c r="FR33" s="133"/>
      <c r="FS33" s="133"/>
      <c r="FT33" s="133"/>
      <c r="FU33" s="133"/>
      <c r="FV33" s="133"/>
      <c r="FW33" s="133"/>
      <c r="FX33" s="133"/>
      <c r="FY33" s="133"/>
      <c r="FZ33" s="133"/>
      <c r="GA33" s="133"/>
      <c r="GB33" s="133"/>
      <c r="GC33" s="133"/>
      <c r="GD33" s="133"/>
      <c r="GE33" s="133"/>
      <c r="GF33" s="133"/>
      <c r="GG33" s="133"/>
      <c r="GH33" s="133"/>
      <c r="GI33" s="133"/>
      <c r="GJ33" s="133"/>
      <c r="GK33" s="133"/>
      <c r="GL33" s="133"/>
      <c r="GM33" s="133"/>
      <c r="GN33" s="133"/>
      <c r="GO33" s="133"/>
      <c r="GP33" s="133"/>
      <c r="GQ33" s="133"/>
      <c r="GR33" s="133"/>
      <c r="GS33" s="133"/>
      <c r="GT33" s="133"/>
      <c r="GU33" s="133"/>
      <c r="GV33" s="133"/>
      <c r="GW33" s="133"/>
      <c r="GX33" s="133"/>
      <c r="GY33" s="133"/>
      <c r="GZ33" s="133"/>
      <c r="HA33" s="133"/>
      <c r="HB33" s="133"/>
      <c r="HC33" s="133"/>
      <c r="HD33" s="133"/>
      <c r="HE33" s="133"/>
      <c r="HF33" s="133"/>
      <c r="HG33" s="133"/>
      <c r="HH33" s="133"/>
      <c r="HI33" s="133"/>
      <c r="HJ33" s="133"/>
      <c r="HK33" s="133"/>
      <c r="HL33" s="133"/>
      <c r="HM33" s="133"/>
      <c r="HN33" s="133"/>
      <c r="HO33" s="133"/>
      <c r="HP33" s="133"/>
      <c r="HQ33" s="133"/>
      <c r="HR33" s="133"/>
      <c r="HS33" s="133"/>
      <c r="HT33" s="133"/>
      <c r="HU33" s="133"/>
      <c r="HV33" s="133"/>
      <c r="HW33" s="133"/>
      <c r="HX33" s="133"/>
      <c r="HY33" s="133"/>
      <c r="HZ33" s="133"/>
      <c r="IA33" s="133"/>
      <c r="IB33" s="133"/>
      <c r="IC33" s="133"/>
      <c r="ID33" s="133"/>
      <c r="IE33" s="133"/>
      <c r="IF33" s="133"/>
      <c r="IG33" s="133"/>
    </row>
    <row r="34" spans="1:241" s="132" customFormat="1" ht="25.15" customHeight="1" x14ac:dyDescent="0.25">
      <c r="A34" s="146">
        <f>IF(ISERROR(INDEX('calc.disziplin'!$D$3:$D$142,MATCH(ROW()-9,'calc.disziplin'!$D$3:$D$142,0))),150,INDEX('calc.disziplin'!$D$3:$D$142,MATCH(ROW()-9,'calc.disziplin'!$D$3:$D$142,0)))</f>
        <v>150</v>
      </c>
      <c r="B34" s="172" t="str">
        <f>IF(ISERROR(VLOOKUP($A34,'calc.disziplin'!$D$1:$K$142,3,FALSE)),"",VLOOKUP($A34,'calc.disziplin'!$D$1:$K$142,3,FALSE))</f>
        <v/>
      </c>
      <c r="C34" s="154" t="str">
        <f>IF(ISERROR(VLOOKUP($A34,'calc.disziplin'!$D$1:$K$142,4,FALSE)),"",VLOOKUP($A34,'calc.disziplin'!$D$1:$K$142,4,FALSE))</f>
        <v/>
      </c>
      <c r="D34" s="261" t="str">
        <f>IF(ISERROR(VLOOKUP($A34,'calc.disziplin'!$D$1:$K$142,5,FALSE)),"",VLOOKUP($A34,'calc.disziplin'!$D$1:$K$142,5,FALSE))</f>
        <v/>
      </c>
      <c r="E34" s="262" t="str">
        <f>IF(ISERROR(VLOOKUP($A34,'calc.disziplin'!$D$1:$K$142,6,FALSE)),"",VLOOKUP($A34,'calc.disziplin'!$D$1:$K$142,6,FALSE))</f>
        <v/>
      </c>
      <c r="F34" s="262" t="str">
        <f>IF(ISERROR(VLOOKUP($A34,'calc.disziplin'!$D$1:$K$142,7,FALSE)),"",VLOOKUP($A34,'calc.disziplin'!$D$1:$K$142,7,FALSE))</f>
        <v/>
      </c>
      <c r="G34" s="333" t="str">
        <f>IF(ISERROR(VLOOKUP($A34,'calc.disziplin'!$D$1:$K$142,8,FALSE)),"",VLOOKUP($A34,'calc.disziplin'!$D$1:$K$142,8,FALSE))</f>
        <v/>
      </c>
      <c r="H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3"/>
      <c r="AE34" s="133"/>
      <c r="AF34" s="133"/>
      <c r="AG34" s="133"/>
      <c r="AH34" s="133"/>
      <c r="AI34" s="133"/>
      <c r="AJ34" s="133"/>
      <c r="AK34" s="133"/>
      <c r="AL34" s="133"/>
      <c r="AM34" s="133"/>
      <c r="AN34" s="133"/>
      <c r="AO34" s="133"/>
      <c r="AP34" s="133"/>
      <c r="AQ34" s="133"/>
      <c r="AR34" s="133"/>
      <c r="AS34" s="133"/>
      <c r="AT34" s="133"/>
      <c r="AU34" s="133"/>
      <c r="AV34" s="133"/>
      <c r="AW34" s="133"/>
      <c r="AX34" s="133"/>
      <c r="AY34" s="133"/>
      <c r="AZ34" s="133"/>
      <c r="BA34" s="133"/>
      <c r="BB34" s="133"/>
      <c r="BC34" s="133"/>
      <c r="BD34" s="133"/>
      <c r="BE34" s="133"/>
      <c r="BF34" s="133"/>
      <c r="BG34" s="133"/>
      <c r="BH34" s="133"/>
      <c r="BI34" s="133"/>
      <c r="BJ34" s="133"/>
      <c r="BK34" s="133"/>
      <c r="BL34" s="133"/>
      <c r="BM34" s="133"/>
      <c r="BN34" s="133"/>
      <c r="BO34" s="133"/>
      <c r="BP34" s="133"/>
      <c r="BQ34" s="133"/>
      <c r="BR34" s="133"/>
      <c r="BS34" s="133"/>
      <c r="BT34" s="133"/>
      <c r="BU34" s="133"/>
      <c r="BV34" s="133"/>
      <c r="BW34" s="133"/>
      <c r="BX34" s="133"/>
      <c r="BY34" s="133"/>
      <c r="BZ34" s="133"/>
      <c r="CA34" s="133"/>
      <c r="CB34" s="133"/>
      <c r="CC34" s="133"/>
      <c r="CD34" s="133"/>
      <c r="CE34" s="133"/>
      <c r="CF34" s="133"/>
      <c r="CG34" s="133"/>
      <c r="CH34" s="133"/>
      <c r="CI34" s="133"/>
      <c r="CJ34" s="133"/>
      <c r="CK34" s="133"/>
      <c r="CL34" s="133"/>
      <c r="CM34" s="133"/>
      <c r="CN34" s="133"/>
      <c r="CO34" s="133"/>
      <c r="CP34" s="133"/>
      <c r="CQ34" s="133"/>
      <c r="CR34" s="133"/>
      <c r="CS34" s="133"/>
      <c r="CT34" s="133"/>
      <c r="CU34" s="133"/>
      <c r="CV34" s="133"/>
      <c r="CW34" s="133"/>
      <c r="CX34" s="133"/>
      <c r="CY34" s="133"/>
      <c r="CZ34" s="133"/>
      <c r="DA34" s="133"/>
      <c r="DB34" s="133"/>
      <c r="DC34" s="133"/>
      <c r="DD34" s="133"/>
      <c r="DE34" s="133"/>
      <c r="DF34" s="133"/>
      <c r="DG34" s="133"/>
      <c r="DH34" s="133"/>
      <c r="DI34" s="133"/>
      <c r="DJ34" s="133"/>
      <c r="DK34" s="133"/>
      <c r="DL34" s="133"/>
      <c r="DM34" s="133"/>
      <c r="DN34" s="133"/>
      <c r="DO34" s="133"/>
      <c r="DP34" s="133"/>
      <c r="DQ34" s="133"/>
      <c r="DR34" s="133"/>
      <c r="DS34" s="133"/>
      <c r="DT34" s="133"/>
      <c r="DU34" s="133"/>
      <c r="DV34" s="133"/>
      <c r="DW34" s="133"/>
      <c r="DX34" s="133"/>
      <c r="DY34" s="133"/>
      <c r="DZ34" s="133"/>
      <c r="EA34" s="133"/>
      <c r="EB34" s="133"/>
      <c r="EC34" s="133"/>
      <c r="ED34" s="133"/>
      <c r="EE34" s="133"/>
      <c r="EF34" s="133"/>
      <c r="EG34" s="133"/>
      <c r="EH34" s="133"/>
      <c r="EI34" s="133"/>
      <c r="EJ34" s="133"/>
      <c r="EK34" s="133"/>
      <c r="EL34" s="133"/>
      <c r="EM34" s="133"/>
      <c r="EN34" s="133"/>
      <c r="EO34" s="133"/>
      <c r="EP34" s="133"/>
      <c r="EQ34" s="133"/>
      <c r="ER34" s="133"/>
      <c r="ES34" s="133"/>
      <c r="ET34" s="133"/>
      <c r="EU34" s="133"/>
      <c r="EV34" s="133"/>
      <c r="EW34" s="133"/>
      <c r="EX34" s="133"/>
      <c r="EY34" s="133"/>
      <c r="EZ34" s="133"/>
      <c r="FA34" s="133"/>
      <c r="FB34" s="133"/>
      <c r="FC34" s="133"/>
      <c r="FD34" s="133"/>
      <c r="FE34" s="133"/>
      <c r="FF34" s="133"/>
      <c r="FG34" s="133"/>
      <c r="FH34" s="133"/>
      <c r="FI34" s="133"/>
      <c r="FJ34" s="133"/>
      <c r="FK34" s="133"/>
      <c r="FL34" s="133"/>
      <c r="FM34" s="133"/>
      <c r="FN34" s="133"/>
      <c r="FO34" s="133"/>
      <c r="FP34" s="133"/>
      <c r="FQ34" s="133"/>
      <c r="FR34" s="133"/>
      <c r="FS34" s="133"/>
      <c r="FT34" s="133"/>
      <c r="FU34" s="133"/>
      <c r="FV34" s="133"/>
      <c r="FW34" s="133"/>
      <c r="FX34" s="133"/>
      <c r="FY34" s="133"/>
      <c r="FZ34" s="133"/>
      <c r="GA34" s="133"/>
      <c r="GB34" s="133"/>
      <c r="GC34" s="133"/>
      <c r="GD34" s="133"/>
      <c r="GE34" s="133"/>
      <c r="GF34" s="133"/>
      <c r="GG34" s="133"/>
      <c r="GH34" s="133"/>
      <c r="GI34" s="133"/>
      <c r="GJ34" s="133"/>
      <c r="GK34" s="133"/>
      <c r="GL34" s="133"/>
      <c r="GM34" s="133"/>
      <c r="GN34" s="133"/>
      <c r="GO34" s="133"/>
      <c r="GP34" s="133"/>
      <c r="GQ34" s="133"/>
      <c r="GR34" s="133"/>
      <c r="GS34" s="133"/>
      <c r="GT34" s="133"/>
      <c r="GU34" s="133"/>
      <c r="GV34" s="133"/>
      <c r="GW34" s="133"/>
      <c r="GX34" s="133"/>
      <c r="GY34" s="133"/>
      <c r="GZ34" s="133"/>
      <c r="HA34" s="133"/>
      <c r="HB34" s="133"/>
      <c r="HC34" s="133"/>
      <c r="HD34" s="133"/>
      <c r="HE34" s="133"/>
      <c r="HF34" s="133"/>
      <c r="HG34" s="133"/>
      <c r="HH34" s="133"/>
      <c r="HI34" s="133"/>
      <c r="HJ34" s="133"/>
      <c r="HK34" s="133"/>
      <c r="HL34" s="133"/>
      <c r="HM34" s="133"/>
      <c r="HN34" s="133"/>
      <c r="HO34" s="133"/>
      <c r="HP34" s="133"/>
      <c r="HQ34" s="133"/>
      <c r="HR34" s="133"/>
      <c r="HS34" s="133"/>
      <c r="HT34" s="133"/>
      <c r="HU34" s="133"/>
      <c r="HV34" s="133"/>
      <c r="HW34" s="133"/>
      <c r="HX34" s="133"/>
      <c r="HY34" s="133"/>
      <c r="HZ34" s="133"/>
      <c r="IA34" s="133"/>
      <c r="IB34" s="133"/>
      <c r="IC34" s="133"/>
      <c r="ID34" s="133"/>
      <c r="IE34" s="133"/>
      <c r="IF34" s="133"/>
      <c r="IG34" s="133"/>
    </row>
    <row r="35" spans="1:241" s="132" customFormat="1" ht="25.15" customHeight="1" x14ac:dyDescent="0.25">
      <c r="A35" s="146">
        <f>IF(ISERROR(INDEX('calc.disziplin'!$D$3:$D$142,MATCH(ROW()-9,'calc.disziplin'!$D$3:$D$142,0))),150,INDEX('calc.disziplin'!$D$3:$D$142,MATCH(ROW()-9,'calc.disziplin'!$D$3:$D$142,0)))</f>
        <v>150</v>
      </c>
      <c r="B35" s="172" t="str">
        <f>IF(ISERROR(VLOOKUP($A35,'calc.disziplin'!$D$1:$K$142,3,FALSE)),"",VLOOKUP($A35,'calc.disziplin'!$D$1:$K$142,3,FALSE))</f>
        <v/>
      </c>
      <c r="C35" s="154" t="str">
        <f>IF(ISERROR(VLOOKUP($A35,'calc.disziplin'!$D$1:$K$142,4,FALSE)),"",VLOOKUP($A35,'calc.disziplin'!$D$1:$K$142,4,FALSE))</f>
        <v/>
      </c>
      <c r="D35" s="261" t="str">
        <f>IF(ISERROR(VLOOKUP($A35,'calc.disziplin'!$D$1:$K$142,5,FALSE)),"",VLOOKUP($A35,'calc.disziplin'!$D$1:$K$142,5,FALSE))</f>
        <v/>
      </c>
      <c r="E35" s="262" t="str">
        <f>IF(ISERROR(VLOOKUP($A35,'calc.disziplin'!$D$1:$K$142,6,FALSE)),"",VLOOKUP($A35,'calc.disziplin'!$D$1:$K$142,6,FALSE))</f>
        <v/>
      </c>
      <c r="F35" s="262" t="str">
        <f>IF(ISERROR(VLOOKUP($A35,'calc.disziplin'!$D$1:$K$142,7,FALSE)),"",VLOOKUP($A35,'calc.disziplin'!$D$1:$K$142,7,FALSE))</f>
        <v/>
      </c>
      <c r="G35" s="333" t="str">
        <f>IF(ISERROR(VLOOKUP($A35,'calc.disziplin'!$D$1:$K$142,8,FALSE)),"",VLOOKUP($A35,'calc.disziplin'!$D$1:$K$142,8,FALSE))</f>
        <v/>
      </c>
      <c r="H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  <c r="AD35" s="133"/>
      <c r="AE35" s="133"/>
      <c r="AF35" s="133"/>
      <c r="AG35" s="133"/>
      <c r="AH35" s="133"/>
      <c r="AI35" s="133"/>
      <c r="AJ35" s="133"/>
      <c r="AK35" s="133"/>
      <c r="AL35" s="133"/>
      <c r="AM35" s="133"/>
      <c r="AN35" s="133"/>
      <c r="AO35" s="133"/>
      <c r="AP35" s="133"/>
      <c r="AQ35" s="133"/>
      <c r="AR35" s="133"/>
      <c r="AS35" s="133"/>
      <c r="AT35" s="133"/>
      <c r="AU35" s="133"/>
      <c r="AV35" s="133"/>
      <c r="AW35" s="133"/>
      <c r="AX35" s="133"/>
      <c r="AY35" s="133"/>
      <c r="AZ35" s="133"/>
      <c r="BA35" s="133"/>
      <c r="BB35" s="133"/>
      <c r="BC35" s="133"/>
      <c r="BD35" s="133"/>
      <c r="BE35" s="133"/>
      <c r="BF35" s="133"/>
      <c r="BG35" s="133"/>
      <c r="BH35" s="133"/>
      <c r="BI35" s="133"/>
      <c r="BJ35" s="133"/>
      <c r="BK35" s="133"/>
      <c r="BL35" s="133"/>
      <c r="BM35" s="133"/>
      <c r="BN35" s="133"/>
      <c r="BO35" s="133"/>
      <c r="BP35" s="133"/>
      <c r="BQ35" s="133"/>
      <c r="BR35" s="133"/>
      <c r="BS35" s="133"/>
      <c r="BT35" s="133"/>
      <c r="BU35" s="133"/>
      <c r="BV35" s="133"/>
      <c r="BW35" s="133"/>
      <c r="BX35" s="133"/>
      <c r="BY35" s="133"/>
      <c r="BZ35" s="133"/>
      <c r="CA35" s="133"/>
      <c r="CB35" s="133"/>
      <c r="CC35" s="133"/>
      <c r="CD35" s="133"/>
      <c r="CE35" s="133"/>
      <c r="CF35" s="133"/>
      <c r="CG35" s="133"/>
      <c r="CH35" s="133"/>
      <c r="CI35" s="133"/>
      <c r="CJ35" s="133"/>
      <c r="CK35" s="133"/>
      <c r="CL35" s="133"/>
      <c r="CM35" s="133"/>
      <c r="CN35" s="133"/>
      <c r="CO35" s="133"/>
      <c r="CP35" s="133"/>
      <c r="CQ35" s="133"/>
      <c r="CR35" s="133"/>
      <c r="CS35" s="133"/>
      <c r="CT35" s="133"/>
      <c r="CU35" s="133"/>
      <c r="CV35" s="133"/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3"/>
      <c r="DO35" s="133"/>
      <c r="DP35" s="133"/>
      <c r="DQ35" s="133"/>
      <c r="DR35" s="133"/>
      <c r="DS35" s="133"/>
      <c r="DT35" s="133"/>
      <c r="DU35" s="133"/>
      <c r="DV35" s="133"/>
      <c r="DW35" s="133"/>
      <c r="DX35" s="133"/>
      <c r="DY35" s="133"/>
      <c r="DZ35" s="133"/>
      <c r="EA35" s="133"/>
      <c r="EB35" s="133"/>
      <c r="EC35" s="133"/>
      <c r="ED35" s="133"/>
      <c r="EE35" s="133"/>
      <c r="EF35" s="133"/>
      <c r="EG35" s="133"/>
      <c r="EH35" s="133"/>
      <c r="EI35" s="133"/>
      <c r="EJ35" s="133"/>
      <c r="EK35" s="133"/>
      <c r="EL35" s="133"/>
      <c r="EM35" s="133"/>
      <c r="EN35" s="133"/>
      <c r="EO35" s="133"/>
      <c r="EP35" s="133"/>
      <c r="EQ35" s="133"/>
      <c r="ER35" s="133"/>
      <c r="ES35" s="133"/>
      <c r="ET35" s="133"/>
      <c r="EU35" s="133"/>
      <c r="EV35" s="133"/>
      <c r="EW35" s="133"/>
      <c r="EX35" s="133"/>
      <c r="EY35" s="133"/>
      <c r="EZ35" s="133"/>
      <c r="FA35" s="133"/>
      <c r="FB35" s="133"/>
      <c r="FC35" s="133"/>
      <c r="FD35" s="133"/>
      <c r="FE35" s="133"/>
      <c r="FF35" s="133"/>
      <c r="FG35" s="133"/>
      <c r="FH35" s="133"/>
      <c r="FI35" s="133"/>
      <c r="FJ35" s="133"/>
      <c r="FK35" s="133"/>
      <c r="FL35" s="133"/>
      <c r="FM35" s="133"/>
      <c r="FN35" s="133"/>
      <c r="FO35" s="133"/>
      <c r="FP35" s="133"/>
      <c r="FQ35" s="133"/>
      <c r="FR35" s="133"/>
      <c r="FS35" s="133"/>
      <c r="FT35" s="133"/>
      <c r="FU35" s="133"/>
      <c r="FV35" s="133"/>
      <c r="FW35" s="133"/>
      <c r="FX35" s="133"/>
      <c r="FY35" s="133"/>
      <c r="FZ35" s="133"/>
      <c r="GA35" s="133"/>
      <c r="GB35" s="133"/>
      <c r="GC35" s="133"/>
      <c r="GD35" s="133"/>
      <c r="GE35" s="133"/>
      <c r="GF35" s="133"/>
      <c r="GG35" s="133"/>
      <c r="GH35" s="133"/>
      <c r="GI35" s="133"/>
      <c r="GJ35" s="133"/>
      <c r="GK35" s="133"/>
      <c r="GL35" s="133"/>
      <c r="GM35" s="133"/>
      <c r="GN35" s="133"/>
      <c r="GO35" s="133"/>
      <c r="GP35" s="133"/>
      <c r="GQ35" s="133"/>
      <c r="GR35" s="133"/>
      <c r="GS35" s="133"/>
      <c r="GT35" s="133"/>
      <c r="GU35" s="133"/>
      <c r="GV35" s="133"/>
      <c r="GW35" s="133"/>
      <c r="GX35" s="133"/>
      <c r="GY35" s="133"/>
      <c r="GZ35" s="133"/>
      <c r="HA35" s="133"/>
      <c r="HB35" s="133"/>
      <c r="HC35" s="133"/>
      <c r="HD35" s="133"/>
      <c r="HE35" s="133"/>
      <c r="HF35" s="133"/>
      <c r="HG35" s="133"/>
      <c r="HH35" s="133"/>
      <c r="HI35" s="133"/>
      <c r="HJ35" s="133"/>
      <c r="HK35" s="133"/>
      <c r="HL35" s="133"/>
      <c r="HM35" s="133"/>
      <c r="HN35" s="133"/>
      <c r="HO35" s="133"/>
      <c r="HP35" s="133"/>
      <c r="HQ35" s="133"/>
      <c r="HR35" s="133"/>
      <c r="HS35" s="133"/>
      <c r="HT35" s="133"/>
      <c r="HU35" s="133"/>
      <c r="HV35" s="133"/>
      <c r="HW35" s="133"/>
      <c r="HX35" s="133"/>
      <c r="HY35" s="133"/>
      <c r="HZ35" s="133"/>
      <c r="IA35" s="133"/>
      <c r="IB35" s="133"/>
      <c r="IC35" s="133"/>
      <c r="ID35" s="133"/>
      <c r="IE35" s="133"/>
      <c r="IF35" s="133"/>
      <c r="IG35" s="133"/>
    </row>
    <row r="36" spans="1:241" s="132" customFormat="1" ht="25.15" customHeight="1" x14ac:dyDescent="0.25">
      <c r="A36" s="146">
        <f>IF(ISERROR(INDEX('calc.disziplin'!$D$3:$D$142,MATCH(ROW()-9,'calc.disziplin'!$D$3:$D$142,0))),150,INDEX('calc.disziplin'!$D$3:$D$142,MATCH(ROW()-9,'calc.disziplin'!$D$3:$D$142,0)))</f>
        <v>150</v>
      </c>
      <c r="B36" s="172" t="str">
        <f>IF(ISERROR(VLOOKUP($A36,'calc.disziplin'!$D$1:$K$142,3,FALSE)),"",VLOOKUP($A36,'calc.disziplin'!$D$1:$K$142,3,FALSE))</f>
        <v/>
      </c>
      <c r="C36" s="154" t="str">
        <f>IF(ISERROR(VLOOKUP($A36,'calc.disziplin'!$D$1:$K$142,4,FALSE)),"",VLOOKUP($A36,'calc.disziplin'!$D$1:$K$142,4,FALSE))</f>
        <v/>
      </c>
      <c r="D36" s="261" t="str">
        <f>IF(ISERROR(VLOOKUP($A36,'calc.disziplin'!$D$1:$K$142,5,FALSE)),"",VLOOKUP($A36,'calc.disziplin'!$D$1:$K$142,5,FALSE))</f>
        <v/>
      </c>
      <c r="E36" s="262" t="str">
        <f>IF(ISERROR(VLOOKUP($A36,'calc.disziplin'!$D$1:$K$142,6,FALSE)),"",VLOOKUP($A36,'calc.disziplin'!$D$1:$K$142,6,FALSE))</f>
        <v/>
      </c>
      <c r="F36" s="262" t="str">
        <f>IF(ISERROR(VLOOKUP($A36,'calc.disziplin'!$D$1:$K$142,7,FALSE)),"",VLOOKUP($A36,'calc.disziplin'!$D$1:$K$142,7,FALSE))</f>
        <v/>
      </c>
      <c r="G36" s="333" t="str">
        <f>IF(ISERROR(VLOOKUP($A36,'calc.disziplin'!$D$1:$K$142,8,FALSE)),"",VLOOKUP($A36,'calc.disziplin'!$D$1:$K$142,8,FALSE))</f>
        <v/>
      </c>
      <c r="H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33"/>
      <c r="AE36" s="133"/>
      <c r="AF36" s="133"/>
      <c r="AG36" s="133"/>
      <c r="AH36" s="133"/>
      <c r="AI36" s="133"/>
      <c r="AJ36" s="133"/>
      <c r="AK36" s="133"/>
      <c r="AL36" s="133"/>
      <c r="AM36" s="133"/>
      <c r="AN36" s="133"/>
      <c r="AO36" s="133"/>
      <c r="AP36" s="133"/>
      <c r="AQ36" s="133"/>
      <c r="AR36" s="133"/>
      <c r="AS36" s="133"/>
      <c r="AT36" s="133"/>
      <c r="AU36" s="133"/>
      <c r="AV36" s="133"/>
      <c r="AW36" s="133"/>
      <c r="AX36" s="133"/>
      <c r="AY36" s="133"/>
      <c r="AZ36" s="133"/>
      <c r="BA36" s="133"/>
      <c r="BB36" s="133"/>
      <c r="BC36" s="133"/>
      <c r="BD36" s="133"/>
      <c r="BE36" s="133"/>
      <c r="BF36" s="133"/>
      <c r="BG36" s="133"/>
      <c r="BH36" s="133"/>
      <c r="BI36" s="133"/>
      <c r="BJ36" s="133"/>
      <c r="BK36" s="133"/>
      <c r="BL36" s="133"/>
      <c r="BM36" s="133"/>
      <c r="BN36" s="133"/>
      <c r="BO36" s="133"/>
      <c r="BP36" s="133"/>
      <c r="BQ36" s="133"/>
      <c r="BR36" s="133"/>
      <c r="BS36" s="133"/>
      <c r="BT36" s="133"/>
      <c r="BU36" s="133"/>
      <c r="BV36" s="133"/>
      <c r="BW36" s="133"/>
      <c r="BX36" s="133"/>
      <c r="BY36" s="133"/>
      <c r="BZ36" s="133"/>
      <c r="CA36" s="133"/>
      <c r="CB36" s="133"/>
      <c r="CC36" s="133"/>
      <c r="CD36" s="133"/>
      <c r="CE36" s="133"/>
      <c r="CF36" s="133"/>
      <c r="CG36" s="133"/>
      <c r="CH36" s="133"/>
      <c r="CI36" s="133"/>
      <c r="CJ36" s="133"/>
      <c r="CK36" s="133"/>
      <c r="CL36" s="133"/>
      <c r="CM36" s="133"/>
      <c r="CN36" s="133"/>
      <c r="CO36" s="133"/>
      <c r="CP36" s="133"/>
      <c r="CQ36" s="133"/>
      <c r="CR36" s="133"/>
      <c r="CS36" s="133"/>
      <c r="CT36" s="133"/>
      <c r="CU36" s="133"/>
      <c r="CV36" s="133"/>
      <c r="CW36" s="133"/>
      <c r="CX36" s="133"/>
      <c r="CY36" s="133"/>
      <c r="CZ36" s="133"/>
      <c r="DA36" s="133"/>
      <c r="DB36" s="133"/>
      <c r="DC36" s="133"/>
      <c r="DD36" s="133"/>
      <c r="DE36" s="133"/>
      <c r="DF36" s="133"/>
      <c r="DG36" s="133"/>
      <c r="DH36" s="133"/>
      <c r="DI36" s="133"/>
      <c r="DJ36" s="133"/>
      <c r="DK36" s="133"/>
      <c r="DL36" s="133"/>
      <c r="DM36" s="133"/>
      <c r="DN36" s="133"/>
      <c r="DO36" s="133"/>
      <c r="DP36" s="133"/>
      <c r="DQ36" s="133"/>
      <c r="DR36" s="133"/>
      <c r="DS36" s="133"/>
      <c r="DT36" s="133"/>
      <c r="DU36" s="133"/>
      <c r="DV36" s="133"/>
      <c r="DW36" s="133"/>
      <c r="DX36" s="133"/>
      <c r="DY36" s="133"/>
      <c r="DZ36" s="133"/>
      <c r="EA36" s="133"/>
      <c r="EB36" s="133"/>
      <c r="EC36" s="133"/>
      <c r="ED36" s="133"/>
      <c r="EE36" s="133"/>
      <c r="EF36" s="133"/>
      <c r="EG36" s="133"/>
      <c r="EH36" s="133"/>
      <c r="EI36" s="133"/>
      <c r="EJ36" s="133"/>
      <c r="EK36" s="133"/>
      <c r="EL36" s="133"/>
      <c r="EM36" s="133"/>
      <c r="EN36" s="133"/>
      <c r="EO36" s="133"/>
      <c r="EP36" s="133"/>
      <c r="EQ36" s="133"/>
      <c r="ER36" s="133"/>
      <c r="ES36" s="133"/>
      <c r="ET36" s="133"/>
      <c r="EU36" s="133"/>
      <c r="EV36" s="133"/>
      <c r="EW36" s="133"/>
      <c r="EX36" s="133"/>
      <c r="EY36" s="133"/>
      <c r="EZ36" s="133"/>
      <c r="FA36" s="133"/>
      <c r="FB36" s="133"/>
      <c r="FC36" s="133"/>
      <c r="FD36" s="133"/>
      <c r="FE36" s="133"/>
      <c r="FF36" s="133"/>
      <c r="FG36" s="133"/>
      <c r="FH36" s="133"/>
      <c r="FI36" s="133"/>
      <c r="FJ36" s="133"/>
      <c r="FK36" s="133"/>
      <c r="FL36" s="133"/>
      <c r="FM36" s="133"/>
      <c r="FN36" s="133"/>
      <c r="FO36" s="133"/>
      <c r="FP36" s="133"/>
      <c r="FQ36" s="133"/>
      <c r="FR36" s="133"/>
      <c r="FS36" s="133"/>
      <c r="FT36" s="133"/>
      <c r="FU36" s="133"/>
      <c r="FV36" s="133"/>
      <c r="FW36" s="133"/>
      <c r="FX36" s="133"/>
      <c r="FY36" s="133"/>
      <c r="FZ36" s="133"/>
      <c r="GA36" s="133"/>
      <c r="GB36" s="133"/>
      <c r="GC36" s="133"/>
      <c r="GD36" s="133"/>
      <c r="GE36" s="133"/>
      <c r="GF36" s="133"/>
      <c r="GG36" s="133"/>
      <c r="GH36" s="133"/>
      <c r="GI36" s="133"/>
      <c r="GJ36" s="133"/>
      <c r="GK36" s="133"/>
      <c r="GL36" s="133"/>
      <c r="GM36" s="133"/>
      <c r="GN36" s="133"/>
      <c r="GO36" s="133"/>
      <c r="GP36" s="133"/>
      <c r="GQ36" s="133"/>
      <c r="GR36" s="133"/>
      <c r="GS36" s="133"/>
      <c r="GT36" s="133"/>
      <c r="GU36" s="133"/>
      <c r="GV36" s="133"/>
      <c r="GW36" s="133"/>
      <c r="GX36" s="133"/>
      <c r="GY36" s="133"/>
      <c r="GZ36" s="133"/>
      <c r="HA36" s="133"/>
      <c r="HB36" s="133"/>
      <c r="HC36" s="133"/>
      <c r="HD36" s="133"/>
      <c r="HE36" s="133"/>
      <c r="HF36" s="133"/>
      <c r="HG36" s="133"/>
      <c r="HH36" s="133"/>
      <c r="HI36" s="133"/>
      <c r="HJ36" s="133"/>
      <c r="HK36" s="133"/>
      <c r="HL36" s="133"/>
      <c r="HM36" s="133"/>
      <c r="HN36" s="133"/>
      <c r="HO36" s="133"/>
      <c r="HP36" s="133"/>
      <c r="HQ36" s="133"/>
      <c r="HR36" s="133"/>
      <c r="HS36" s="133"/>
      <c r="HT36" s="133"/>
      <c r="HU36" s="133"/>
      <c r="HV36" s="133"/>
      <c r="HW36" s="133"/>
      <c r="HX36" s="133"/>
      <c r="HY36" s="133"/>
      <c r="HZ36" s="133"/>
      <c r="IA36" s="133"/>
      <c r="IB36" s="133"/>
      <c r="IC36" s="133"/>
      <c r="ID36" s="133"/>
      <c r="IE36" s="133"/>
      <c r="IF36" s="133"/>
      <c r="IG36" s="133"/>
    </row>
    <row r="37" spans="1:241" s="132" customFormat="1" ht="25.15" customHeight="1" x14ac:dyDescent="0.25">
      <c r="A37" s="146">
        <f>IF(ISERROR(INDEX('calc.disziplin'!$D$3:$D$142,MATCH(ROW()-9,'calc.disziplin'!$D$3:$D$142,0))),150,INDEX('calc.disziplin'!$D$3:$D$142,MATCH(ROW()-9,'calc.disziplin'!$D$3:$D$142,0)))</f>
        <v>150</v>
      </c>
      <c r="B37" s="172" t="str">
        <f>IF(ISERROR(VLOOKUP($A37,'calc.disziplin'!$D$1:$K$142,3,FALSE)),"",VLOOKUP($A37,'calc.disziplin'!$D$1:$K$142,3,FALSE))</f>
        <v/>
      </c>
      <c r="C37" s="154" t="str">
        <f>IF(ISERROR(VLOOKUP($A37,'calc.disziplin'!$D$1:$K$142,4,FALSE)),"",VLOOKUP($A37,'calc.disziplin'!$D$1:$K$142,4,FALSE))</f>
        <v/>
      </c>
      <c r="D37" s="261" t="str">
        <f>IF(ISERROR(VLOOKUP($A37,'calc.disziplin'!$D$1:$K$142,5,FALSE)),"",VLOOKUP($A37,'calc.disziplin'!$D$1:$K$142,5,FALSE))</f>
        <v/>
      </c>
      <c r="E37" s="262" t="str">
        <f>IF(ISERROR(VLOOKUP($A37,'calc.disziplin'!$D$1:$K$142,6,FALSE)),"",VLOOKUP($A37,'calc.disziplin'!$D$1:$K$142,6,FALSE))</f>
        <v/>
      </c>
      <c r="F37" s="262" t="str">
        <f>IF(ISERROR(VLOOKUP($A37,'calc.disziplin'!$D$1:$K$142,7,FALSE)),"",VLOOKUP($A37,'calc.disziplin'!$D$1:$K$142,7,FALSE))</f>
        <v/>
      </c>
      <c r="G37" s="333" t="str">
        <f>IF(ISERROR(VLOOKUP($A37,'calc.disziplin'!$D$1:$K$142,8,FALSE)),"",VLOOKUP($A37,'calc.disziplin'!$D$1:$K$142,8,FALSE))</f>
        <v/>
      </c>
      <c r="H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3"/>
      <c r="AE37" s="133"/>
      <c r="AF37" s="133"/>
      <c r="AG37" s="133"/>
      <c r="AH37" s="133"/>
      <c r="AI37" s="133"/>
      <c r="AJ37" s="133"/>
      <c r="AK37" s="133"/>
      <c r="AL37" s="133"/>
      <c r="AM37" s="133"/>
      <c r="AN37" s="133"/>
      <c r="AO37" s="133"/>
      <c r="AP37" s="133"/>
      <c r="AQ37" s="133"/>
      <c r="AR37" s="133"/>
      <c r="AS37" s="133"/>
      <c r="AT37" s="133"/>
      <c r="AU37" s="133"/>
      <c r="AV37" s="133"/>
      <c r="AW37" s="133"/>
      <c r="AX37" s="133"/>
      <c r="AY37" s="133"/>
      <c r="AZ37" s="133"/>
      <c r="BA37" s="133"/>
      <c r="BB37" s="133"/>
      <c r="BC37" s="133"/>
      <c r="BD37" s="133"/>
      <c r="BE37" s="133"/>
      <c r="BF37" s="133"/>
      <c r="BG37" s="133"/>
      <c r="BH37" s="133"/>
      <c r="BI37" s="133"/>
      <c r="BJ37" s="133"/>
      <c r="BK37" s="133"/>
      <c r="BL37" s="133"/>
      <c r="BM37" s="133"/>
      <c r="BN37" s="133"/>
      <c r="BO37" s="133"/>
      <c r="BP37" s="133"/>
      <c r="BQ37" s="133"/>
      <c r="BR37" s="133"/>
      <c r="BS37" s="133"/>
      <c r="BT37" s="133"/>
      <c r="BU37" s="133"/>
      <c r="BV37" s="133"/>
      <c r="BW37" s="133"/>
      <c r="BX37" s="133"/>
      <c r="BY37" s="133"/>
      <c r="BZ37" s="133"/>
      <c r="CA37" s="133"/>
      <c r="CB37" s="133"/>
      <c r="CC37" s="133"/>
      <c r="CD37" s="133"/>
      <c r="CE37" s="133"/>
      <c r="CF37" s="133"/>
      <c r="CG37" s="133"/>
      <c r="CH37" s="133"/>
      <c r="CI37" s="133"/>
      <c r="CJ37" s="133"/>
      <c r="CK37" s="133"/>
      <c r="CL37" s="133"/>
      <c r="CM37" s="133"/>
      <c r="CN37" s="133"/>
      <c r="CO37" s="133"/>
      <c r="CP37" s="133"/>
      <c r="CQ37" s="133"/>
      <c r="CR37" s="133"/>
      <c r="CS37" s="133"/>
      <c r="CT37" s="133"/>
      <c r="CU37" s="133"/>
      <c r="CV37" s="133"/>
      <c r="CW37" s="133"/>
      <c r="CX37" s="133"/>
      <c r="CY37" s="133"/>
      <c r="CZ37" s="133"/>
      <c r="DA37" s="133"/>
      <c r="DB37" s="133"/>
      <c r="DC37" s="133"/>
      <c r="DD37" s="133"/>
      <c r="DE37" s="133"/>
      <c r="DF37" s="133"/>
      <c r="DG37" s="133"/>
      <c r="DH37" s="133"/>
      <c r="DI37" s="133"/>
      <c r="DJ37" s="133"/>
      <c r="DK37" s="133"/>
      <c r="DL37" s="133"/>
      <c r="DM37" s="133"/>
      <c r="DN37" s="133"/>
      <c r="DO37" s="133"/>
      <c r="DP37" s="133"/>
      <c r="DQ37" s="133"/>
      <c r="DR37" s="133"/>
      <c r="DS37" s="133"/>
      <c r="DT37" s="133"/>
      <c r="DU37" s="133"/>
      <c r="DV37" s="133"/>
      <c r="DW37" s="133"/>
      <c r="DX37" s="133"/>
      <c r="DY37" s="133"/>
      <c r="DZ37" s="133"/>
      <c r="EA37" s="133"/>
      <c r="EB37" s="133"/>
      <c r="EC37" s="133"/>
      <c r="ED37" s="133"/>
      <c r="EE37" s="133"/>
      <c r="EF37" s="133"/>
      <c r="EG37" s="133"/>
      <c r="EH37" s="133"/>
      <c r="EI37" s="133"/>
      <c r="EJ37" s="133"/>
      <c r="EK37" s="133"/>
      <c r="EL37" s="133"/>
      <c r="EM37" s="133"/>
      <c r="EN37" s="133"/>
      <c r="EO37" s="133"/>
      <c r="EP37" s="133"/>
      <c r="EQ37" s="133"/>
      <c r="ER37" s="133"/>
      <c r="ES37" s="133"/>
      <c r="ET37" s="133"/>
      <c r="EU37" s="133"/>
      <c r="EV37" s="133"/>
      <c r="EW37" s="133"/>
      <c r="EX37" s="133"/>
      <c r="EY37" s="133"/>
      <c r="EZ37" s="133"/>
      <c r="FA37" s="133"/>
      <c r="FB37" s="133"/>
      <c r="FC37" s="133"/>
      <c r="FD37" s="133"/>
      <c r="FE37" s="133"/>
      <c r="FF37" s="133"/>
      <c r="FG37" s="133"/>
      <c r="FH37" s="133"/>
      <c r="FI37" s="133"/>
      <c r="FJ37" s="133"/>
      <c r="FK37" s="133"/>
      <c r="FL37" s="133"/>
      <c r="FM37" s="133"/>
      <c r="FN37" s="133"/>
      <c r="FO37" s="133"/>
      <c r="FP37" s="133"/>
      <c r="FQ37" s="133"/>
      <c r="FR37" s="133"/>
      <c r="FS37" s="133"/>
      <c r="FT37" s="133"/>
      <c r="FU37" s="133"/>
      <c r="FV37" s="133"/>
      <c r="FW37" s="133"/>
      <c r="FX37" s="133"/>
      <c r="FY37" s="133"/>
      <c r="FZ37" s="133"/>
      <c r="GA37" s="133"/>
      <c r="GB37" s="133"/>
      <c r="GC37" s="133"/>
      <c r="GD37" s="133"/>
      <c r="GE37" s="133"/>
      <c r="GF37" s="133"/>
      <c r="GG37" s="133"/>
      <c r="GH37" s="133"/>
      <c r="GI37" s="133"/>
      <c r="GJ37" s="133"/>
      <c r="GK37" s="133"/>
      <c r="GL37" s="133"/>
      <c r="GM37" s="133"/>
      <c r="GN37" s="133"/>
      <c r="GO37" s="133"/>
      <c r="GP37" s="133"/>
      <c r="GQ37" s="133"/>
      <c r="GR37" s="133"/>
      <c r="GS37" s="133"/>
      <c r="GT37" s="133"/>
      <c r="GU37" s="133"/>
      <c r="GV37" s="133"/>
      <c r="GW37" s="133"/>
      <c r="GX37" s="133"/>
      <c r="GY37" s="133"/>
      <c r="GZ37" s="133"/>
      <c r="HA37" s="133"/>
      <c r="HB37" s="133"/>
      <c r="HC37" s="133"/>
      <c r="HD37" s="133"/>
      <c r="HE37" s="133"/>
      <c r="HF37" s="133"/>
      <c r="HG37" s="133"/>
      <c r="HH37" s="133"/>
      <c r="HI37" s="133"/>
      <c r="HJ37" s="133"/>
      <c r="HK37" s="133"/>
      <c r="HL37" s="133"/>
      <c r="HM37" s="133"/>
      <c r="HN37" s="133"/>
      <c r="HO37" s="133"/>
      <c r="HP37" s="133"/>
      <c r="HQ37" s="133"/>
      <c r="HR37" s="133"/>
      <c r="HS37" s="133"/>
      <c r="HT37" s="133"/>
      <c r="HU37" s="133"/>
      <c r="HV37" s="133"/>
      <c r="HW37" s="133"/>
      <c r="HX37" s="133"/>
      <c r="HY37" s="133"/>
      <c r="HZ37" s="133"/>
      <c r="IA37" s="133"/>
      <c r="IB37" s="133"/>
      <c r="IC37" s="133"/>
      <c r="ID37" s="133"/>
      <c r="IE37" s="133"/>
      <c r="IF37" s="133"/>
      <c r="IG37" s="133"/>
    </row>
    <row r="38" spans="1:241" s="132" customFormat="1" ht="25.15" customHeight="1" x14ac:dyDescent="0.25">
      <c r="A38" s="146">
        <f>IF(ISERROR(INDEX('calc.disziplin'!$D$3:$D$142,MATCH(ROW()-9,'calc.disziplin'!$D$3:$D$142,0))),150,INDEX('calc.disziplin'!$D$3:$D$142,MATCH(ROW()-9,'calc.disziplin'!$D$3:$D$142,0)))</f>
        <v>150</v>
      </c>
      <c r="B38" s="172" t="str">
        <f>IF(ISERROR(VLOOKUP($A38,'calc.disziplin'!$D$1:$K$142,3,FALSE)),"",VLOOKUP($A38,'calc.disziplin'!$D$1:$K$142,3,FALSE))</f>
        <v/>
      </c>
      <c r="C38" s="154" t="str">
        <f>IF(ISERROR(VLOOKUP($A38,'calc.disziplin'!$D$1:$K$142,4,FALSE)),"",VLOOKUP($A38,'calc.disziplin'!$D$1:$K$142,4,FALSE))</f>
        <v/>
      </c>
      <c r="D38" s="261" t="str">
        <f>IF(ISERROR(VLOOKUP($A38,'calc.disziplin'!$D$1:$K$142,5,FALSE)),"",VLOOKUP($A38,'calc.disziplin'!$D$1:$K$142,5,FALSE))</f>
        <v/>
      </c>
      <c r="E38" s="262" t="str">
        <f>IF(ISERROR(VLOOKUP($A38,'calc.disziplin'!$D$1:$K$142,6,FALSE)),"",VLOOKUP($A38,'calc.disziplin'!$D$1:$K$142,6,FALSE))</f>
        <v/>
      </c>
      <c r="F38" s="262" t="str">
        <f>IF(ISERROR(VLOOKUP($A38,'calc.disziplin'!$D$1:$K$142,7,FALSE)),"",VLOOKUP($A38,'calc.disziplin'!$D$1:$K$142,7,FALSE))</f>
        <v/>
      </c>
      <c r="G38" s="333" t="str">
        <f>IF(ISERROR(VLOOKUP($A38,'calc.disziplin'!$D$1:$K$142,8,FALSE)),"",VLOOKUP($A38,'calc.disziplin'!$D$1:$K$142,8,FALSE))</f>
        <v/>
      </c>
      <c r="H38" s="133"/>
      <c r="S38" s="133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33"/>
      <c r="AE38" s="133"/>
      <c r="AF38" s="133"/>
      <c r="AG38" s="133"/>
      <c r="AH38" s="133"/>
      <c r="AI38" s="133"/>
      <c r="AJ38" s="133"/>
      <c r="AK38" s="133"/>
      <c r="AL38" s="133"/>
      <c r="AM38" s="133"/>
      <c r="AN38" s="133"/>
      <c r="AO38" s="133"/>
      <c r="AP38" s="133"/>
      <c r="AQ38" s="133"/>
      <c r="AR38" s="133"/>
      <c r="AS38" s="133"/>
      <c r="AT38" s="133"/>
      <c r="AU38" s="133"/>
      <c r="AV38" s="133"/>
      <c r="AW38" s="133"/>
      <c r="AX38" s="133"/>
      <c r="AY38" s="133"/>
      <c r="AZ38" s="133"/>
      <c r="BA38" s="133"/>
      <c r="BB38" s="133"/>
      <c r="BC38" s="133"/>
      <c r="BD38" s="133"/>
      <c r="BE38" s="133"/>
      <c r="BF38" s="133"/>
      <c r="BG38" s="133"/>
      <c r="BH38" s="133"/>
      <c r="BI38" s="133"/>
      <c r="BJ38" s="133"/>
      <c r="BK38" s="133"/>
      <c r="BL38" s="133"/>
      <c r="BM38" s="133"/>
      <c r="BN38" s="133"/>
      <c r="BO38" s="133"/>
      <c r="BP38" s="133"/>
      <c r="BQ38" s="133"/>
      <c r="BR38" s="133"/>
      <c r="BS38" s="133"/>
      <c r="BT38" s="133"/>
      <c r="BU38" s="133"/>
      <c r="BV38" s="133"/>
      <c r="BW38" s="133"/>
      <c r="BX38" s="133"/>
      <c r="BY38" s="133"/>
      <c r="BZ38" s="133"/>
      <c r="CA38" s="133"/>
      <c r="CB38" s="133"/>
      <c r="CC38" s="133"/>
      <c r="CD38" s="133"/>
      <c r="CE38" s="133"/>
      <c r="CF38" s="133"/>
      <c r="CG38" s="133"/>
      <c r="CH38" s="133"/>
      <c r="CI38" s="133"/>
      <c r="CJ38" s="133"/>
      <c r="CK38" s="133"/>
      <c r="CL38" s="133"/>
      <c r="CM38" s="133"/>
      <c r="CN38" s="133"/>
      <c r="CO38" s="133"/>
      <c r="CP38" s="133"/>
      <c r="CQ38" s="133"/>
      <c r="CR38" s="133"/>
      <c r="CS38" s="133"/>
      <c r="CT38" s="133"/>
      <c r="CU38" s="133"/>
      <c r="CV38" s="133"/>
      <c r="CW38" s="133"/>
      <c r="CX38" s="133"/>
      <c r="CY38" s="133"/>
      <c r="CZ38" s="133"/>
      <c r="DA38" s="133"/>
      <c r="DB38" s="133"/>
      <c r="DC38" s="133"/>
      <c r="DD38" s="133"/>
      <c r="DE38" s="133"/>
      <c r="DF38" s="133"/>
      <c r="DG38" s="133"/>
      <c r="DH38" s="133"/>
      <c r="DI38" s="133"/>
      <c r="DJ38" s="133"/>
      <c r="DK38" s="133"/>
      <c r="DL38" s="133"/>
      <c r="DM38" s="133"/>
      <c r="DN38" s="133"/>
      <c r="DO38" s="133"/>
      <c r="DP38" s="133"/>
      <c r="DQ38" s="133"/>
      <c r="DR38" s="133"/>
      <c r="DS38" s="133"/>
      <c r="DT38" s="133"/>
      <c r="DU38" s="133"/>
      <c r="DV38" s="133"/>
      <c r="DW38" s="133"/>
      <c r="DX38" s="133"/>
      <c r="DY38" s="133"/>
      <c r="DZ38" s="133"/>
      <c r="EA38" s="133"/>
      <c r="EB38" s="133"/>
      <c r="EC38" s="133"/>
      <c r="ED38" s="133"/>
      <c r="EE38" s="133"/>
      <c r="EF38" s="133"/>
      <c r="EG38" s="133"/>
      <c r="EH38" s="133"/>
      <c r="EI38" s="133"/>
      <c r="EJ38" s="133"/>
      <c r="EK38" s="133"/>
      <c r="EL38" s="133"/>
      <c r="EM38" s="133"/>
      <c r="EN38" s="133"/>
      <c r="EO38" s="133"/>
      <c r="EP38" s="133"/>
      <c r="EQ38" s="133"/>
      <c r="ER38" s="133"/>
      <c r="ES38" s="133"/>
      <c r="ET38" s="133"/>
      <c r="EU38" s="133"/>
      <c r="EV38" s="133"/>
      <c r="EW38" s="133"/>
      <c r="EX38" s="133"/>
      <c r="EY38" s="133"/>
      <c r="EZ38" s="133"/>
      <c r="FA38" s="133"/>
      <c r="FB38" s="133"/>
      <c r="FC38" s="133"/>
      <c r="FD38" s="133"/>
      <c r="FE38" s="133"/>
      <c r="FF38" s="133"/>
      <c r="FG38" s="133"/>
      <c r="FH38" s="133"/>
      <c r="FI38" s="133"/>
      <c r="FJ38" s="133"/>
      <c r="FK38" s="133"/>
      <c r="FL38" s="133"/>
      <c r="FM38" s="133"/>
      <c r="FN38" s="133"/>
      <c r="FO38" s="133"/>
      <c r="FP38" s="133"/>
      <c r="FQ38" s="133"/>
      <c r="FR38" s="133"/>
      <c r="FS38" s="133"/>
      <c r="FT38" s="133"/>
      <c r="FU38" s="133"/>
      <c r="FV38" s="133"/>
      <c r="FW38" s="133"/>
      <c r="FX38" s="133"/>
      <c r="FY38" s="133"/>
      <c r="FZ38" s="133"/>
      <c r="GA38" s="133"/>
      <c r="GB38" s="133"/>
      <c r="GC38" s="133"/>
      <c r="GD38" s="133"/>
      <c r="GE38" s="133"/>
      <c r="GF38" s="133"/>
      <c r="GG38" s="133"/>
      <c r="GH38" s="133"/>
      <c r="GI38" s="133"/>
      <c r="GJ38" s="133"/>
      <c r="GK38" s="133"/>
      <c r="GL38" s="133"/>
      <c r="GM38" s="133"/>
      <c r="GN38" s="133"/>
      <c r="GO38" s="133"/>
      <c r="GP38" s="133"/>
      <c r="GQ38" s="133"/>
      <c r="GR38" s="133"/>
      <c r="GS38" s="133"/>
      <c r="GT38" s="133"/>
      <c r="GU38" s="133"/>
      <c r="GV38" s="133"/>
      <c r="GW38" s="133"/>
      <c r="GX38" s="133"/>
      <c r="GY38" s="133"/>
      <c r="GZ38" s="133"/>
      <c r="HA38" s="133"/>
      <c r="HB38" s="133"/>
      <c r="HC38" s="133"/>
      <c r="HD38" s="133"/>
      <c r="HE38" s="133"/>
      <c r="HF38" s="133"/>
      <c r="HG38" s="133"/>
      <c r="HH38" s="133"/>
      <c r="HI38" s="133"/>
      <c r="HJ38" s="133"/>
      <c r="HK38" s="133"/>
      <c r="HL38" s="133"/>
      <c r="HM38" s="133"/>
      <c r="HN38" s="133"/>
      <c r="HO38" s="133"/>
      <c r="HP38" s="133"/>
      <c r="HQ38" s="133"/>
      <c r="HR38" s="133"/>
      <c r="HS38" s="133"/>
      <c r="HT38" s="133"/>
      <c r="HU38" s="133"/>
      <c r="HV38" s="133"/>
      <c r="HW38" s="133"/>
      <c r="HX38" s="133"/>
      <c r="HY38" s="133"/>
      <c r="HZ38" s="133"/>
      <c r="IA38" s="133"/>
      <c r="IB38" s="133"/>
      <c r="IC38" s="133"/>
      <c r="ID38" s="133"/>
      <c r="IE38" s="133"/>
      <c r="IF38" s="133"/>
      <c r="IG38" s="133"/>
    </row>
    <row r="39" spans="1:241" s="132" customFormat="1" ht="25.15" customHeight="1" x14ac:dyDescent="0.25">
      <c r="A39" s="146">
        <f>IF(ISERROR(INDEX('calc.disziplin'!$D$3:$D$142,MATCH(ROW()-9,'calc.disziplin'!$D$3:$D$142,0))),150,INDEX('calc.disziplin'!$D$3:$D$142,MATCH(ROW()-9,'calc.disziplin'!$D$3:$D$142,0)))</f>
        <v>150</v>
      </c>
      <c r="B39" s="172" t="str">
        <f>IF(ISERROR(VLOOKUP($A39,'calc.disziplin'!$D$1:$K$142,3,FALSE)),"",VLOOKUP($A39,'calc.disziplin'!$D$1:$K$142,3,FALSE))</f>
        <v/>
      </c>
      <c r="C39" s="154" t="str">
        <f>IF(ISERROR(VLOOKUP($A39,'calc.disziplin'!$D$1:$K$142,4,FALSE)),"",VLOOKUP($A39,'calc.disziplin'!$D$1:$K$142,4,FALSE))</f>
        <v/>
      </c>
      <c r="D39" s="261" t="str">
        <f>IF(ISERROR(VLOOKUP($A39,'calc.disziplin'!$D$1:$K$142,5,FALSE)),"",VLOOKUP($A39,'calc.disziplin'!$D$1:$K$142,5,FALSE))</f>
        <v/>
      </c>
      <c r="E39" s="262" t="str">
        <f>IF(ISERROR(VLOOKUP($A39,'calc.disziplin'!$D$1:$K$142,6,FALSE)),"",VLOOKUP($A39,'calc.disziplin'!$D$1:$K$142,6,FALSE))</f>
        <v/>
      </c>
      <c r="F39" s="262" t="str">
        <f>IF(ISERROR(VLOOKUP($A39,'calc.disziplin'!$D$1:$K$142,7,FALSE)),"",VLOOKUP($A39,'calc.disziplin'!$D$1:$K$142,7,FALSE))</f>
        <v/>
      </c>
      <c r="G39" s="333" t="str">
        <f>IF(ISERROR(VLOOKUP($A39,'calc.disziplin'!$D$1:$K$142,8,FALSE)),"",VLOOKUP($A39,'calc.disziplin'!$D$1:$K$142,8,FALSE))</f>
        <v/>
      </c>
      <c r="H39" s="133"/>
      <c r="S39" s="133"/>
      <c r="T39" s="133"/>
      <c r="U39" s="133"/>
      <c r="V39" s="133"/>
      <c r="W39" s="133"/>
      <c r="X39" s="133"/>
      <c r="Y39" s="133"/>
      <c r="Z39" s="133"/>
      <c r="AA39" s="133"/>
      <c r="AB39" s="133"/>
      <c r="AC39" s="133"/>
      <c r="AD39" s="133"/>
      <c r="AE39" s="133"/>
      <c r="AF39" s="133"/>
      <c r="AG39" s="133"/>
      <c r="AH39" s="133"/>
      <c r="AI39" s="133"/>
      <c r="AJ39" s="133"/>
      <c r="AK39" s="133"/>
      <c r="AL39" s="133"/>
      <c r="AM39" s="133"/>
      <c r="AN39" s="133"/>
      <c r="AO39" s="133"/>
      <c r="AP39" s="133"/>
      <c r="AQ39" s="133"/>
      <c r="AR39" s="133"/>
      <c r="AS39" s="133"/>
      <c r="AT39" s="133"/>
      <c r="AU39" s="133"/>
      <c r="AV39" s="133"/>
      <c r="AW39" s="133"/>
      <c r="AX39" s="133"/>
      <c r="AY39" s="133"/>
      <c r="AZ39" s="133"/>
      <c r="BA39" s="133"/>
      <c r="BB39" s="133"/>
      <c r="BC39" s="133"/>
      <c r="BD39" s="133"/>
      <c r="BE39" s="133"/>
      <c r="BF39" s="133"/>
      <c r="BG39" s="133"/>
      <c r="BH39" s="133"/>
      <c r="BI39" s="133"/>
      <c r="BJ39" s="133"/>
      <c r="BK39" s="133"/>
      <c r="BL39" s="133"/>
      <c r="BM39" s="133"/>
      <c r="BN39" s="133"/>
      <c r="BO39" s="133"/>
      <c r="BP39" s="133"/>
      <c r="BQ39" s="133"/>
      <c r="BR39" s="133"/>
      <c r="BS39" s="133"/>
      <c r="BT39" s="133"/>
      <c r="BU39" s="133"/>
      <c r="BV39" s="133"/>
      <c r="BW39" s="133"/>
      <c r="BX39" s="133"/>
      <c r="BY39" s="133"/>
      <c r="BZ39" s="133"/>
      <c r="CA39" s="133"/>
      <c r="CB39" s="133"/>
      <c r="CC39" s="133"/>
      <c r="CD39" s="133"/>
      <c r="CE39" s="133"/>
      <c r="CF39" s="133"/>
      <c r="CG39" s="133"/>
      <c r="CH39" s="133"/>
      <c r="CI39" s="133"/>
      <c r="CJ39" s="133"/>
      <c r="CK39" s="133"/>
      <c r="CL39" s="133"/>
      <c r="CM39" s="133"/>
      <c r="CN39" s="133"/>
      <c r="CO39" s="133"/>
      <c r="CP39" s="133"/>
      <c r="CQ39" s="133"/>
      <c r="CR39" s="133"/>
      <c r="CS39" s="133"/>
      <c r="CT39" s="133"/>
      <c r="CU39" s="133"/>
      <c r="CV39" s="133"/>
      <c r="CW39" s="133"/>
      <c r="CX39" s="133"/>
      <c r="CY39" s="133"/>
      <c r="CZ39" s="133"/>
      <c r="DA39" s="133"/>
      <c r="DB39" s="133"/>
      <c r="DC39" s="133"/>
      <c r="DD39" s="133"/>
      <c r="DE39" s="133"/>
      <c r="DF39" s="133"/>
      <c r="DG39" s="133"/>
      <c r="DH39" s="133"/>
      <c r="DI39" s="133"/>
      <c r="DJ39" s="133"/>
      <c r="DK39" s="133"/>
      <c r="DL39" s="133"/>
      <c r="DM39" s="133"/>
      <c r="DN39" s="133"/>
      <c r="DO39" s="133"/>
      <c r="DP39" s="133"/>
      <c r="DQ39" s="133"/>
      <c r="DR39" s="133"/>
      <c r="DS39" s="133"/>
      <c r="DT39" s="133"/>
      <c r="DU39" s="133"/>
      <c r="DV39" s="133"/>
      <c r="DW39" s="133"/>
      <c r="DX39" s="133"/>
      <c r="DY39" s="133"/>
      <c r="DZ39" s="133"/>
      <c r="EA39" s="133"/>
      <c r="EB39" s="133"/>
      <c r="EC39" s="133"/>
      <c r="ED39" s="133"/>
      <c r="EE39" s="133"/>
      <c r="EF39" s="133"/>
      <c r="EG39" s="133"/>
      <c r="EH39" s="133"/>
      <c r="EI39" s="133"/>
      <c r="EJ39" s="133"/>
      <c r="EK39" s="133"/>
      <c r="EL39" s="133"/>
      <c r="EM39" s="133"/>
      <c r="EN39" s="133"/>
      <c r="EO39" s="133"/>
      <c r="EP39" s="133"/>
      <c r="EQ39" s="133"/>
      <c r="ER39" s="133"/>
      <c r="ES39" s="133"/>
      <c r="ET39" s="133"/>
      <c r="EU39" s="133"/>
      <c r="EV39" s="133"/>
      <c r="EW39" s="133"/>
      <c r="EX39" s="133"/>
      <c r="EY39" s="133"/>
      <c r="EZ39" s="133"/>
      <c r="FA39" s="133"/>
      <c r="FB39" s="133"/>
      <c r="FC39" s="133"/>
      <c r="FD39" s="133"/>
      <c r="FE39" s="133"/>
      <c r="FF39" s="133"/>
      <c r="FG39" s="133"/>
      <c r="FH39" s="133"/>
      <c r="FI39" s="133"/>
      <c r="FJ39" s="133"/>
      <c r="FK39" s="133"/>
      <c r="FL39" s="133"/>
      <c r="FM39" s="133"/>
      <c r="FN39" s="133"/>
      <c r="FO39" s="133"/>
      <c r="FP39" s="133"/>
      <c r="FQ39" s="133"/>
      <c r="FR39" s="133"/>
      <c r="FS39" s="133"/>
      <c r="FT39" s="133"/>
      <c r="FU39" s="133"/>
      <c r="FV39" s="133"/>
      <c r="FW39" s="133"/>
      <c r="FX39" s="133"/>
      <c r="FY39" s="133"/>
      <c r="FZ39" s="133"/>
      <c r="GA39" s="133"/>
      <c r="GB39" s="133"/>
      <c r="GC39" s="133"/>
      <c r="GD39" s="133"/>
      <c r="GE39" s="133"/>
      <c r="GF39" s="133"/>
      <c r="GG39" s="133"/>
      <c r="GH39" s="133"/>
      <c r="GI39" s="133"/>
      <c r="GJ39" s="133"/>
      <c r="GK39" s="133"/>
      <c r="GL39" s="133"/>
      <c r="GM39" s="133"/>
      <c r="GN39" s="133"/>
      <c r="GO39" s="133"/>
      <c r="GP39" s="133"/>
      <c r="GQ39" s="133"/>
      <c r="GR39" s="133"/>
      <c r="GS39" s="133"/>
      <c r="GT39" s="133"/>
      <c r="GU39" s="133"/>
      <c r="GV39" s="133"/>
      <c r="GW39" s="133"/>
      <c r="GX39" s="133"/>
      <c r="GY39" s="133"/>
      <c r="GZ39" s="133"/>
      <c r="HA39" s="133"/>
      <c r="HB39" s="133"/>
      <c r="HC39" s="133"/>
      <c r="HD39" s="133"/>
      <c r="HE39" s="133"/>
      <c r="HF39" s="133"/>
      <c r="HG39" s="133"/>
      <c r="HH39" s="133"/>
      <c r="HI39" s="133"/>
      <c r="HJ39" s="133"/>
      <c r="HK39" s="133"/>
      <c r="HL39" s="133"/>
      <c r="HM39" s="133"/>
      <c r="HN39" s="133"/>
      <c r="HO39" s="133"/>
      <c r="HP39" s="133"/>
      <c r="HQ39" s="133"/>
      <c r="HR39" s="133"/>
      <c r="HS39" s="133"/>
      <c r="HT39" s="133"/>
      <c r="HU39" s="133"/>
      <c r="HV39" s="133"/>
      <c r="HW39" s="133"/>
      <c r="HX39" s="133"/>
      <c r="HY39" s="133"/>
      <c r="HZ39" s="133"/>
      <c r="IA39" s="133"/>
      <c r="IB39" s="133"/>
      <c r="IC39" s="133"/>
      <c r="ID39" s="133"/>
      <c r="IE39" s="133"/>
      <c r="IF39" s="133"/>
      <c r="IG39" s="133"/>
    </row>
    <row r="40" spans="1:241" s="132" customFormat="1" ht="25.15" customHeight="1" x14ac:dyDescent="0.25">
      <c r="A40" s="146">
        <f>IF(ISERROR(INDEX('calc.disziplin'!$D$3:$D$142,MATCH(ROW()-9,'calc.disziplin'!$D$3:$D$142,0))),150,INDEX('calc.disziplin'!$D$3:$D$142,MATCH(ROW()-9,'calc.disziplin'!$D$3:$D$142,0)))</f>
        <v>150</v>
      </c>
      <c r="B40" s="172" t="str">
        <f>IF(ISERROR(VLOOKUP($A40,'calc.disziplin'!$D$1:$K$142,3,FALSE)),"",VLOOKUP($A40,'calc.disziplin'!$D$1:$K$142,3,FALSE))</f>
        <v/>
      </c>
      <c r="C40" s="154" t="str">
        <f>IF(ISERROR(VLOOKUP($A40,'calc.disziplin'!$D$1:$K$142,4,FALSE)),"",VLOOKUP($A40,'calc.disziplin'!$D$1:$K$142,4,FALSE))</f>
        <v/>
      </c>
      <c r="D40" s="261" t="str">
        <f>IF(ISERROR(VLOOKUP($A40,'calc.disziplin'!$D$1:$K$142,5,FALSE)),"",VLOOKUP($A40,'calc.disziplin'!$D$1:$K$142,5,FALSE))</f>
        <v/>
      </c>
      <c r="E40" s="262" t="str">
        <f>IF(ISERROR(VLOOKUP($A40,'calc.disziplin'!$D$1:$K$142,6,FALSE)),"",VLOOKUP($A40,'calc.disziplin'!$D$1:$K$142,6,FALSE))</f>
        <v/>
      </c>
      <c r="F40" s="262" t="str">
        <f>IF(ISERROR(VLOOKUP($A40,'calc.disziplin'!$D$1:$K$142,7,FALSE)),"",VLOOKUP($A40,'calc.disziplin'!$D$1:$K$142,7,FALSE))</f>
        <v/>
      </c>
      <c r="G40" s="333" t="str">
        <f>IF(ISERROR(VLOOKUP($A40,'calc.disziplin'!$D$1:$K$142,8,FALSE)),"",VLOOKUP($A40,'calc.disziplin'!$D$1:$K$142,8,FALSE))</f>
        <v/>
      </c>
      <c r="H40" s="133"/>
      <c r="S40" s="133"/>
      <c r="T40" s="133"/>
      <c r="U40" s="133"/>
      <c r="V40" s="133"/>
      <c r="W40" s="133"/>
      <c r="X40" s="133"/>
      <c r="Y40" s="133"/>
      <c r="Z40" s="133"/>
      <c r="AA40" s="133"/>
      <c r="AB40" s="133"/>
      <c r="AC40" s="133"/>
      <c r="AD40" s="133"/>
      <c r="AE40" s="133"/>
      <c r="AF40" s="133"/>
      <c r="AG40" s="133"/>
      <c r="AH40" s="133"/>
      <c r="AI40" s="133"/>
      <c r="AJ40" s="133"/>
      <c r="AK40" s="133"/>
      <c r="AL40" s="133"/>
      <c r="AM40" s="133"/>
      <c r="AN40" s="133"/>
      <c r="AO40" s="133"/>
      <c r="AP40" s="133"/>
      <c r="AQ40" s="133"/>
      <c r="AR40" s="133"/>
      <c r="AS40" s="133"/>
      <c r="AT40" s="133"/>
      <c r="AU40" s="133"/>
      <c r="AV40" s="133"/>
      <c r="AW40" s="133"/>
      <c r="AX40" s="133"/>
      <c r="AY40" s="133"/>
      <c r="AZ40" s="133"/>
      <c r="BA40" s="133"/>
      <c r="BB40" s="133"/>
      <c r="BC40" s="133"/>
      <c r="BD40" s="133"/>
      <c r="BE40" s="133"/>
      <c r="BF40" s="133"/>
      <c r="BG40" s="133"/>
      <c r="BH40" s="133"/>
      <c r="BI40" s="133"/>
      <c r="BJ40" s="133"/>
      <c r="BK40" s="133"/>
      <c r="BL40" s="133"/>
      <c r="BM40" s="133"/>
      <c r="BN40" s="133"/>
      <c r="BO40" s="133"/>
      <c r="BP40" s="133"/>
      <c r="BQ40" s="133"/>
      <c r="BR40" s="133"/>
      <c r="BS40" s="133"/>
      <c r="BT40" s="133"/>
      <c r="BU40" s="133"/>
      <c r="BV40" s="133"/>
      <c r="BW40" s="133"/>
      <c r="BX40" s="133"/>
      <c r="BY40" s="133"/>
      <c r="BZ40" s="133"/>
      <c r="CA40" s="133"/>
      <c r="CB40" s="133"/>
      <c r="CC40" s="133"/>
      <c r="CD40" s="133"/>
      <c r="CE40" s="133"/>
      <c r="CF40" s="133"/>
      <c r="CG40" s="133"/>
      <c r="CH40" s="133"/>
      <c r="CI40" s="133"/>
      <c r="CJ40" s="133"/>
      <c r="CK40" s="133"/>
      <c r="CL40" s="133"/>
      <c r="CM40" s="133"/>
      <c r="CN40" s="133"/>
      <c r="CO40" s="133"/>
      <c r="CP40" s="133"/>
      <c r="CQ40" s="133"/>
      <c r="CR40" s="133"/>
      <c r="CS40" s="133"/>
      <c r="CT40" s="133"/>
      <c r="CU40" s="133"/>
      <c r="CV40" s="133"/>
      <c r="CW40" s="133"/>
      <c r="CX40" s="133"/>
      <c r="CY40" s="133"/>
      <c r="CZ40" s="133"/>
      <c r="DA40" s="133"/>
      <c r="DB40" s="133"/>
      <c r="DC40" s="133"/>
      <c r="DD40" s="133"/>
      <c r="DE40" s="133"/>
      <c r="DF40" s="133"/>
      <c r="DG40" s="133"/>
      <c r="DH40" s="133"/>
      <c r="DI40" s="133"/>
      <c r="DJ40" s="133"/>
      <c r="DK40" s="133"/>
      <c r="DL40" s="133"/>
      <c r="DM40" s="133"/>
      <c r="DN40" s="133"/>
      <c r="DO40" s="133"/>
      <c r="DP40" s="133"/>
      <c r="DQ40" s="133"/>
      <c r="DR40" s="133"/>
      <c r="DS40" s="133"/>
      <c r="DT40" s="133"/>
      <c r="DU40" s="133"/>
      <c r="DV40" s="133"/>
      <c r="DW40" s="133"/>
      <c r="DX40" s="133"/>
      <c r="DY40" s="133"/>
      <c r="DZ40" s="133"/>
      <c r="EA40" s="133"/>
      <c r="EB40" s="133"/>
      <c r="EC40" s="133"/>
      <c r="ED40" s="133"/>
      <c r="EE40" s="133"/>
      <c r="EF40" s="133"/>
      <c r="EG40" s="133"/>
      <c r="EH40" s="133"/>
      <c r="EI40" s="133"/>
      <c r="EJ40" s="133"/>
      <c r="EK40" s="133"/>
      <c r="EL40" s="133"/>
      <c r="EM40" s="133"/>
      <c r="EN40" s="133"/>
      <c r="EO40" s="133"/>
      <c r="EP40" s="133"/>
      <c r="EQ40" s="133"/>
      <c r="ER40" s="133"/>
      <c r="ES40" s="133"/>
      <c r="ET40" s="133"/>
      <c r="EU40" s="133"/>
      <c r="EV40" s="133"/>
      <c r="EW40" s="133"/>
      <c r="EX40" s="133"/>
      <c r="EY40" s="133"/>
      <c r="EZ40" s="133"/>
      <c r="FA40" s="133"/>
      <c r="FB40" s="133"/>
      <c r="FC40" s="133"/>
      <c r="FD40" s="133"/>
      <c r="FE40" s="133"/>
      <c r="FF40" s="133"/>
      <c r="FG40" s="133"/>
      <c r="FH40" s="133"/>
      <c r="FI40" s="133"/>
      <c r="FJ40" s="133"/>
      <c r="FK40" s="133"/>
      <c r="FL40" s="133"/>
      <c r="FM40" s="133"/>
      <c r="FN40" s="133"/>
      <c r="FO40" s="133"/>
      <c r="FP40" s="133"/>
      <c r="FQ40" s="133"/>
      <c r="FR40" s="133"/>
      <c r="FS40" s="133"/>
      <c r="FT40" s="133"/>
      <c r="FU40" s="133"/>
      <c r="FV40" s="133"/>
      <c r="FW40" s="133"/>
      <c r="FX40" s="133"/>
      <c r="FY40" s="133"/>
      <c r="FZ40" s="133"/>
      <c r="GA40" s="133"/>
      <c r="GB40" s="133"/>
      <c r="GC40" s="133"/>
      <c r="GD40" s="133"/>
      <c r="GE40" s="133"/>
      <c r="GF40" s="133"/>
      <c r="GG40" s="133"/>
      <c r="GH40" s="133"/>
      <c r="GI40" s="133"/>
      <c r="GJ40" s="133"/>
      <c r="GK40" s="133"/>
      <c r="GL40" s="133"/>
      <c r="GM40" s="133"/>
      <c r="GN40" s="133"/>
      <c r="GO40" s="133"/>
      <c r="GP40" s="133"/>
      <c r="GQ40" s="133"/>
      <c r="GR40" s="133"/>
      <c r="GS40" s="133"/>
      <c r="GT40" s="133"/>
      <c r="GU40" s="133"/>
      <c r="GV40" s="133"/>
      <c r="GW40" s="133"/>
      <c r="GX40" s="133"/>
      <c r="GY40" s="133"/>
      <c r="GZ40" s="133"/>
      <c r="HA40" s="133"/>
      <c r="HB40" s="133"/>
      <c r="HC40" s="133"/>
      <c r="HD40" s="133"/>
      <c r="HE40" s="133"/>
      <c r="HF40" s="133"/>
      <c r="HG40" s="133"/>
      <c r="HH40" s="133"/>
      <c r="HI40" s="133"/>
      <c r="HJ40" s="133"/>
      <c r="HK40" s="133"/>
      <c r="HL40" s="133"/>
      <c r="HM40" s="133"/>
      <c r="HN40" s="133"/>
      <c r="HO40" s="133"/>
      <c r="HP40" s="133"/>
      <c r="HQ40" s="133"/>
      <c r="HR40" s="133"/>
      <c r="HS40" s="133"/>
      <c r="HT40" s="133"/>
      <c r="HU40" s="133"/>
      <c r="HV40" s="133"/>
      <c r="HW40" s="133"/>
      <c r="HX40" s="133"/>
      <c r="HY40" s="133"/>
      <c r="HZ40" s="133"/>
      <c r="IA40" s="133"/>
      <c r="IB40" s="133"/>
      <c r="IC40" s="133"/>
      <c r="ID40" s="133"/>
      <c r="IE40" s="133"/>
      <c r="IF40" s="133"/>
      <c r="IG40" s="133"/>
    </row>
    <row r="41" spans="1:241" s="132" customFormat="1" ht="25.15" customHeight="1" x14ac:dyDescent="0.25">
      <c r="A41" s="146">
        <f>IF(ISERROR(INDEX('calc.disziplin'!$D$3:$D$142,MATCH(ROW()-9,'calc.disziplin'!$D$3:$D$142,0))),150,INDEX('calc.disziplin'!$D$3:$D$142,MATCH(ROW()-9,'calc.disziplin'!$D$3:$D$142,0)))</f>
        <v>150</v>
      </c>
      <c r="B41" s="172" t="str">
        <f>IF(ISERROR(VLOOKUP($A41,'calc.disziplin'!$D$1:$K$142,3,FALSE)),"",VLOOKUP($A41,'calc.disziplin'!$D$1:$K$142,3,FALSE))</f>
        <v/>
      </c>
      <c r="C41" s="154" t="str">
        <f>IF(ISERROR(VLOOKUP($A41,'calc.disziplin'!$D$1:$K$142,4,FALSE)),"",VLOOKUP($A41,'calc.disziplin'!$D$1:$K$142,4,FALSE))</f>
        <v/>
      </c>
      <c r="D41" s="261" t="str">
        <f>IF(ISERROR(VLOOKUP($A41,'calc.disziplin'!$D$1:$K$142,5,FALSE)),"",VLOOKUP($A41,'calc.disziplin'!$D$1:$K$142,5,FALSE))</f>
        <v/>
      </c>
      <c r="E41" s="262" t="str">
        <f>IF(ISERROR(VLOOKUP($A41,'calc.disziplin'!$D$1:$K$142,6,FALSE)),"",VLOOKUP($A41,'calc.disziplin'!$D$1:$K$142,6,FALSE))</f>
        <v/>
      </c>
      <c r="F41" s="262" t="str">
        <f>IF(ISERROR(VLOOKUP($A41,'calc.disziplin'!$D$1:$K$142,7,FALSE)),"",VLOOKUP($A41,'calc.disziplin'!$D$1:$K$142,7,FALSE))</f>
        <v/>
      </c>
      <c r="G41" s="333" t="str">
        <f>IF(ISERROR(VLOOKUP($A41,'calc.disziplin'!$D$1:$K$142,8,FALSE)),"",VLOOKUP($A41,'calc.disziplin'!$D$1:$K$142,8,FALSE))</f>
        <v/>
      </c>
      <c r="H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33"/>
      <c r="AF41" s="133"/>
      <c r="AG41" s="133"/>
      <c r="AH41" s="133"/>
      <c r="AI41" s="133"/>
      <c r="AJ41" s="133"/>
      <c r="AK41" s="133"/>
      <c r="AL41" s="133"/>
      <c r="AM41" s="133"/>
      <c r="AN41" s="133"/>
      <c r="AO41" s="133"/>
      <c r="AP41" s="133"/>
      <c r="AQ41" s="133"/>
      <c r="AR41" s="133"/>
      <c r="AS41" s="133"/>
      <c r="AT41" s="133"/>
      <c r="AU41" s="133"/>
      <c r="AV41" s="133"/>
      <c r="AW41" s="133"/>
      <c r="AX41" s="133"/>
      <c r="AY41" s="133"/>
      <c r="AZ41" s="133"/>
      <c r="BA41" s="133"/>
      <c r="BB41" s="133"/>
      <c r="BC41" s="133"/>
      <c r="BD41" s="133"/>
      <c r="BE41" s="133"/>
      <c r="BF41" s="133"/>
      <c r="BG41" s="133"/>
      <c r="BH41" s="133"/>
      <c r="BI41" s="133"/>
      <c r="BJ41" s="133"/>
      <c r="BK41" s="133"/>
      <c r="BL41" s="133"/>
      <c r="BM41" s="133"/>
      <c r="BN41" s="133"/>
      <c r="BO41" s="133"/>
      <c r="BP41" s="133"/>
      <c r="BQ41" s="133"/>
      <c r="BR41" s="133"/>
      <c r="BS41" s="133"/>
      <c r="BT41" s="133"/>
      <c r="BU41" s="133"/>
      <c r="BV41" s="133"/>
      <c r="BW41" s="133"/>
      <c r="BX41" s="133"/>
      <c r="BY41" s="133"/>
      <c r="BZ41" s="133"/>
      <c r="CA41" s="133"/>
      <c r="CB41" s="133"/>
      <c r="CC41" s="133"/>
      <c r="CD41" s="133"/>
      <c r="CE41" s="133"/>
      <c r="CF41" s="133"/>
      <c r="CG41" s="133"/>
      <c r="CH41" s="133"/>
      <c r="CI41" s="133"/>
      <c r="CJ41" s="133"/>
      <c r="CK41" s="133"/>
      <c r="CL41" s="133"/>
      <c r="CM41" s="133"/>
      <c r="CN41" s="133"/>
      <c r="CO41" s="133"/>
      <c r="CP41" s="133"/>
      <c r="CQ41" s="133"/>
      <c r="CR41" s="133"/>
      <c r="CS41" s="133"/>
      <c r="CT41" s="133"/>
      <c r="CU41" s="133"/>
      <c r="CV41" s="133"/>
      <c r="CW41" s="133"/>
      <c r="CX41" s="133"/>
      <c r="CY41" s="133"/>
      <c r="CZ41" s="133"/>
      <c r="DA41" s="133"/>
      <c r="DB41" s="133"/>
      <c r="DC41" s="133"/>
      <c r="DD41" s="133"/>
      <c r="DE41" s="133"/>
      <c r="DF41" s="133"/>
      <c r="DG41" s="133"/>
      <c r="DH41" s="133"/>
      <c r="DI41" s="133"/>
      <c r="DJ41" s="133"/>
      <c r="DK41" s="133"/>
      <c r="DL41" s="133"/>
      <c r="DM41" s="133"/>
      <c r="DN41" s="133"/>
      <c r="DO41" s="133"/>
      <c r="DP41" s="133"/>
      <c r="DQ41" s="133"/>
      <c r="DR41" s="133"/>
      <c r="DS41" s="133"/>
      <c r="DT41" s="133"/>
      <c r="DU41" s="133"/>
      <c r="DV41" s="133"/>
      <c r="DW41" s="133"/>
      <c r="DX41" s="133"/>
      <c r="DY41" s="133"/>
      <c r="DZ41" s="133"/>
      <c r="EA41" s="133"/>
      <c r="EB41" s="133"/>
      <c r="EC41" s="133"/>
      <c r="ED41" s="133"/>
      <c r="EE41" s="133"/>
      <c r="EF41" s="133"/>
      <c r="EG41" s="133"/>
      <c r="EH41" s="133"/>
      <c r="EI41" s="133"/>
      <c r="EJ41" s="133"/>
      <c r="EK41" s="133"/>
      <c r="EL41" s="133"/>
      <c r="EM41" s="133"/>
      <c r="EN41" s="133"/>
      <c r="EO41" s="133"/>
      <c r="EP41" s="133"/>
      <c r="EQ41" s="133"/>
      <c r="ER41" s="133"/>
      <c r="ES41" s="133"/>
      <c r="ET41" s="133"/>
      <c r="EU41" s="133"/>
      <c r="EV41" s="133"/>
      <c r="EW41" s="133"/>
      <c r="EX41" s="133"/>
      <c r="EY41" s="133"/>
      <c r="EZ41" s="133"/>
      <c r="FA41" s="133"/>
      <c r="FB41" s="133"/>
      <c r="FC41" s="133"/>
      <c r="FD41" s="133"/>
      <c r="FE41" s="133"/>
      <c r="FF41" s="133"/>
      <c r="FG41" s="133"/>
      <c r="FH41" s="133"/>
      <c r="FI41" s="133"/>
      <c r="FJ41" s="133"/>
      <c r="FK41" s="133"/>
      <c r="FL41" s="133"/>
      <c r="FM41" s="133"/>
      <c r="FN41" s="133"/>
      <c r="FO41" s="133"/>
      <c r="FP41" s="133"/>
      <c r="FQ41" s="133"/>
      <c r="FR41" s="133"/>
      <c r="FS41" s="133"/>
      <c r="FT41" s="133"/>
      <c r="FU41" s="133"/>
      <c r="FV41" s="133"/>
      <c r="FW41" s="133"/>
      <c r="FX41" s="133"/>
      <c r="FY41" s="133"/>
      <c r="FZ41" s="133"/>
      <c r="GA41" s="133"/>
      <c r="GB41" s="133"/>
      <c r="GC41" s="133"/>
      <c r="GD41" s="133"/>
      <c r="GE41" s="133"/>
      <c r="GF41" s="133"/>
      <c r="GG41" s="133"/>
      <c r="GH41" s="133"/>
      <c r="GI41" s="133"/>
      <c r="GJ41" s="133"/>
      <c r="GK41" s="133"/>
      <c r="GL41" s="133"/>
      <c r="GM41" s="133"/>
      <c r="GN41" s="133"/>
      <c r="GO41" s="133"/>
      <c r="GP41" s="133"/>
      <c r="GQ41" s="133"/>
      <c r="GR41" s="133"/>
      <c r="GS41" s="133"/>
      <c r="GT41" s="133"/>
      <c r="GU41" s="133"/>
      <c r="GV41" s="133"/>
      <c r="GW41" s="133"/>
      <c r="GX41" s="133"/>
      <c r="GY41" s="133"/>
      <c r="GZ41" s="133"/>
      <c r="HA41" s="133"/>
      <c r="HB41" s="133"/>
      <c r="HC41" s="133"/>
      <c r="HD41" s="133"/>
      <c r="HE41" s="133"/>
      <c r="HF41" s="133"/>
      <c r="HG41" s="133"/>
      <c r="HH41" s="133"/>
      <c r="HI41" s="133"/>
      <c r="HJ41" s="133"/>
      <c r="HK41" s="133"/>
      <c r="HL41" s="133"/>
      <c r="HM41" s="133"/>
      <c r="HN41" s="133"/>
      <c r="HO41" s="133"/>
      <c r="HP41" s="133"/>
      <c r="HQ41" s="133"/>
      <c r="HR41" s="133"/>
      <c r="HS41" s="133"/>
      <c r="HT41" s="133"/>
      <c r="HU41" s="133"/>
      <c r="HV41" s="133"/>
      <c r="HW41" s="133"/>
      <c r="HX41" s="133"/>
      <c r="HY41" s="133"/>
      <c r="HZ41" s="133"/>
      <c r="IA41" s="133"/>
      <c r="IB41" s="133"/>
      <c r="IC41" s="133"/>
      <c r="ID41" s="133"/>
      <c r="IE41" s="133"/>
      <c r="IF41" s="133"/>
      <c r="IG41" s="133"/>
    </row>
    <row r="42" spans="1:241" s="132" customFormat="1" x14ac:dyDescent="0.25">
      <c r="B42" s="133"/>
      <c r="C42" s="134"/>
      <c r="D42" s="133"/>
      <c r="E42" s="133"/>
      <c r="F42" s="133"/>
      <c r="G42" s="133"/>
      <c r="H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33"/>
      <c r="AE42" s="133"/>
      <c r="AF42" s="133"/>
      <c r="AG42" s="133"/>
      <c r="AH42" s="133"/>
      <c r="AI42" s="133"/>
      <c r="AJ42" s="133"/>
      <c r="AK42" s="133"/>
      <c r="AL42" s="133"/>
      <c r="AM42" s="133"/>
      <c r="AN42" s="133"/>
      <c r="AO42" s="133"/>
      <c r="AP42" s="133"/>
      <c r="AQ42" s="133"/>
      <c r="AR42" s="133"/>
      <c r="AS42" s="133"/>
      <c r="AT42" s="133"/>
      <c r="AU42" s="133"/>
      <c r="AV42" s="133"/>
      <c r="AW42" s="133"/>
      <c r="AX42" s="133"/>
      <c r="AY42" s="133"/>
      <c r="AZ42" s="133"/>
      <c r="BA42" s="133"/>
      <c r="BB42" s="133"/>
      <c r="BC42" s="133"/>
      <c r="BD42" s="133"/>
      <c r="BE42" s="133"/>
      <c r="BF42" s="133"/>
      <c r="BG42" s="133"/>
      <c r="BH42" s="133"/>
      <c r="BI42" s="133"/>
      <c r="BJ42" s="133"/>
      <c r="BK42" s="133"/>
      <c r="BL42" s="133"/>
      <c r="BM42" s="133"/>
      <c r="BN42" s="133"/>
      <c r="BO42" s="133"/>
      <c r="BP42" s="133"/>
      <c r="BQ42" s="133"/>
      <c r="BR42" s="133"/>
      <c r="BS42" s="133"/>
      <c r="BT42" s="133"/>
      <c r="BU42" s="133"/>
      <c r="BV42" s="133"/>
      <c r="BW42" s="133"/>
      <c r="BX42" s="133"/>
      <c r="BY42" s="133"/>
      <c r="BZ42" s="133"/>
      <c r="CA42" s="133"/>
      <c r="CB42" s="133"/>
      <c r="CC42" s="133"/>
      <c r="CD42" s="133"/>
      <c r="CE42" s="133"/>
      <c r="CF42" s="133"/>
      <c r="CG42" s="133"/>
      <c r="CH42" s="133"/>
      <c r="CI42" s="133"/>
      <c r="CJ42" s="133"/>
      <c r="CK42" s="133"/>
      <c r="CL42" s="133"/>
      <c r="CM42" s="133"/>
      <c r="CN42" s="133"/>
      <c r="CO42" s="133"/>
      <c r="CP42" s="133"/>
      <c r="CQ42" s="133"/>
      <c r="CR42" s="133"/>
      <c r="CS42" s="133"/>
      <c r="CT42" s="133"/>
      <c r="CU42" s="133"/>
      <c r="CV42" s="133"/>
      <c r="CW42" s="133"/>
      <c r="CX42" s="133"/>
      <c r="CY42" s="133"/>
      <c r="CZ42" s="133"/>
      <c r="DA42" s="133"/>
      <c r="DB42" s="133"/>
      <c r="DC42" s="133"/>
      <c r="DD42" s="133"/>
      <c r="DE42" s="133"/>
      <c r="DF42" s="133"/>
      <c r="DG42" s="133"/>
      <c r="DH42" s="133"/>
      <c r="DI42" s="133"/>
      <c r="DJ42" s="133"/>
      <c r="DK42" s="133"/>
      <c r="DL42" s="133"/>
      <c r="DM42" s="133"/>
      <c r="DN42" s="133"/>
      <c r="DO42" s="133"/>
      <c r="DP42" s="133"/>
      <c r="DQ42" s="133"/>
      <c r="DR42" s="133"/>
      <c r="DS42" s="133"/>
      <c r="DT42" s="133"/>
      <c r="DU42" s="133"/>
      <c r="DV42" s="133"/>
      <c r="DW42" s="133"/>
      <c r="DX42" s="133"/>
      <c r="DY42" s="133"/>
      <c r="DZ42" s="133"/>
      <c r="EA42" s="133"/>
      <c r="EB42" s="133"/>
      <c r="EC42" s="133"/>
      <c r="ED42" s="133"/>
      <c r="EE42" s="133"/>
      <c r="EF42" s="133"/>
      <c r="EG42" s="133"/>
      <c r="EH42" s="133"/>
      <c r="EI42" s="133"/>
      <c r="EJ42" s="133"/>
      <c r="EK42" s="133"/>
      <c r="EL42" s="133"/>
      <c r="EM42" s="133"/>
      <c r="EN42" s="133"/>
      <c r="EO42" s="133"/>
      <c r="EP42" s="133"/>
      <c r="EQ42" s="133"/>
      <c r="ER42" s="133"/>
      <c r="ES42" s="133"/>
      <c r="ET42" s="133"/>
      <c r="EU42" s="133"/>
      <c r="EV42" s="133"/>
      <c r="EW42" s="133"/>
      <c r="EX42" s="133"/>
      <c r="EY42" s="133"/>
      <c r="EZ42" s="133"/>
      <c r="FA42" s="133"/>
      <c r="FB42" s="133"/>
      <c r="FC42" s="133"/>
      <c r="FD42" s="133"/>
      <c r="FE42" s="133"/>
      <c r="FF42" s="133"/>
      <c r="FG42" s="133"/>
      <c r="FH42" s="133"/>
      <c r="FI42" s="133"/>
      <c r="FJ42" s="133"/>
      <c r="FK42" s="133"/>
      <c r="FL42" s="133"/>
      <c r="FM42" s="133"/>
      <c r="FN42" s="133"/>
      <c r="FO42" s="133"/>
      <c r="FP42" s="133"/>
      <c r="FQ42" s="133"/>
      <c r="FR42" s="133"/>
      <c r="FS42" s="133"/>
      <c r="FT42" s="133"/>
      <c r="FU42" s="133"/>
      <c r="FV42" s="133"/>
      <c r="FW42" s="133"/>
      <c r="FX42" s="133"/>
      <c r="FY42" s="133"/>
      <c r="FZ42" s="133"/>
      <c r="GA42" s="133"/>
      <c r="GB42" s="133"/>
      <c r="GC42" s="133"/>
      <c r="GD42" s="133"/>
      <c r="GE42" s="133"/>
      <c r="GF42" s="133"/>
      <c r="GG42" s="133"/>
      <c r="GH42" s="133"/>
      <c r="GI42" s="133"/>
      <c r="GJ42" s="133"/>
      <c r="GK42" s="133"/>
      <c r="GL42" s="133"/>
      <c r="GM42" s="133"/>
      <c r="GN42" s="133"/>
      <c r="GO42" s="133"/>
      <c r="GP42" s="133"/>
      <c r="GQ42" s="133"/>
      <c r="GR42" s="133"/>
      <c r="GS42" s="133"/>
      <c r="GT42" s="133"/>
      <c r="GU42" s="133"/>
      <c r="GV42" s="133"/>
      <c r="GW42" s="133"/>
      <c r="GX42" s="133"/>
      <c r="GY42" s="133"/>
      <c r="GZ42" s="133"/>
      <c r="HA42" s="133"/>
      <c r="HB42" s="133"/>
      <c r="HC42" s="133"/>
      <c r="HD42" s="133"/>
      <c r="HE42" s="133"/>
      <c r="HF42" s="133"/>
      <c r="HG42" s="133"/>
      <c r="HH42" s="133"/>
      <c r="HI42" s="133"/>
      <c r="HJ42" s="133"/>
      <c r="HK42" s="133"/>
      <c r="HL42" s="133"/>
      <c r="HM42" s="133"/>
      <c r="HN42" s="133"/>
      <c r="HO42" s="133"/>
      <c r="HP42" s="133"/>
      <c r="HQ42" s="133"/>
      <c r="HR42" s="133"/>
      <c r="HS42" s="133"/>
      <c r="HT42" s="133"/>
      <c r="HU42" s="133"/>
      <c r="HV42" s="133"/>
      <c r="HW42" s="133"/>
      <c r="HX42" s="133"/>
      <c r="HY42" s="133"/>
      <c r="HZ42" s="133"/>
      <c r="IA42" s="133"/>
      <c r="IB42" s="133"/>
      <c r="IC42" s="133"/>
      <c r="ID42" s="133"/>
      <c r="IE42" s="133"/>
      <c r="IF42" s="133"/>
      <c r="IG42" s="133"/>
    </row>
  </sheetData>
  <sheetProtection algorithmName="SHA-512" hashValue="ZJ+U0edyrilkl1WSG1wp9QhqwQsaWqTkFVHvxlcFUWDKuoFxQYaaaZGg//ocBW3o7RmS1r/8QGhL1kf5CegkPg==" saltValue="iE7vuWraIMT0fe8KxaxXAA==" spinCount="100000" sheet="1" objects="1" scenarios="1"/>
  <mergeCells count="6">
    <mergeCell ref="B5:C7"/>
    <mergeCell ref="I1:K3"/>
    <mergeCell ref="B4:G4"/>
    <mergeCell ref="B1:E1"/>
    <mergeCell ref="B2:G2"/>
    <mergeCell ref="B3:D3"/>
  </mergeCells>
  <hyperlinks>
    <hyperlink ref="I1:K3" location="SELEKTION!A1" display="SELEKTION!A1" xr:uid="{6B3F128B-9A83-4C3D-9046-BABEE9CE7B74}"/>
  </hyperlinks>
  <printOptions horizontalCentered="1" verticalCentered="1"/>
  <pageMargins left="0" right="0" top="0.39370078740157483" bottom="0.59055118110236227" header="0.31496062992125984" footer="0.31496062992125984"/>
  <pageSetup paperSize="9" orientation="portrait" horizontalDpi="4294967293" verticalDpi="4294967293" r:id="rId1"/>
  <headerFooter>
    <oddFooter>&amp;Lall data compiled by Franz Singraber &amp;CPage &amp;P of &amp;N&amp;Rf.singraber@aon.at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13</vt:i4>
      </vt:variant>
      <vt:variant>
        <vt:lpstr>Benannte Bereiche</vt:lpstr>
      </vt:variant>
      <vt:variant>
        <vt:i4>7</vt:i4>
      </vt:variant>
    </vt:vector>
  </HeadingPairs>
  <TitlesOfParts>
    <vt:vector size="20" baseType="lpstr">
      <vt:lpstr>Descript.</vt:lpstr>
      <vt:lpstr>SELEKTION</vt:lpstr>
      <vt:lpstr>enter-data</vt:lpstr>
      <vt:lpstr>Parameter</vt:lpstr>
      <vt:lpstr>O</vt:lpstr>
      <vt:lpstr>calc.rank</vt:lpstr>
      <vt:lpstr>R</vt:lpstr>
      <vt:lpstr>calc.year</vt:lpstr>
      <vt:lpstr>Y</vt:lpstr>
      <vt:lpstr>calc.nat.</vt:lpstr>
      <vt:lpstr>N</vt:lpstr>
      <vt:lpstr>calc.disziplin</vt:lpstr>
      <vt:lpstr>D</vt:lpstr>
      <vt:lpstr>D!Druckbereich</vt:lpstr>
      <vt:lpstr>N!Druckbereich</vt:lpstr>
      <vt:lpstr>O!Druckbereich</vt:lpstr>
      <vt:lpstr>'R'!Druckbereich</vt:lpstr>
      <vt:lpstr>Y!Druckbereich</vt:lpstr>
      <vt:lpstr>N!Drucktitel</vt:lpstr>
      <vt:lpstr>'R'!Drucktitel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franzsin</dc:creator>
  <cp:lastModifiedBy>Franz Singraber</cp:lastModifiedBy>
  <cp:lastPrinted>2022-06-27T16:51:06Z</cp:lastPrinted>
  <dcterms:created xsi:type="dcterms:W3CDTF">2022-01-14T10:15:40Z</dcterms:created>
  <dcterms:modified xsi:type="dcterms:W3CDTF">2022-10-25T16:34:12Z</dcterms:modified>
</cp:coreProperties>
</file>